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 Carolina\Downloads\"/>
    </mc:Choice>
  </mc:AlternateContent>
  <xr:revisionPtr revIDLastSave="0" documentId="13_ncr:1_{A1F455B4-999B-43C8-AFF2-7DCFE2916362}" xr6:coauthVersionLast="47" xr6:coauthVersionMax="47" xr10:uidLastSave="{00000000-0000-0000-0000-000000000000}"/>
  <bookViews>
    <workbookView xWindow="-120" yWindow="-120" windowWidth="29040" windowHeight="15720" xr2:uid="{23538CB1-4113-4884-BE4F-7226DB0475AD}"/>
  </bookViews>
  <sheets>
    <sheet name="Casa Cuervo - Rivas" sheetId="1" r:id="rId1"/>
    <sheet name="Yerbabuena" sheetId="3" r:id="rId2"/>
    <sheet name="Teletrabajo" sheetId="5" r:id="rId3"/>
    <sheet name="GTC 45" sheetId="7" r:id="rId4"/>
    <sheet name="Control de cambios" sheetId="6" r:id="rId5"/>
  </sheets>
  <externalReferences>
    <externalReference r:id="rId6"/>
    <externalReference r:id="rId7"/>
  </externalReferences>
  <definedNames>
    <definedName name="_xlnm._FilterDatabase" localSheetId="0" hidden="1">'Casa Cuervo - Rivas'!$M$4:$S$48</definedName>
    <definedName name="_xlnm._FilterDatabase" localSheetId="1" hidden="1">Yerbabuena!$M$4:$S$4</definedName>
    <definedName name="CLASIFICACIÓN" localSheetId="3">'[2]TABLA DE PELIGROS '!$B$5:$B$11</definedName>
    <definedName name="CLASIFICACIÓN">'[1]TABLA DE PELIGROS '!$B$5:$B$11</definedName>
    <definedName name="SELECCIÓN" localSheetId="0">'[1]MATRIZ IPEVR'!#REF!</definedName>
    <definedName name="SELECCIÓN" localSheetId="2">'[1]MATRIZ IPEVR'!#REF!</definedName>
    <definedName name="SELECCIÓN" localSheetId="1">'[1]MATRIZ IPEVR'!#REF!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5" l="1"/>
  <c r="R9" i="5" s="1"/>
  <c r="S9" i="5" s="1"/>
  <c r="T9" i="5" s="1"/>
  <c r="P9" i="5" l="1"/>
  <c r="O13" i="5" l="1"/>
  <c r="R13" i="5" s="1"/>
  <c r="S13" i="5" s="1"/>
  <c r="T13" i="5" s="1"/>
  <c r="O12" i="5"/>
  <c r="R12" i="5" s="1"/>
  <c r="S12" i="5" s="1"/>
  <c r="T12" i="5" s="1"/>
  <c r="O11" i="5"/>
  <c r="P11" i="5" s="1"/>
  <c r="O10" i="5"/>
  <c r="P10" i="5" s="1"/>
  <c r="O8" i="5"/>
  <c r="P8" i="5" s="1"/>
  <c r="O7" i="5"/>
  <c r="R7" i="5" s="1"/>
  <c r="S7" i="5" s="1"/>
  <c r="T7" i="5" s="1"/>
  <c r="O6" i="5"/>
  <c r="R6" i="5" s="1"/>
  <c r="S6" i="5" s="1"/>
  <c r="T6" i="5" s="1"/>
  <c r="O5" i="5"/>
  <c r="R5" i="5" s="1"/>
  <c r="S5" i="5" s="1"/>
  <c r="T5" i="5" s="1"/>
  <c r="O51" i="3"/>
  <c r="R51" i="3" s="1"/>
  <c r="S51" i="3" s="1"/>
  <c r="T51" i="3" s="1"/>
  <c r="O67" i="3"/>
  <c r="R67" i="3" s="1"/>
  <c r="S67" i="3" s="1"/>
  <c r="T67" i="3" s="1"/>
  <c r="O66" i="3"/>
  <c r="R66" i="3" s="1"/>
  <c r="S66" i="3" s="1"/>
  <c r="T66" i="3" s="1"/>
  <c r="O65" i="3"/>
  <c r="R65" i="3" s="1"/>
  <c r="S65" i="3" s="1"/>
  <c r="T65" i="3" s="1"/>
  <c r="O64" i="3"/>
  <c r="R64" i="3" s="1"/>
  <c r="S64" i="3" s="1"/>
  <c r="T64" i="3" s="1"/>
  <c r="O63" i="3"/>
  <c r="R63" i="3" s="1"/>
  <c r="S63" i="3" s="1"/>
  <c r="T63" i="3" s="1"/>
  <c r="O62" i="3"/>
  <c r="R62" i="3" s="1"/>
  <c r="S62" i="3" s="1"/>
  <c r="T62" i="3" s="1"/>
  <c r="O61" i="3"/>
  <c r="R61" i="3" s="1"/>
  <c r="S61" i="3" s="1"/>
  <c r="T61" i="3" s="1"/>
  <c r="O60" i="3"/>
  <c r="R60" i="3" s="1"/>
  <c r="S60" i="3" s="1"/>
  <c r="T60" i="3" s="1"/>
  <c r="O59" i="3"/>
  <c r="R59" i="3" s="1"/>
  <c r="S59" i="3" s="1"/>
  <c r="T59" i="3" s="1"/>
  <c r="O58" i="3"/>
  <c r="P58" i="3" s="1"/>
  <c r="O57" i="3"/>
  <c r="R57" i="3" s="1"/>
  <c r="S57" i="3" s="1"/>
  <c r="T57" i="3" s="1"/>
  <c r="O56" i="3"/>
  <c r="P56" i="3" s="1"/>
  <c r="O55" i="3"/>
  <c r="R55" i="3" s="1"/>
  <c r="S55" i="3" s="1"/>
  <c r="T55" i="3" s="1"/>
  <c r="O54" i="3"/>
  <c r="R54" i="3" s="1"/>
  <c r="S54" i="3" s="1"/>
  <c r="T54" i="3" s="1"/>
  <c r="O53" i="3"/>
  <c r="R53" i="3" s="1"/>
  <c r="S53" i="3" s="1"/>
  <c r="T53" i="3" s="1"/>
  <c r="O52" i="3"/>
  <c r="P52" i="3" s="1"/>
  <c r="O50" i="3"/>
  <c r="R50" i="3" s="1"/>
  <c r="S50" i="3" s="1"/>
  <c r="T50" i="3" s="1"/>
  <c r="O49" i="3"/>
  <c r="R49" i="3" s="1"/>
  <c r="S49" i="3" s="1"/>
  <c r="T49" i="3" s="1"/>
  <c r="O37" i="3"/>
  <c r="R37" i="3" s="1"/>
  <c r="S37" i="3" s="1"/>
  <c r="T37" i="3" s="1"/>
  <c r="O38" i="3"/>
  <c r="P38" i="3" s="1"/>
  <c r="O36" i="3"/>
  <c r="P36" i="3" s="1"/>
  <c r="O35" i="3"/>
  <c r="R35" i="3" s="1"/>
  <c r="S35" i="3" s="1"/>
  <c r="T35" i="3" s="1"/>
  <c r="O13" i="3"/>
  <c r="R13" i="3" s="1"/>
  <c r="S13" i="3" s="1"/>
  <c r="T13" i="3" s="1"/>
  <c r="O12" i="3"/>
  <c r="P12" i="3" s="1"/>
  <c r="O12" i="1"/>
  <c r="R12" i="1" s="1"/>
  <c r="S12" i="1" s="1"/>
  <c r="T12" i="1" s="1"/>
  <c r="O14" i="1"/>
  <c r="R14" i="1" s="1"/>
  <c r="S14" i="1" s="1"/>
  <c r="T14" i="1" s="1"/>
  <c r="O16" i="1"/>
  <c r="R16" i="1" s="1"/>
  <c r="S16" i="1" s="1"/>
  <c r="T16" i="1" s="1"/>
  <c r="P16" i="1"/>
  <c r="O19" i="1"/>
  <c r="R19" i="1" s="1"/>
  <c r="S19" i="1" s="1"/>
  <c r="T19" i="1" s="1"/>
  <c r="O21" i="1"/>
  <c r="R21" i="1" s="1"/>
  <c r="S21" i="1" s="1"/>
  <c r="T21" i="1" s="1"/>
  <c r="P21" i="1"/>
  <c r="O23" i="1"/>
  <c r="R23" i="1" s="1"/>
  <c r="S23" i="1" s="1"/>
  <c r="T23" i="1" s="1"/>
  <c r="P23" i="1"/>
  <c r="O26" i="1"/>
  <c r="R26" i="1" s="1"/>
  <c r="S26" i="1" s="1"/>
  <c r="T26" i="1" s="1"/>
  <c r="P26" i="1"/>
  <c r="O48" i="3"/>
  <c r="R48" i="3" s="1"/>
  <c r="S48" i="3" s="1"/>
  <c r="T48" i="3" s="1"/>
  <c r="O47" i="3"/>
  <c r="P47" i="3" s="1"/>
  <c r="O46" i="3"/>
  <c r="R46" i="3" s="1"/>
  <c r="S46" i="3" s="1"/>
  <c r="T46" i="3" s="1"/>
  <c r="O45" i="3"/>
  <c r="R45" i="3" s="1"/>
  <c r="S45" i="3" s="1"/>
  <c r="T45" i="3" s="1"/>
  <c r="O44" i="3"/>
  <c r="R44" i="3" s="1"/>
  <c r="S44" i="3" s="1"/>
  <c r="T44" i="3" s="1"/>
  <c r="O43" i="3"/>
  <c r="P43" i="3" s="1"/>
  <c r="O42" i="3"/>
  <c r="R42" i="3" s="1"/>
  <c r="S42" i="3" s="1"/>
  <c r="T42" i="3" s="1"/>
  <c r="O41" i="3"/>
  <c r="R41" i="3" s="1"/>
  <c r="S41" i="3" s="1"/>
  <c r="T41" i="3" s="1"/>
  <c r="O40" i="3"/>
  <c r="R40" i="3" s="1"/>
  <c r="S40" i="3" s="1"/>
  <c r="T40" i="3" s="1"/>
  <c r="O39" i="3"/>
  <c r="P39" i="3" s="1"/>
  <c r="O34" i="3"/>
  <c r="R34" i="3" s="1"/>
  <c r="S34" i="3" s="1"/>
  <c r="T34" i="3" s="1"/>
  <c r="O33" i="3"/>
  <c r="R33" i="3" s="1"/>
  <c r="S33" i="3" s="1"/>
  <c r="T33" i="3" s="1"/>
  <c r="O32" i="3"/>
  <c r="R32" i="3" s="1"/>
  <c r="S32" i="3" s="1"/>
  <c r="T32" i="3" s="1"/>
  <c r="O31" i="3"/>
  <c r="P31" i="3" s="1"/>
  <c r="O30" i="3"/>
  <c r="R30" i="3" s="1"/>
  <c r="S30" i="3" s="1"/>
  <c r="T30" i="3" s="1"/>
  <c r="O29" i="3"/>
  <c r="R29" i="3" s="1"/>
  <c r="S29" i="3" s="1"/>
  <c r="T29" i="3" s="1"/>
  <c r="O28" i="3"/>
  <c r="R28" i="3" s="1"/>
  <c r="S28" i="3" s="1"/>
  <c r="T28" i="3" s="1"/>
  <c r="O27" i="3"/>
  <c r="P27" i="3" s="1"/>
  <c r="O26" i="3"/>
  <c r="R26" i="3" s="1"/>
  <c r="S26" i="3" s="1"/>
  <c r="T26" i="3" s="1"/>
  <c r="O25" i="3"/>
  <c r="R25" i="3" s="1"/>
  <c r="S25" i="3" s="1"/>
  <c r="T25" i="3" s="1"/>
  <c r="O24" i="3"/>
  <c r="R24" i="3" s="1"/>
  <c r="S24" i="3" s="1"/>
  <c r="T24" i="3" s="1"/>
  <c r="O23" i="3"/>
  <c r="P23" i="3" s="1"/>
  <c r="O22" i="3"/>
  <c r="R22" i="3" s="1"/>
  <c r="S22" i="3" s="1"/>
  <c r="T22" i="3" s="1"/>
  <c r="O21" i="3"/>
  <c r="R21" i="3" s="1"/>
  <c r="S21" i="3" s="1"/>
  <c r="T21" i="3" s="1"/>
  <c r="O20" i="3"/>
  <c r="P20" i="3" s="1"/>
  <c r="O18" i="3"/>
  <c r="R18" i="3" s="1"/>
  <c r="S18" i="3" s="1"/>
  <c r="T18" i="3" s="1"/>
  <c r="O16" i="3"/>
  <c r="R16" i="3" s="1"/>
  <c r="S16" i="3" s="1"/>
  <c r="T16" i="3" s="1"/>
  <c r="O15" i="3"/>
  <c r="R15" i="3" s="1"/>
  <c r="S15" i="3" s="1"/>
  <c r="T15" i="3" s="1"/>
  <c r="O14" i="3"/>
  <c r="P14" i="3" s="1"/>
  <c r="O11" i="3"/>
  <c r="R11" i="3" s="1"/>
  <c r="S11" i="3" s="1"/>
  <c r="T11" i="3" s="1"/>
  <c r="O10" i="3"/>
  <c r="P10" i="3" s="1"/>
  <c r="O9" i="3"/>
  <c r="P9" i="3" s="1"/>
  <c r="O8" i="3"/>
  <c r="R8" i="3" s="1"/>
  <c r="S8" i="3" s="1"/>
  <c r="T8" i="3" s="1"/>
  <c r="O7" i="3"/>
  <c r="R7" i="3" s="1"/>
  <c r="S7" i="3" s="1"/>
  <c r="T7" i="3" s="1"/>
  <c r="O6" i="3"/>
  <c r="R6" i="3" s="1"/>
  <c r="S6" i="3" s="1"/>
  <c r="T6" i="3" s="1"/>
  <c r="O5" i="3"/>
  <c r="P5" i="3" s="1"/>
  <c r="O48" i="1"/>
  <c r="R48" i="1" s="1"/>
  <c r="S48" i="1" s="1"/>
  <c r="T48" i="1" s="1"/>
  <c r="O47" i="1"/>
  <c r="R47" i="1" s="1"/>
  <c r="S47" i="1" s="1"/>
  <c r="T47" i="1" s="1"/>
  <c r="O46" i="1"/>
  <c r="R46" i="1" s="1"/>
  <c r="S46" i="1" s="1"/>
  <c r="T46" i="1" s="1"/>
  <c r="O45" i="1"/>
  <c r="P45" i="1" s="1"/>
  <c r="O44" i="1"/>
  <c r="R44" i="1" s="1"/>
  <c r="S44" i="1" s="1"/>
  <c r="T44" i="1" s="1"/>
  <c r="O43" i="1"/>
  <c r="P43" i="1" s="1"/>
  <c r="O42" i="1"/>
  <c r="R42" i="1" s="1"/>
  <c r="S42" i="1" s="1"/>
  <c r="T42" i="1" s="1"/>
  <c r="O41" i="1"/>
  <c r="R41" i="1" s="1"/>
  <c r="S41" i="1" s="1"/>
  <c r="T41" i="1" s="1"/>
  <c r="O34" i="1"/>
  <c r="R34" i="1" s="1"/>
  <c r="S34" i="1" s="1"/>
  <c r="T34" i="1" s="1"/>
  <c r="O33" i="1"/>
  <c r="R33" i="1" s="1"/>
  <c r="S33" i="1" s="1"/>
  <c r="T33" i="1" s="1"/>
  <c r="O39" i="1"/>
  <c r="P39" i="1" s="1"/>
  <c r="O38" i="1"/>
  <c r="P38" i="1" s="1"/>
  <c r="O37" i="1"/>
  <c r="P37" i="1" s="1"/>
  <c r="O36" i="1"/>
  <c r="R36" i="1" s="1"/>
  <c r="S36" i="1" s="1"/>
  <c r="T36" i="1" s="1"/>
  <c r="O35" i="1"/>
  <c r="R35" i="1" s="1"/>
  <c r="S35" i="1" s="1"/>
  <c r="T35" i="1" s="1"/>
  <c r="O40" i="1"/>
  <c r="R40" i="1" s="1"/>
  <c r="S40" i="1" s="1"/>
  <c r="T40" i="1" s="1"/>
  <c r="O32" i="1"/>
  <c r="P32" i="1" s="1"/>
  <c r="O31" i="1"/>
  <c r="R31" i="1" s="1"/>
  <c r="S31" i="1" s="1"/>
  <c r="T31" i="1" s="1"/>
  <c r="O30" i="1"/>
  <c r="R30" i="1" s="1"/>
  <c r="S30" i="1" s="1"/>
  <c r="T30" i="1" s="1"/>
  <c r="O29" i="1"/>
  <c r="R29" i="1" s="1"/>
  <c r="S29" i="1" s="1"/>
  <c r="T29" i="1" s="1"/>
  <c r="O28" i="1"/>
  <c r="R28" i="1" s="1"/>
  <c r="S28" i="1" s="1"/>
  <c r="T28" i="1" s="1"/>
  <c r="O27" i="1"/>
  <c r="P27" i="1" s="1"/>
  <c r="O25" i="1"/>
  <c r="R25" i="1" s="1"/>
  <c r="S25" i="1" s="1"/>
  <c r="T25" i="1" s="1"/>
  <c r="O24" i="1"/>
  <c r="R24" i="1" s="1"/>
  <c r="S24" i="1" s="1"/>
  <c r="T24" i="1" s="1"/>
  <c r="O7" i="1"/>
  <c r="R7" i="1" s="1"/>
  <c r="S7" i="1" s="1"/>
  <c r="O6" i="1"/>
  <c r="R6" i="1" s="1"/>
  <c r="S6" i="1" s="1"/>
  <c r="T6" i="1" s="1"/>
  <c r="O8" i="1"/>
  <c r="R8" i="1" s="1"/>
  <c r="S8" i="1" s="1"/>
  <c r="T8" i="1" s="1"/>
  <c r="O9" i="1"/>
  <c r="R9" i="1" s="1"/>
  <c r="S9" i="1" s="1"/>
  <c r="T9" i="1" s="1"/>
  <c r="O10" i="1"/>
  <c r="R10" i="1" s="1"/>
  <c r="S10" i="1" s="1"/>
  <c r="T10" i="1" s="1"/>
  <c r="O11" i="1"/>
  <c r="P11" i="1" s="1"/>
  <c r="O13" i="1"/>
  <c r="R13" i="1" s="1"/>
  <c r="S13" i="1" s="1"/>
  <c r="T13" i="1" s="1"/>
  <c r="O5" i="1"/>
  <c r="P5" i="1" s="1"/>
  <c r="P14" i="1" l="1"/>
  <c r="P12" i="1"/>
  <c r="P5" i="5"/>
  <c r="R10" i="5"/>
  <c r="S10" i="5" s="1"/>
  <c r="T10" i="5" s="1"/>
  <c r="R8" i="5"/>
  <c r="S8" i="5" s="1"/>
  <c r="T8" i="5" s="1"/>
  <c r="R11" i="5"/>
  <c r="S11" i="5" s="1"/>
  <c r="T11" i="5" s="1"/>
  <c r="P6" i="5"/>
  <c r="P12" i="5"/>
  <c r="P7" i="5"/>
  <c r="P13" i="5"/>
  <c r="P51" i="3"/>
  <c r="P62" i="3"/>
  <c r="P66" i="3"/>
  <c r="P67" i="3"/>
  <c r="P65" i="3"/>
  <c r="P64" i="3"/>
  <c r="P63" i="3"/>
  <c r="P61" i="3"/>
  <c r="R56" i="3"/>
  <c r="S56" i="3" s="1"/>
  <c r="T56" i="3" s="1"/>
  <c r="R58" i="3"/>
  <c r="S58" i="3" s="1"/>
  <c r="T58" i="3" s="1"/>
  <c r="P60" i="3"/>
  <c r="P59" i="3"/>
  <c r="P57" i="3"/>
  <c r="P55" i="3"/>
  <c r="P54" i="3"/>
  <c r="R52" i="3"/>
  <c r="S52" i="3" s="1"/>
  <c r="T52" i="3" s="1"/>
  <c r="P50" i="3"/>
  <c r="P53" i="3"/>
  <c r="P49" i="3"/>
  <c r="P37" i="3"/>
  <c r="R36" i="3"/>
  <c r="S36" i="3" s="1"/>
  <c r="T36" i="3" s="1"/>
  <c r="R38" i="3"/>
  <c r="S38" i="3" s="1"/>
  <c r="T38" i="3" s="1"/>
  <c r="P35" i="3"/>
  <c r="R12" i="3"/>
  <c r="S12" i="3" s="1"/>
  <c r="T12" i="3" s="1"/>
  <c r="P13" i="3"/>
  <c r="P19" i="1"/>
  <c r="P24" i="3"/>
  <c r="P6" i="3"/>
  <c r="P32" i="3"/>
  <c r="R43" i="3"/>
  <c r="S43" i="3" s="1"/>
  <c r="T43" i="3" s="1"/>
  <c r="P30" i="3"/>
  <c r="P15" i="3"/>
  <c r="R10" i="3"/>
  <c r="S10" i="3" s="1"/>
  <c r="T10" i="3" s="1"/>
  <c r="R23" i="3"/>
  <c r="S23" i="3" s="1"/>
  <c r="T23" i="3" s="1"/>
  <c r="P42" i="3"/>
  <c r="P44" i="3"/>
  <c r="R5" i="3"/>
  <c r="S5" i="3" s="1"/>
  <c r="T5" i="3" s="1"/>
  <c r="R31" i="3"/>
  <c r="S31" i="3" s="1"/>
  <c r="T31" i="3" s="1"/>
  <c r="R14" i="3"/>
  <c r="S14" i="3" s="1"/>
  <c r="T14" i="3" s="1"/>
  <c r="P48" i="3"/>
  <c r="R9" i="3"/>
  <c r="S9" i="3" s="1"/>
  <c r="T9" i="3" s="1"/>
  <c r="P18" i="3"/>
  <c r="P21" i="3"/>
  <c r="R27" i="3"/>
  <c r="S27" i="3" s="1"/>
  <c r="T27" i="3" s="1"/>
  <c r="P34" i="3"/>
  <c r="P40" i="3"/>
  <c r="P46" i="3"/>
  <c r="R47" i="3"/>
  <c r="S47" i="3" s="1"/>
  <c r="T47" i="3" s="1"/>
  <c r="P8" i="3"/>
  <c r="R20" i="3"/>
  <c r="S20" i="3" s="1"/>
  <c r="T20" i="3" s="1"/>
  <c r="P26" i="3"/>
  <c r="P28" i="3"/>
  <c r="R39" i="3"/>
  <c r="S39" i="3" s="1"/>
  <c r="T39" i="3" s="1"/>
  <c r="R45" i="1"/>
  <c r="S45" i="1" s="1"/>
  <c r="T45" i="1" s="1"/>
  <c r="P46" i="1"/>
  <c r="P48" i="1"/>
  <c r="P7" i="3"/>
  <c r="P11" i="3"/>
  <c r="P16" i="3"/>
  <c r="P22" i="3"/>
  <c r="P25" i="3"/>
  <c r="P29" i="3"/>
  <c r="P33" i="3"/>
  <c r="P41" i="3"/>
  <c r="P45" i="3"/>
  <c r="P47" i="1"/>
  <c r="R43" i="1"/>
  <c r="S43" i="1" s="1"/>
  <c r="T43" i="1" s="1"/>
  <c r="P44" i="1"/>
  <c r="P42" i="1"/>
  <c r="P41" i="1"/>
  <c r="P33" i="1"/>
  <c r="P34" i="1"/>
  <c r="P36" i="1"/>
  <c r="R37" i="1"/>
  <c r="S37" i="1" s="1"/>
  <c r="T37" i="1" s="1"/>
  <c r="R39" i="1"/>
  <c r="S39" i="1" s="1"/>
  <c r="T39" i="1" s="1"/>
  <c r="P35" i="1"/>
  <c r="R38" i="1"/>
  <c r="S38" i="1" s="1"/>
  <c r="T38" i="1" s="1"/>
  <c r="T7" i="1"/>
  <c r="R32" i="1"/>
  <c r="S32" i="1" s="1"/>
  <c r="T32" i="1" s="1"/>
  <c r="P40" i="1"/>
  <c r="P31" i="1"/>
  <c r="P30" i="1"/>
  <c r="P29" i="1"/>
  <c r="P24" i="1"/>
  <c r="R27" i="1"/>
  <c r="S27" i="1" s="1"/>
  <c r="T27" i="1" s="1"/>
  <c r="P28" i="1"/>
  <c r="P25" i="1"/>
  <c r="P6" i="1"/>
  <c r="P7" i="1"/>
  <c r="P13" i="1"/>
  <c r="P10" i="1"/>
  <c r="R11" i="1"/>
  <c r="S11" i="1" s="1"/>
  <c r="T11" i="1" s="1"/>
  <c r="P8" i="1"/>
  <c r="P9" i="1"/>
  <c r="R5" i="1"/>
  <c r="S5" i="1" s="1"/>
  <c r="T5" i="1" s="1"/>
</calcChain>
</file>

<file path=xl/sharedStrings.xml><?xml version="1.0" encoding="utf-8"?>
<sst xmlns="http://schemas.openxmlformats.org/spreadsheetml/2006/main" count="1851" uniqueCount="376">
  <si>
    <t>Actualizado por:</t>
  </si>
  <si>
    <t>Wendy Nirvana Tovar Rojas</t>
  </si>
  <si>
    <t>Fecha actualización:</t>
  </si>
  <si>
    <t>Revisada por:</t>
  </si>
  <si>
    <t>No aplica</t>
  </si>
  <si>
    <t>Proceso</t>
  </si>
  <si>
    <t>Centro de Trabajo</t>
  </si>
  <si>
    <t>Actividades</t>
  </si>
  <si>
    <t>Rutinario 
(Si / No)</t>
  </si>
  <si>
    <t>Identificación del Peligro</t>
  </si>
  <si>
    <t>Controles existentes</t>
  </si>
  <si>
    <t>Evaluación del Riesgo</t>
  </si>
  <si>
    <t>Valoración del riesgo</t>
  </si>
  <si>
    <t>Criterios para establecer controles</t>
  </si>
  <si>
    <t>Medidas Intervención</t>
  </si>
  <si>
    <t>Tipo de Proceso</t>
  </si>
  <si>
    <t>Clasificación</t>
  </si>
  <si>
    <t>Descripción</t>
  </si>
  <si>
    <t>Personal expuesto</t>
  </si>
  <si>
    <t>Efectos posibles</t>
  </si>
  <si>
    <t>Fuente</t>
  </si>
  <si>
    <t>Medio</t>
  </si>
  <si>
    <t>Individuo</t>
  </si>
  <si>
    <t>Peor consecuencia</t>
  </si>
  <si>
    <t>Requisito Legal Específico</t>
  </si>
  <si>
    <t>Eliminación</t>
  </si>
  <si>
    <t>Sustitución</t>
  </si>
  <si>
    <t>Controles de Ingeniería</t>
  </si>
  <si>
    <t>Señalización, Advertencia, Controles Administrativos</t>
  </si>
  <si>
    <t>EPP</t>
  </si>
  <si>
    <t>Todos</t>
  </si>
  <si>
    <t>Todas las actividades</t>
  </si>
  <si>
    <t>Si</t>
  </si>
  <si>
    <t>Biológico</t>
  </si>
  <si>
    <t>Exposición al virus por contacto directo con personas y manipulación de objetos de uso común.</t>
  </si>
  <si>
    <t>Administrativos
Contratistas
Visitantes</t>
  </si>
  <si>
    <t>Enfermedad Covid-19, Infección Respiratoria Aguda (IRA) de leve a grave, que puede ocasionar  enfermedad pulmonar crónica, neumonía o muerte.</t>
  </si>
  <si>
    <t>Ninguno</t>
  </si>
  <si>
    <t>Implementación de protocolos de Bioseguridad</t>
  </si>
  <si>
    <t>Disposición de insumos como jabón y toallas de papel para todos los baños</t>
  </si>
  <si>
    <t>52 Servidores 
Personal Contratos de Prestación de Servicios
Visitantes</t>
  </si>
  <si>
    <t>Muerte</t>
  </si>
  <si>
    <t xml:space="preserve">Decreto 3518 de 2006 Por el cual se crea y reglamenta el Sistema de Vigilancia en Salud Pública y se dictan otras disposiciones </t>
  </si>
  <si>
    <t>No Aplica</t>
  </si>
  <si>
    <t xml:space="preserve"> - Garantizar una adecuada ventilación</t>
  </si>
  <si>
    <t xml:space="preserve"> - Flexibilidad en horario laboral
- Establecer diferentes horarios de alimentación para evitar aglomeraciones.
- Tips o Charlas de lavado de manos
- Establecer canales de comunicación que eviten el contacto directo (llamadas y videoconferencias) </t>
  </si>
  <si>
    <t>Físico</t>
  </si>
  <si>
    <t>Iluminación (Luz visible por exceso o deficiencia</t>
  </si>
  <si>
    <t xml:space="preserve">Fatiga, cansancio, pérdida de la capacidad visual, migraña - cefalea, estrés </t>
  </si>
  <si>
    <t xml:space="preserve">Ninguno </t>
  </si>
  <si>
    <t xml:space="preserve">Disminución capacidad visual </t>
  </si>
  <si>
    <t>Resolución 2400 de 1979
Por la cual se establecen algunas disposiciones sobre vivienda, higiene y seguridad en los establecimientos de trabajo</t>
  </si>
  <si>
    <t xml:space="preserve"> - Sustitución de luminarias dañadas</t>
  </si>
  <si>
    <t xml:space="preserve"> - Mantenimiento luminarias
- Subprograma de Higiene Industrial
- Exámenes Médicos Ocupacionales (Optometría)</t>
  </si>
  <si>
    <t>Fenómenos Naturales</t>
  </si>
  <si>
    <t>Fenómenos Naturales
Tormentas eléctricas, granizadas, cambios  climáticos drásticos, terremotos, sismos</t>
  </si>
  <si>
    <t>Heridas, fracturas, lesiones osteomusculares, perdida de un miembro, cortaduras, quemaduras, daños a la propiedad, traumas, fatalidad</t>
  </si>
  <si>
    <t>Mantenimientos preventivos y correctivos locativos</t>
  </si>
  <si>
    <t>Plan de Emergencias</t>
  </si>
  <si>
    <t>Brigadas</t>
  </si>
  <si>
    <t>Ley 1523 de 2012 
Por la cual se adopta la política nacional de gestión del riesgo de desastres y se establece el sistema nacional de gestión del riesgo de desastres y se dictan otras disposiciones</t>
  </si>
  <si>
    <t xml:space="preserve"> - Tratamiento de silvicultura (Manejo de árboles en sede)</t>
  </si>
  <si>
    <t>Condiciones de Seguridad</t>
  </si>
  <si>
    <t>Eléctrico (Baja tensión, estática) por manipulación de equipos y cables eléctricos, uso de tomacorrientes.</t>
  </si>
  <si>
    <t>Electrocución y quemaduras</t>
  </si>
  <si>
    <t>Tomacorrientes doble polo tierra aislado</t>
  </si>
  <si>
    <t>Un paro cardíaco debido al efecto eléctrico sobre el corazón</t>
  </si>
  <si>
    <t>Resolución 2400 de 1979 Por la cual se establecen algunas disposiciones sobre vivienda, higiene y seguridad en los establecimientos de trabajo.</t>
  </si>
  <si>
    <t xml:space="preserve"> - Inspecciones Instalaciones o puesto de trabajo
-  Extintores Polvo químico seco
- Tips o Charlas de Riesgo Eléctrico por Condiciones de Seguridad </t>
  </si>
  <si>
    <t>Tecnológico (incendio) por uso prolongado de equipos</t>
  </si>
  <si>
    <t>Deshidratación, quemaduras y laceraciones</t>
  </si>
  <si>
    <t>Mantenimiento de Computadores</t>
  </si>
  <si>
    <t>Quemaduras, afectaciones en el sistema nervioso, o incluso muerte</t>
  </si>
  <si>
    <t xml:space="preserve"> - Extintores de Clase C
- Capacitación de emergencias (manejo de extintores)
- Capacitación a brigadistas de PON Incendios</t>
  </si>
  <si>
    <t>Desplazamiento dentro y fuera del Instituto Sede Centro</t>
  </si>
  <si>
    <t>Locativo (superficies de
trabajo irregulares, deslizantes con diferencia del nivel)</t>
  </si>
  <si>
    <t xml:space="preserve">Caídas a nivel, golpes, esguinces, Fracturas, hematomas, contusiones, esguinces  y torceduras </t>
  </si>
  <si>
    <t>Jornadas de orden y limpieza</t>
  </si>
  <si>
    <t>Fracturas</t>
  </si>
  <si>
    <t>Resolución 2400 de 1979
Por la cual se establecen algunas disposiciones sobre vivienda, higiene y seguridad en los establecimientos de trabajo.</t>
  </si>
  <si>
    <t xml:space="preserve"> - Señalización de advertencia de uso de escaleras / piso húmedo.
- Programa de inspecciones
- Charlas o Tips de prevención de Riesgo Locativo</t>
  </si>
  <si>
    <t>Públicos (Robos, atracos, asaltos, atentados, de orden público, comunidades agitadas, etc.)</t>
  </si>
  <si>
    <t>Atraco, robo, secuestro u otras situaciones de violencia, lesiones, ansiedad, angustia, preocupación, depresión, traumas y fatalidad</t>
  </si>
  <si>
    <t>Cámaras de vigilancia y personal de vigilancia</t>
  </si>
  <si>
    <t>Decreto 480 de 2009
Por el cual se adoptan medidas para la prevención y mitigación de situaciones específicas y concretas que puedan generar riesgo público en Bogotá, y se dictan otras disposiciones</t>
  </si>
  <si>
    <t xml:space="preserve"> - Control de visitantes
- Plan de Emergencias
- Certificación de aptitud para porte de armas de personal de vigilancia
- Capacitación sobre Riesgo Público</t>
  </si>
  <si>
    <t xml:space="preserve">Accidentes de Tránsito por transporte de Funcionarios  
Accidentes de Tránsito con vehículos particulares </t>
  </si>
  <si>
    <t>Caídas a mismo nivel y a distinto nivel, fracturas, golpes, aplastamientos, desmembramientos</t>
  </si>
  <si>
    <t>Mantenimientos preventivos y correctivos en vehículos propios</t>
  </si>
  <si>
    <t>Ley 2251 de 2022 Por la cual se dictan normas para el diseño e implementación de la Política de seguridad vial con enfoque de sistema seguro y se dictan otras disposiciones</t>
  </si>
  <si>
    <t xml:space="preserve"> - Plan Estratégico de Seguridad Vial
- Capacitación o Tips sobre el riesgo de Seguridad Vial (accidentes de transito en donde se incluyen los diferentes actores en la vía)
- Inspecciones preoperacionales en vehículos propios</t>
  </si>
  <si>
    <t>Picaduras y mordeduras (Abejas, arañas, roedores, escarabajos, hormigas, otros  insectos, perros, gatos)</t>
  </si>
  <si>
    <t xml:space="preserve">Picaduras, heridas, infecciones, rabia, contusiones, reacciones locales, reacciones sistémicas, fiebre. </t>
  </si>
  <si>
    <t>Convulsiones, enfermedades respiratorias y heridas</t>
  </si>
  <si>
    <t xml:space="preserve">Decreto 3518 de 2006
Por el cual se crea y reglamenta el Sistema de Vigilancia en Salud Pública y se dictan
otras disposiciones </t>
  </si>
  <si>
    <t xml:space="preserve"> - Servicios de retiro de colmenas de abejas</t>
  </si>
  <si>
    <t xml:space="preserve"> - Programa de Inspecciones
- Jornadas  de orden y limpieza</t>
  </si>
  <si>
    <t>Estratégico</t>
  </si>
  <si>
    <t>Mejoramiento Continuo
Direccionamiento Estratégico</t>
  </si>
  <si>
    <t>Grupo de Planeación y relacionamiento con el ciudadano / Dirección</t>
  </si>
  <si>
    <t>Labores administrativas (uso de computadora)</t>
  </si>
  <si>
    <t xml:space="preserve">Biomecánico </t>
  </si>
  <si>
    <t>Postura prolongada mantenida. Las actividades de procesamiento de información implican posición sedentaria prolongada</t>
  </si>
  <si>
    <t>Administrativos
Contratistas</t>
  </si>
  <si>
    <t>Lumbalgias, problemas osteomusculares a nivel de miembros superiores e inferiores y cervicales y Cansancio</t>
  </si>
  <si>
    <t>Sillas ergonómicas</t>
  </si>
  <si>
    <t>Pausas Activas o actividades de Bienestar</t>
  </si>
  <si>
    <t>36 Servidores
Personal Contratos de Prestación de Servicios</t>
  </si>
  <si>
    <t>Alteraciones lumbares, dorsales y cervicales</t>
  </si>
  <si>
    <t xml:space="preserve"> -  Uso de elementos ergonómicos (apoya pies y base para pantallas) </t>
  </si>
  <si>
    <t xml:space="preserve"> - Exámenes Médicos Ocupacionales con énfasis Osteomuscular
- Capacitación o Tips sobre riesgos laborales, haciendo énfasis en factores de riesgo Biomecánicos y medidas de prevención frente a estos factores.
- Subprograma de Medicina Preventiva y del Trabajo</t>
  </si>
  <si>
    <t>Gestión de Talento Humano</t>
  </si>
  <si>
    <t>Grupo de Talento Humano</t>
  </si>
  <si>
    <t>Misional</t>
  </si>
  <si>
    <t>Investigación</t>
  </si>
  <si>
    <t>Grupo de Investigaciones Académicas</t>
  </si>
  <si>
    <t>Movimiento repetitivo. Las actividades de procesamiento de información implican digitación de información y manipulación de mouse</t>
  </si>
  <si>
    <t>Lesiones del sistema músculo esquelético, fatiga, alteraciones lumbares, dorsales y cervicales, síndrome del túnel del carpo</t>
  </si>
  <si>
    <t>Lesiones del sistemas músculo esquelético, hernias.</t>
  </si>
  <si>
    <t>Formación</t>
  </si>
  <si>
    <t>Alianzas</t>
  </si>
  <si>
    <t>Subdirección Académica</t>
  </si>
  <si>
    <t>Evaluación</t>
  </si>
  <si>
    <t>Evaluación Independiente</t>
  </si>
  <si>
    <t>Control Interno</t>
  </si>
  <si>
    <t xml:space="preserve">Psicosocial </t>
  </si>
  <si>
    <t>Condiciones de la tarea (carga mental, contenido de la tarea, demandas emocionales, sistemas de control)</t>
  </si>
  <si>
    <t>Estrés, desconcentración, somnolencia, dolor muscular, agotamiento físico, falta de compromiso, desmotivación y cansancio</t>
  </si>
  <si>
    <t>Horarios de trabajo establecidos</t>
  </si>
  <si>
    <t>Comité de Convivencia Laboral</t>
  </si>
  <si>
    <t>Enfermedades coronarias, ataques de pánico, neurosis, problemas digestivos</t>
  </si>
  <si>
    <t>Resolución 002646 de 2008 Por la cual se establecen y definen responsabilidades para la identificación, evaluación, prevención, intervención y monitoreo de la exposición a factores de riesgo psicosocial en el trabajo y el origen de las patologías causadas por el estrés ocupacional</t>
  </si>
  <si>
    <t xml:space="preserve"> - Capacitación en Manejo de Estrés o prevención de Riesgo Psicosocial
- Pausas Activas o descansos durante la jornada laboral
- Batería riesgo psicosocial
- PVE Psicosocial</t>
  </si>
  <si>
    <t>Control Disciplinario</t>
  </si>
  <si>
    <t>Subdirección Administrativa y Financiera - Control Interno Disciplinario</t>
  </si>
  <si>
    <t>Apoyo</t>
  </si>
  <si>
    <t>Adquisiciones</t>
  </si>
  <si>
    <t>Grupo Gestión Contractual</t>
  </si>
  <si>
    <t xml:space="preserve">Locativo. Condiciones de orden y aseo (cables sin canaleta, documentos apilados) </t>
  </si>
  <si>
    <t>Golpes, hematomas, contusiones, esguinces, torceduras, abrasiones y traumas</t>
  </si>
  <si>
    <t xml:space="preserve"> - Programa de inspecciones
- Canalizar o encauchetar cables sueltos
- Programa de inspecciones
- Charlas o Tips de prevención de Riesgo Locativo</t>
  </si>
  <si>
    <t>Información y Comunicación</t>
  </si>
  <si>
    <t>Comunicaciones y prensa</t>
  </si>
  <si>
    <t>Contabilidad y Presupuesto</t>
  </si>
  <si>
    <t>Grupo de Gestión Financiera</t>
  </si>
  <si>
    <t>Labores de archivo</t>
  </si>
  <si>
    <t>Manipulación de cargas
Debido a la necesidad de archivar y mover materiales o cajas para distribución y acomodación en bodega</t>
  </si>
  <si>
    <t>Agotamiento, mayor desgaste, lesiones osteomusculares</t>
  </si>
  <si>
    <t>Alteraciones lumbares, hernias,  dorsales y cervicales</t>
  </si>
  <si>
    <t>Grupo de Tecnologías de la Información</t>
  </si>
  <si>
    <t>3 Servidores 
Personal Contratos de Prestación de Servicios</t>
  </si>
  <si>
    <t>Respetar horarios de trabajo</t>
  </si>
  <si>
    <t>Traslado y mantenimiento de Equipos tecnológicos</t>
  </si>
  <si>
    <t>Traumas superficiales, hematomas, lesiones en miembros superiores e inferiores, cortaduras y golpes</t>
  </si>
  <si>
    <t>Laceraciones, contusiones y luxaciones</t>
  </si>
  <si>
    <t xml:space="preserve"> - Programa de inspecciones
- Charlas o Tips de prevención de Riesgo Mecánico</t>
  </si>
  <si>
    <t>Gestión de Bienes y Servicios</t>
  </si>
  <si>
    <t>Grupo de Recursos Físicos</t>
  </si>
  <si>
    <t>Administrativos</t>
  </si>
  <si>
    <t>2 Servidores</t>
  </si>
  <si>
    <t>1 Servidor</t>
  </si>
  <si>
    <t>Limpieza de instalaciones y servicio de cafetería</t>
  </si>
  <si>
    <t xml:space="preserve">Esfuerzo y movimientos repetitivos en el arreglo de las instalaciones del Instituto </t>
  </si>
  <si>
    <t>Administrativos
Contratistas (Servicios Generales y Cafetería)</t>
  </si>
  <si>
    <t>Síndrome del túnel carpiano, tendinitis y calambres</t>
  </si>
  <si>
    <t>Matriz de Elementos de Protección Personal</t>
  </si>
  <si>
    <t>1 Servidor
Personal Contratos de Prestación de Servicios</t>
  </si>
  <si>
    <t>Químico</t>
  </si>
  <si>
    <t xml:space="preserve">Gases y Vapores (Uso y almacenamiento productos químicos) </t>
  </si>
  <si>
    <t>Afecciones a nivel respiratorio</t>
  </si>
  <si>
    <t>Uso de productos químicos con baja peligrosidad</t>
  </si>
  <si>
    <t>Quemaduras, intoxicación, falla respiratoria o incluso muerte</t>
  </si>
  <si>
    <t xml:space="preserve"> -  Ficha de seguridad de productos químicos 
- Rotulación productos químicos
- Procedimiento de inspecciones
- Capacitación o Tips sobre riesgos laborales, haciendo énfasis en factores de riesgo químicos y medidas de prevención frente a estos factores.</t>
  </si>
  <si>
    <t>Entrega de Elementos EPP</t>
  </si>
  <si>
    <t xml:space="preserve">Mecánico
Contacto con superficies calientes, muebles de oficina, utensilios de cocina y electrodomésticos </t>
  </si>
  <si>
    <t xml:space="preserve"> Pantallas de TV ancladas y anclaje de la mesa a las bases soporte</t>
  </si>
  <si>
    <t>Shock séptico, micosis, enfermedades infecciosas</t>
  </si>
  <si>
    <t xml:space="preserve">Traslado de inmuebles, equipos o herramientas y mantenimiento (reparaciones locativas) </t>
  </si>
  <si>
    <t>Exposición a virus, bacterias, hongos o parásitos. Por almacenamiento y manipulación de Equipos</t>
  </si>
  <si>
    <t>Contratistas (Reparaciones locativas y mantenimiento)</t>
  </si>
  <si>
    <t>Enfermedades respiratorias y Dermatitis</t>
  </si>
  <si>
    <t>Personal Contratos de Prestación de Servicios</t>
  </si>
  <si>
    <t>Trabajo en alturas para labores de mantenimiento o reparaciones</t>
  </si>
  <si>
    <t>Caídas, golpes, fracturas, lesiones</t>
  </si>
  <si>
    <t xml:space="preserve"> - Certificado Trabajo en alturas 
- Permisos de trabajo en alturas</t>
  </si>
  <si>
    <t>Resolución 4272 de 2021 Por la cual se establecen los requisitos mínimos de seguridad para el desarrollo de trabajo en alturas.</t>
  </si>
  <si>
    <t xml:space="preserve"> - Programa de trabajo en alturas
- Inspección de equipos para alturas</t>
  </si>
  <si>
    <t>Grupo de Gestión Documental</t>
  </si>
  <si>
    <t>5 Servidores</t>
  </si>
  <si>
    <t>Apropiación Social del Conocimiento y del Patrimonio</t>
  </si>
  <si>
    <t>Grupo de Biblioteca Especializada</t>
  </si>
  <si>
    <t>Labores de Museo</t>
  </si>
  <si>
    <t>Exposición a virus, bacterias, hongos o parásitos. Por manipulación de documentos y textos</t>
  </si>
  <si>
    <t>47 Servidores 
Personal Contratos de Prestación de Servicios
Visitantes</t>
  </si>
  <si>
    <t>4 Servidores</t>
  </si>
  <si>
    <t>Contratistas  (Servicios Generales y Cafetería)</t>
  </si>
  <si>
    <t>Labores de jardinería</t>
  </si>
  <si>
    <t xml:space="preserve">Mecánico
Uso de Equipo: Guadaña y podadora de prado </t>
  </si>
  <si>
    <t>Operativos Contratistas (Jardinería)</t>
  </si>
  <si>
    <t>2 Servidores
Personal Contratos de Prestación de Servicios</t>
  </si>
  <si>
    <t>Cortadas y amputación</t>
  </si>
  <si>
    <t xml:space="preserve"> - Programa de inspecciones
- Capacitación o Tips sobre riesgos laborales, haciendo énfasis en factores de riesgo Mecánicos y medidas de prevención frente a estos factores.</t>
  </si>
  <si>
    <t>Ruido (Operación maquinaria)</t>
  </si>
  <si>
    <t xml:space="preserve">Dolores de cabeza - Irritabilidad - Mayor tensión emocional - Cansancio - Hipoacusia (sensibilidad al ruido) </t>
  </si>
  <si>
    <t xml:space="preserve">Hipoacusia </t>
  </si>
  <si>
    <t xml:space="preserve"> - Exámenes Médicos Ocupacionales
- Capacitación o Tips sobre riesgos laborales, haciendo énfasis en factores de riesgo físico y medidas de prevención frente a estos factores.</t>
  </si>
  <si>
    <t>Convulsiones y heridas</t>
  </si>
  <si>
    <t>Mecánico
Traslado de materiales o equipos mediante tractor</t>
  </si>
  <si>
    <t xml:space="preserve"> - Programa de inspecciones
- Capacitación o Tips sobre riesgos laborales, haciendo énfasis en factores de riesgo Mecánicos y medidas de prevención frente a estos factores.
- Curso manejo de montacargas</t>
  </si>
  <si>
    <t>9 Servidores</t>
  </si>
  <si>
    <t>Grupo de Sello Editorial</t>
  </si>
  <si>
    <t>Administrativos
Operativos</t>
  </si>
  <si>
    <t>16 Servidores</t>
  </si>
  <si>
    <t>Tecnológico (incendio) por uso prolongado de maquinas</t>
  </si>
  <si>
    <t>Mantenimiento de maquinas</t>
  </si>
  <si>
    <t>Labores en Imprenta Operativas (Todos)</t>
  </si>
  <si>
    <t>Humos metálicos, gases y vapores</t>
  </si>
  <si>
    <t>Contratista</t>
  </si>
  <si>
    <t>Asfixia, alteraciones al sistema nervioso central,  Irritación en los ojos, nariz, dificultad respiratoria, pérdida de apetito, náuseas y vómito</t>
  </si>
  <si>
    <t xml:space="preserve">Efectos en el sistema nervioso central (encefalopatía, convulsiones, parálisis, coma y muerte), ceguera, efectos en el sistema digestivo (gastritis), riñones, sangre, corazón. Y sistema inmune </t>
  </si>
  <si>
    <t>Temperaturas extremas (calor). Manipulación de piezas a trabajar calientes</t>
  </si>
  <si>
    <t>Quemaduras y laceraciones</t>
  </si>
  <si>
    <t xml:space="preserve">Quemaduras de segundo y tercer grado </t>
  </si>
  <si>
    <t>Mantenimiento preventivo y correctivos de máquinas, equipos y Herramientas</t>
  </si>
  <si>
    <t xml:space="preserve"> - Exámenes Médicos Ocupacionales 
- Capacitación o Tips sobre riesgos laborales, haciendo énfasis en factores de riesgo físico y medidas de prevención frente a estos factores.
- Subprograma de Medicina Preventiva y del Trabajo</t>
  </si>
  <si>
    <t>Labores de Armado</t>
  </si>
  <si>
    <t>Operativos</t>
  </si>
  <si>
    <t>Efectos en el sistema nervioso central (encefalopatía, convulsiones, parálisis, coma y muerte), ceguera, efectos en el sistema digestivo (gastritis), riñones, sangre, corazón</t>
  </si>
  <si>
    <t>Labores de Impresión Tipográfica</t>
  </si>
  <si>
    <t>Contacto con líquidos (aceites, grasas, disolventes), gases y vapores</t>
  </si>
  <si>
    <t>Irritación en los ojos, nariz, dificultad respiratoria, pérdida de apetito, náuseas y vómito</t>
  </si>
  <si>
    <t>3 Servidores</t>
  </si>
  <si>
    <t>Trastornos respiratorios y la piel (dermatitis)</t>
  </si>
  <si>
    <t>Mecánico
Manipulación de piezas o elementos de maquinas</t>
  </si>
  <si>
    <t>Fundición Material Plomo</t>
  </si>
  <si>
    <t>Operativo</t>
  </si>
  <si>
    <t>Se realizó Readecuación área con sistema de extracción e iluminación</t>
  </si>
  <si>
    <t>Contacto con gases, humos metálicos, y material particulado del entorno</t>
  </si>
  <si>
    <t>Labores de Cortadora y Cosedora</t>
  </si>
  <si>
    <t>Labores de Encuadernación</t>
  </si>
  <si>
    <t>Labores de Almacenamiento o Bodega</t>
  </si>
  <si>
    <t>Labores Administrativas en modalidad trabajo en casa</t>
  </si>
  <si>
    <t>Servidores registrados para: 
Trabajo en casa y/o Teletrabajo</t>
  </si>
  <si>
    <t>Control de cambios</t>
  </si>
  <si>
    <t>No.</t>
  </si>
  <si>
    <t>Fecha</t>
  </si>
  <si>
    <t>Aprobado</t>
  </si>
  <si>
    <t>Wendy Tovar - Profesional SST</t>
  </si>
  <si>
    <t>MATRIZ IDENTIFICACIÓN DE PELIGROS, EVALUACIÓN DE RIESGOS Y DETERMINACIÓN DE CONTROLES - SST</t>
  </si>
  <si>
    <t>No. Expuestos</t>
  </si>
  <si>
    <t xml:space="preserve"> - Flexibilidad en horario laboral
- Establecer diferentes horarios de alimentación para evitar aglomeraciones.
- Tips o charlas de lavado de manos
- Establecer canales de comunicación que eviten el contacto directo (llamadas y videoconferencias) </t>
  </si>
  <si>
    <t xml:space="preserve"> - Tips para socializar el Plan de Emergencias y/o PON (Planes Operativos Normalizados)
- Capacitación Brigada
- Simulacros
- Elementos de Emergencia (extintores y botiquín)</t>
  </si>
  <si>
    <t>Facultad Seminario Andrés Bello</t>
  </si>
  <si>
    <t>Mecánico
Manipulación de herramientas Ofimáticas: computadores, portátiles, fotocopiadora, etc.</t>
  </si>
  <si>
    <t>Exposición a virus, bacterias, hongos o parásitos. Aseo de unidades sanitarias, disposición de residuos orgánicos y contaminados</t>
  </si>
  <si>
    <t>Enfermedades respiratorias, infecciones, dermatitis, tétano y prurito</t>
  </si>
  <si>
    <t xml:space="preserve"> - Exámenes Médicos Ocupacionales
- Capacitación o Tips sobre riesgos laborales, haciendo énfasis en factores de riesgo biológicos y medidas de prevención frente a estos factores.
- Esquema de vacunación</t>
  </si>
  <si>
    <t xml:space="preserve"> - Exámenes Médicos Ocupacionales
- Capacitación o Tips sobre riesgos laborales, haciendo énfasis en factores de riesgo biológicos y medidas de prevención frente a estos factores.</t>
  </si>
  <si>
    <t>Mecánico
Traslado herramientas Ofimáticas, equipos, maquinas, etc.</t>
  </si>
  <si>
    <t>Manipulación de Documentos, carpetas, textos históricos, libros, etc.</t>
  </si>
  <si>
    <r>
      <rPr>
        <b/>
        <sz val="11"/>
        <color rgb="FF000000"/>
        <rFont val="Arial Narrow"/>
        <family val="2"/>
      </rPr>
      <t>Código:</t>
    </r>
    <r>
      <rPr>
        <sz val="11"/>
        <color rgb="FF000000"/>
        <rFont val="Arial Narrow"/>
        <family val="2"/>
      </rPr>
      <t xml:space="preserve"> TAH-F-39
</t>
    </r>
    <r>
      <rPr>
        <b/>
        <sz val="11"/>
        <color rgb="FF000000"/>
        <rFont val="Arial Narrow"/>
        <family val="2"/>
      </rPr>
      <t>Versión:</t>
    </r>
    <r>
      <rPr>
        <sz val="11"/>
        <color rgb="FF000000"/>
        <rFont val="Arial Narrow"/>
        <family val="2"/>
      </rPr>
      <t xml:space="preserve"> 1.0
</t>
    </r>
    <r>
      <rPr>
        <b/>
        <sz val="11"/>
        <color rgb="FF000000"/>
        <rFont val="Arial Narrow"/>
        <family val="2"/>
      </rPr>
      <t>Página:</t>
    </r>
    <r>
      <rPr>
        <sz val="11"/>
        <color rgb="FF000000"/>
        <rFont val="Arial Narrow"/>
        <family val="2"/>
      </rPr>
      <t xml:space="preserve"> N/A
</t>
    </r>
    <r>
      <rPr>
        <b/>
        <sz val="11"/>
        <color rgb="FF000000"/>
        <rFont val="Arial Narrow"/>
        <family val="2"/>
      </rPr>
      <t xml:space="preserve">Fecha: </t>
    </r>
    <r>
      <rPr>
        <sz val="11"/>
        <color rgb="FF000000"/>
        <rFont val="Arial Narrow"/>
        <family val="2"/>
      </rPr>
      <t>19/12/2017</t>
    </r>
  </si>
  <si>
    <r>
      <t xml:space="preserve">Nivel de </t>
    </r>
    <r>
      <rPr>
        <b/>
        <sz val="11"/>
        <color theme="4" tint="-0.249977111117893"/>
        <rFont val="Arial Narrow"/>
        <family val="2"/>
      </rPr>
      <t>Deficiencia</t>
    </r>
  </si>
  <si>
    <r>
      <t xml:space="preserve">Nivel de </t>
    </r>
    <r>
      <rPr>
        <b/>
        <sz val="11"/>
        <color theme="4" tint="-0.249977111117893"/>
        <rFont val="Arial Narrow"/>
        <family val="2"/>
      </rPr>
      <t>Exposición</t>
    </r>
  </si>
  <si>
    <r>
      <t xml:space="preserve">Nivel de </t>
    </r>
    <r>
      <rPr>
        <b/>
        <sz val="11"/>
        <color theme="4" tint="-0.249977111117893"/>
        <rFont val="Arial Narrow"/>
        <family val="2"/>
      </rPr>
      <t>Probabilidad</t>
    </r>
  </si>
  <si>
    <r>
      <t xml:space="preserve">Interpretación del </t>
    </r>
    <r>
      <rPr>
        <b/>
        <sz val="11"/>
        <rFont val="Arial Narrow"/>
        <family val="2"/>
      </rPr>
      <t>Nivel de</t>
    </r>
    <r>
      <rPr>
        <b/>
        <sz val="11"/>
        <color rgb="FFC00000"/>
        <rFont val="Arial Narrow"/>
        <family val="2"/>
      </rPr>
      <t xml:space="preserve"> </t>
    </r>
    <r>
      <rPr>
        <b/>
        <sz val="11"/>
        <color rgb="FF880647"/>
        <rFont val="Arial Narrow"/>
        <family val="2"/>
      </rPr>
      <t>Probabilidad</t>
    </r>
  </si>
  <si>
    <r>
      <t xml:space="preserve">Nivel de </t>
    </r>
    <r>
      <rPr>
        <b/>
        <sz val="11"/>
        <color theme="4" tint="-0.249977111117893"/>
        <rFont val="Arial Narrow"/>
        <family val="2"/>
      </rPr>
      <t>Consecuencia</t>
    </r>
  </si>
  <si>
    <r>
      <t xml:space="preserve">Nivel de </t>
    </r>
    <r>
      <rPr>
        <b/>
        <sz val="11"/>
        <color theme="4" tint="-0.249977111117893"/>
        <rFont val="Arial Narrow"/>
        <family val="2"/>
      </rPr>
      <t xml:space="preserve">Riesgo </t>
    </r>
    <r>
      <rPr>
        <b/>
        <sz val="11"/>
        <color theme="1"/>
        <rFont val="Arial Narrow"/>
        <family val="2"/>
      </rPr>
      <t xml:space="preserve">(NR) e </t>
    </r>
    <r>
      <rPr>
        <b/>
        <sz val="11"/>
        <color theme="4" tint="-0.249977111117893"/>
        <rFont val="Arial Narrow"/>
        <family val="2"/>
      </rPr>
      <t>intervención</t>
    </r>
  </si>
  <si>
    <r>
      <t xml:space="preserve">Interpretación del Nivel de </t>
    </r>
    <r>
      <rPr>
        <b/>
        <sz val="11"/>
        <color rgb="FF880647"/>
        <rFont val="Arial Narrow"/>
        <family val="2"/>
      </rPr>
      <t>Riesgo</t>
    </r>
  </si>
  <si>
    <t>Requisito legal específico</t>
  </si>
  <si>
    <t>Fracturas, lesiones craneoencefálicas y muerte</t>
  </si>
  <si>
    <t xml:space="preserve"> - Plan Estratégico de Seguridad Vial
- Capacitación o Tips sobre el riesgo de Seguridad Vial (accidentes de transito en donde se incluyen los diferentes actores en la vía)
- Inspecciones preoperacionales en vehículos propios
- Ruta transporte a Sede Yerbabuena</t>
  </si>
  <si>
    <t xml:space="preserve"> - Extintores Polvo Químico Seco
- Capacitación de emergencias (manejo de extintores)
- Capacitación a brigadistas de PON Incendios</t>
  </si>
  <si>
    <t>Labores de Linotipia</t>
  </si>
  <si>
    <t xml:space="preserve"> - Realización de mediciones higiénicas (Plomo)
- Exámenes Médicos Ocupacionales
- Señalización de advertencia de riesgo químico 
- Capacitación o Tips sobre riesgos laborales, haciendo énfasis en factores de riesgo Químico y medidas de prevención frente a estos factores.</t>
  </si>
  <si>
    <t xml:space="preserve"> - Exámenes Médicos Ocupacionales
- Señalización de advertencia de riesgo químico 
- Capacitación o Tips sobre riesgos laborales, haciendo énfasis en factores de riesgo Químico y medidas de prevención frente a estos factores.</t>
  </si>
  <si>
    <t xml:space="preserve"> - Exámenes Médicos Ocupacionales 
- Capacitación o Tips sobre riesgos laborales, haciendo énfasis en factores de riesgo físico y medidas de prevención frente a estos factores.
- Subprograma de Medicina Preventiva y del Trabajo
- Medición Higiénica (estrés térmico)</t>
  </si>
  <si>
    <t>Resolución 1792 de 1990
Se definen los límites permisibles para exposición ocupacional a ruido según el tiempo de exposición</t>
  </si>
  <si>
    <t>Se crea la Matriz con la identificación de Peligros y se anexa la pestaña denominada: "Teletrabajo" para vincular la modalidad que se requiere adoptar por medio de Política Interna.</t>
  </si>
  <si>
    <t>Fuente general de tablas: GTC 45</t>
  </si>
  <si>
    <t>Tabla 2. Determinación del nivel de deficiencia</t>
  </si>
  <si>
    <t>Tabla 7. Determinación del nivel de riesgo</t>
  </si>
  <si>
    <t>Nivel de deficiencia</t>
  </si>
  <si>
    <t>Valor de ND</t>
  </si>
  <si>
    <t>Significado</t>
  </si>
  <si>
    <t>Nivel de riesgo y de intervención
NR = NP x NC</t>
  </si>
  <si>
    <t>Nivel de probabilidad (NP)</t>
  </si>
  <si>
    <t>Muy alto
(MA)</t>
  </si>
  <si>
    <t>Se ha(n) detectado peligro(s) que determina(n) como posible la generación de incidentes, o la eficacia del conjunto de medidas preventivas existentes respecto al riesgo es nula o no existe, o ambos.</t>
  </si>
  <si>
    <t>40-24</t>
  </si>
  <si>
    <t>20-10</t>
  </si>
  <si>
    <t>8-6</t>
  </si>
  <si>
    <t>4-2</t>
  </si>
  <si>
    <t>Alto (A)</t>
  </si>
  <si>
    <t>Se ha(n) detectado algún(os) peligro(s) que pueden dar lugar a incidentes significativa(s), o la eficacia del conjunto de medidas preventivas existentes es baja, o ambos.</t>
  </si>
  <si>
    <t>Nivel de consecuencias (NC)</t>
  </si>
  <si>
    <t>I 
4000-2400</t>
  </si>
  <si>
    <t>I
2000-1000</t>
  </si>
  <si>
    <t>I
800-600</t>
  </si>
  <si>
    <t>II
400-200</t>
  </si>
  <si>
    <t>Medio (M)</t>
  </si>
  <si>
    <t>Se han detectado peligros que pueden dar lugar a incidentes poco significativos o de menor importancia, o la eficacia del conjunto de medidas preventivas existentes es moderada, o ambos.</t>
  </si>
  <si>
    <t>I 
2400-1440</t>
  </si>
  <si>
    <t>I
1200-600</t>
  </si>
  <si>
    <t>II
480-360</t>
  </si>
  <si>
    <t>II 240
          III 120</t>
  </si>
  <si>
    <t>Bajo (B)</t>
  </si>
  <si>
    <t>No se asigna valor</t>
  </si>
  <si>
    <t>No se ha detectado peligro o la eficacia del conjunto de medidas preventivas existentes es alta, o ambos. El riesgo está controlado.
Estos peligros se clasifican directamente en el nivel de riesgo y de intervención cuatro (IV) Véase la Tabla 8.</t>
  </si>
  <si>
    <t>I 
1000-600</t>
  </si>
  <si>
    <t>II
500-250</t>
  </si>
  <si>
    <t>II
200-150</t>
  </si>
  <si>
    <t>III
100-50</t>
  </si>
  <si>
    <t>II
400-240</t>
  </si>
  <si>
    <t>II 200
          III 100</t>
  </si>
  <si>
    <t>III
80-60</t>
  </si>
  <si>
    <t>III 40
          IV 20</t>
  </si>
  <si>
    <t>Tabla 3. Determinación del nivel de exposición</t>
  </si>
  <si>
    <t xml:space="preserve">Nivel de exposición </t>
  </si>
  <si>
    <t>Valor de NE</t>
  </si>
  <si>
    <t>Continua (EC)</t>
  </si>
  <si>
    <t>La situación de exposición se presenta sin interrupción o varias veces con tiempo prolongado durante la jornada laboral.</t>
  </si>
  <si>
    <t>Frecuente (EF)</t>
  </si>
  <si>
    <t>La situación de exposición se presenta varias veces durante la jornada laboral por tiempos cortos.</t>
  </si>
  <si>
    <t>Ocasional (EO)</t>
  </si>
  <si>
    <t>La situación de exposición se presenta alguna vez durante la jornada laboral y por un periodo de tiempo corto.</t>
  </si>
  <si>
    <t>Esporádica (EE)</t>
  </si>
  <si>
    <t>La situación de exposición se presenta de manera eventual.</t>
  </si>
  <si>
    <t>Tabla 8. Significado del nivel de riesgo</t>
  </si>
  <si>
    <t>Nivel de riesgo</t>
  </si>
  <si>
    <t>Valor de NR</t>
  </si>
  <si>
    <t>I</t>
  </si>
  <si>
    <t>4000 - 600</t>
  </si>
  <si>
    <t>Situación crítica. Suspender actividades hasta que el riesgo esté bajo control. Intervención urgente.</t>
  </si>
  <si>
    <t>II</t>
  </si>
  <si>
    <t>500 - 150</t>
  </si>
  <si>
    <t>Corregir y adoptar medidas de control de inmediato</t>
  </si>
  <si>
    <t>III</t>
  </si>
  <si>
    <t>120 - 40</t>
  </si>
  <si>
    <t>Mejorar si es posible. Sería conveniente justificar la intervención y su rentabilidad.</t>
  </si>
  <si>
    <t>IV</t>
  </si>
  <si>
    <t>Mantener las medidas de control existentes, pero se deberían considerar soluciones o mejoras y se deben hacer comprobaciones periódicas para asegurar que el riesgo aún es aceptable.</t>
  </si>
  <si>
    <t>Tabla 5. Significado de los diferentes niveles de probabilidad</t>
  </si>
  <si>
    <t>Nivel de probabilidad</t>
  </si>
  <si>
    <t>Valor de NP</t>
  </si>
  <si>
    <t>Muy alto (MA)</t>
  </si>
  <si>
    <t xml:space="preserve">Entre 40 y 24 </t>
  </si>
  <si>
    <t>Situación deficiente con exposición continua, o muy deficiente con exposición frecuente.
Normalmente la materialización del riesgo ocurre con frecuencia.</t>
  </si>
  <si>
    <t>Entre 20 y 10</t>
  </si>
  <si>
    <t>Situación deficiente con exposición frecuente u ocasional, o bien situación muy deficiente con exposición ocasional o esporádica.
La materialización del riesgo es posible que suceda varias veces en la vida laboral.</t>
  </si>
  <si>
    <t>Entre 8 y 6</t>
  </si>
  <si>
    <t>Situación deficiente con exposición esporádica, o bien situación mejorable con exposición continuada o frecuente.
Es posible que suceda el daño alguna vez.</t>
  </si>
  <si>
    <t>Entre 4 y 2</t>
  </si>
  <si>
    <t>Situación mejorable con exposición ocasional o esporádica, o situación sin anomalía destacable con cualquier nivel de exposición.
No es esperable que se materialice el riesgo, aunque puede ser concebible.</t>
  </si>
  <si>
    <t>Tabla 6. Determinación del nivel de consecuencias</t>
  </si>
  <si>
    <t>Nivel de consecuencias</t>
  </si>
  <si>
    <t>NC</t>
  </si>
  <si>
    <t>Daños personales</t>
  </si>
  <si>
    <t>Mortal o catastrófico (M)</t>
  </si>
  <si>
    <t>Muerte (s)</t>
  </si>
  <si>
    <t>Muy grave (MG)</t>
  </si>
  <si>
    <t>Lesiones o enfermedades graves irreparables (incapacidad permanente parcial o invalidez).</t>
  </si>
  <si>
    <t>Grave (G)</t>
  </si>
  <si>
    <t>Lesiones o enfermedades con incapacidad laboral temporal (ILT).</t>
  </si>
  <si>
    <t>Leve (L)</t>
  </si>
  <si>
    <t>Lesiones o enfermedades que no requieren incapacidad.</t>
  </si>
  <si>
    <t>Tabla 9. Ejemplo de aceptabilidad del riesgo</t>
  </si>
  <si>
    <t>Significado explicación</t>
  </si>
  <si>
    <t>No aceptable</t>
  </si>
  <si>
    <t>Situación crítica, corrección urgente</t>
  </si>
  <si>
    <t>||</t>
  </si>
  <si>
    <t>No aceptable o aceptable con control especifico</t>
  </si>
  <si>
    <t>Corregir o adoptar medidas de control</t>
  </si>
  <si>
    <t>Mejorable</t>
  </si>
  <si>
    <t>Mejorar el control existente</t>
  </si>
  <si>
    <t>Aceptable</t>
  </si>
  <si>
    <t>No intervenir, salvo que un análisis más preciso lo justifique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</si>
</sst>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sz val="11"/>
      <color rgb="FFFFFFFF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4" tint="-0.249977111117893"/>
      <name val="Arial Narrow"/>
      <family val="2"/>
    </font>
    <font>
      <b/>
      <sz val="11"/>
      <color rgb="FFC00000"/>
      <name val="Arial Narrow"/>
      <family val="2"/>
    </font>
    <font>
      <b/>
      <sz val="11"/>
      <color rgb="FF880647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F4E78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2" tint="-0.749992370372631"/>
      </top>
      <bottom/>
      <diagonal/>
    </border>
    <border>
      <left style="thin">
        <color indexed="64"/>
      </left>
      <right style="thin">
        <color indexed="64"/>
      </right>
      <top style="dotted">
        <color theme="2" tint="-0.499984740745262"/>
      </top>
      <bottom style="dotted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dotted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theme="2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theme="2" tint="-0.749992370372631"/>
      </bottom>
      <diagonal/>
    </border>
    <border>
      <left style="medium">
        <color indexed="64"/>
      </left>
      <right style="thin">
        <color indexed="64"/>
      </right>
      <top style="dotted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dotted">
        <color theme="2" tint="-0.499984740745262"/>
      </top>
      <bottom style="dotted">
        <color theme="2" tint="-0.749992370372631"/>
      </bottom>
      <diagonal/>
    </border>
    <border>
      <left style="medium">
        <color indexed="64"/>
      </left>
      <right style="thin">
        <color indexed="64"/>
      </right>
      <top/>
      <bottom style="dotted">
        <color theme="2" tint="-0.74999237037263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theme="2" tint="-0.74999237037263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theme="2" tint="-0.74999237037263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theme="2" tint="-0.749992370372631"/>
      </top>
      <bottom/>
      <diagonal/>
    </border>
    <border>
      <left/>
      <right style="thin">
        <color indexed="64"/>
      </right>
      <top/>
      <bottom style="dotted">
        <color theme="2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2" tint="-0.499984740745262"/>
      </top>
      <bottom/>
      <diagonal/>
    </border>
    <border>
      <left/>
      <right style="thin">
        <color indexed="64"/>
      </right>
      <top style="dotted">
        <color theme="2" tint="-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1" tint="0.149998474074526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1" tint="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medium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medium">
        <color theme="1" tint="0.1499984740745262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352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3" fillId="2" borderId="0" xfId="0" applyFont="1" applyFill="1"/>
    <xf numFmtId="0" fontId="7" fillId="2" borderId="6" xfId="0" applyFont="1" applyFill="1" applyBorder="1" applyAlignment="1" applyProtection="1">
      <alignment horizontal="center" wrapText="1"/>
      <protection hidden="1"/>
    </xf>
    <xf numFmtId="0" fontId="7" fillId="2" borderId="7" xfId="0" applyFont="1" applyFill="1" applyBorder="1" applyAlignment="1" applyProtection="1">
      <alignment horizont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 indent="9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indent="17"/>
      <protection hidden="1"/>
    </xf>
    <xf numFmtId="16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left" indent="8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textRotation="90" wrapText="1"/>
    </xf>
    <xf numFmtId="0" fontId="9" fillId="2" borderId="0" xfId="0" applyFont="1" applyFill="1"/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vertical="center" wrapText="1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 applyProtection="1">
      <alignment vertical="center" wrapText="1"/>
      <protection hidden="1"/>
    </xf>
    <xf numFmtId="0" fontId="3" fillId="0" borderId="23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2" borderId="14" xfId="1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  <protection hidden="1"/>
    </xf>
    <xf numFmtId="0" fontId="7" fillId="2" borderId="46" xfId="0" applyFont="1" applyFill="1" applyBorder="1" applyAlignment="1" applyProtection="1">
      <alignment horizontal="left" vertical="center" wrapText="1"/>
      <protection hidden="1"/>
    </xf>
    <xf numFmtId="0" fontId="3" fillId="0" borderId="30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>
      <alignment horizontal="left" vertical="center" wrapText="1"/>
    </xf>
    <xf numFmtId="0" fontId="7" fillId="2" borderId="15" xfId="1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  <protection hidden="1"/>
    </xf>
    <xf numFmtId="0" fontId="7" fillId="2" borderId="31" xfId="0" applyFont="1" applyFill="1" applyBorder="1" applyAlignment="1" applyProtection="1">
      <alignment horizontal="left" vertical="center" wrapText="1"/>
      <protection hidden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>
      <alignment horizontal="left" vertical="center" wrapText="1"/>
    </xf>
    <xf numFmtId="0" fontId="7" fillId="2" borderId="8" xfId="1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7" fillId="2" borderId="32" xfId="0" applyFont="1" applyFill="1" applyBorder="1" applyAlignment="1" applyProtection="1">
      <alignment horizontal="left" vertical="center" wrapText="1"/>
      <protection hidden="1"/>
    </xf>
    <xf numFmtId="0" fontId="3" fillId="0" borderId="34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7" fillId="2" borderId="27" xfId="1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27" xfId="0" applyFont="1" applyBorder="1" applyAlignment="1" applyProtection="1">
      <alignment horizontal="left" vertical="center" wrapText="1"/>
      <protection hidden="1"/>
    </xf>
    <xf numFmtId="0" fontId="7" fillId="2" borderId="28" xfId="0" applyFont="1" applyFill="1" applyBorder="1" applyAlignment="1" applyProtection="1">
      <alignment horizontal="left" vertical="center" wrapText="1"/>
      <protection hidden="1"/>
    </xf>
    <xf numFmtId="0" fontId="3" fillId="0" borderId="19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7" fillId="2" borderId="20" xfId="1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2" borderId="29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>
      <alignment horizontal="left" vertical="center" wrapText="1"/>
    </xf>
    <xf numFmtId="0" fontId="7" fillId="2" borderId="8" xfId="1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7" fillId="2" borderId="32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left" vertical="center" wrapText="1"/>
    </xf>
    <xf numFmtId="0" fontId="7" fillId="2" borderId="24" xfId="0" applyFont="1" applyFill="1" applyBorder="1" applyAlignment="1" applyProtection="1">
      <alignment horizontal="left" vertical="center" wrapText="1"/>
      <protection hidden="1"/>
    </xf>
    <xf numFmtId="0" fontId="3" fillId="0" borderId="41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7" fillId="2" borderId="26" xfId="1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6" xfId="0" applyFont="1" applyBorder="1" applyAlignment="1" applyProtection="1">
      <alignment horizontal="left" vertical="center" wrapText="1"/>
      <protection hidden="1"/>
    </xf>
    <xf numFmtId="0" fontId="7" fillId="2" borderId="33" xfId="0" applyFont="1" applyFill="1" applyBorder="1" applyAlignment="1" applyProtection="1">
      <alignment horizontal="left" vertical="center" wrapText="1"/>
      <protection hidden="1"/>
    </xf>
    <xf numFmtId="0" fontId="3" fillId="0" borderId="3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>
      <alignment horizontal="left" vertical="center" wrapText="1"/>
    </xf>
    <xf numFmtId="0" fontId="7" fillId="2" borderId="14" xfId="1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  <protection hidden="1"/>
    </xf>
    <xf numFmtId="0" fontId="7" fillId="2" borderId="46" xfId="0" applyFont="1" applyFill="1" applyBorder="1" applyAlignment="1" applyProtection="1">
      <alignment horizontal="left" vertical="center" wrapText="1"/>
      <protection hidden="1"/>
    </xf>
    <xf numFmtId="0" fontId="7" fillId="0" borderId="15" xfId="0" applyFont="1" applyBorder="1" applyAlignment="1" applyProtection="1">
      <alignment horizontal="left" vertical="center" wrapText="1"/>
      <protection hidden="1"/>
    </xf>
    <xf numFmtId="0" fontId="7" fillId="0" borderId="1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>
      <alignment horizontal="left" vertical="center" wrapText="1"/>
    </xf>
    <xf numFmtId="0" fontId="7" fillId="2" borderId="15" xfId="1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2" borderId="31" xfId="0" applyFont="1" applyFill="1" applyBorder="1" applyAlignment="1" applyProtection="1">
      <alignment horizontal="left" vertical="center" wrapText="1"/>
      <protection hidden="1"/>
    </xf>
    <xf numFmtId="0" fontId="3" fillId="0" borderId="4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 applyProtection="1">
      <alignment horizont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textRotation="90" wrapText="1"/>
    </xf>
    <xf numFmtId="0" fontId="8" fillId="4" borderId="1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10" fillId="5" borderId="8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 applyProtection="1">
      <alignment horizontal="center" vertical="center" wrapText="1"/>
      <protection hidden="1"/>
    </xf>
    <xf numFmtId="0" fontId="7" fillId="2" borderId="21" xfId="0" applyFont="1" applyFill="1" applyBorder="1" applyAlignment="1" applyProtection="1">
      <alignment vertical="center" wrapText="1"/>
      <protection hidden="1"/>
    </xf>
    <xf numFmtId="0" fontId="7" fillId="2" borderId="20" xfId="0" applyFont="1" applyFill="1" applyBorder="1" applyAlignment="1" applyProtection="1">
      <alignment horizontal="left" vertical="center" wrapText="1"/>
      <protection hidden="1"/>
    </xf>
    <xf numFmtId="0" fontId="7" fillId="0" borderId="21" xfId="0" applyFont="1" applyBorder="1" applyAlignment="1" applyProtection="1">
      <alignment horizontal="left" vertical="center" wrapText="1"/>
      <protection hidden="1"/>
    </xf>
    <xf numFmtId="0" fontId="7" fillId="2" borderId="21" xfId="0" applyFont="1" applyFill="1" applyBorder="1" applyAlignment="1" applyProtection="1">
      <alignment horizontal="left" vertical="center" wrapText="1"/>
      <protection hidden="1"/>
    </xf>
    <xf numFmtId="0" fontId="7" fillId="2" borderId="21" xfId="1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textRotation="90" wrapText="1"/>
    </xf>
    <xf numFmtId="0" fontId="7" fillId="2" borderId="22" xfId="0" applyFont="1" applyFill="1" applyBorder="1" applyAlignment="1" applyProtection="1">
      <alignment horizontal="left" vertical="center" wrapText="1"/>
      <protection hidden="1"/>
    </xf>
    <xf numFmtId="0" fontId="7" fillId="2" borderId="14" xfId="0" applyFont="1" applyFill="1" applyBorder="1" applyAlignment="1" applyProtection="1">
      <alignment horizontal="left" vertical="center" wrapText="1"/>
      <protection hidden="1"/>
    </xf>
    <xf numFmtId="0" fontId="3" fillId="0" borderId="14" xfId="0" applyFont="1" applyBorder="1" applyAlignment="1">
      <alignment horizontal="center" vertical="center" textRotation="90" wrapText="1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left" vertical="center" wrapText="1"/>
      <protection hidden="1"/>
    </xf>
    <xf numFmtId="0" fontId="7" fillId="2" borderId="26" xfId="0" applyFont="1" applyFill="1" applyBorder="1" applyAlignment="1" applyProtection="1">
      <alignment vertical="center" wrapText="1"/>
      <protection hidden="1"/>
    </xf>
    <xf numFmtId="0" fontId="7" fillId="0" borderId="26" xfId="0" applyFont="1" applyBorder="1" applyAlignment="1" applyProtection="1">
      <alignment vertical="center" wrapText="1"/>
      <protection hidden="1"/>
    </xf>
    <xf numFmtId="0" fontId="3" fillId="0" borderId="26" xfId="0" applyFont="1" applyBorder="1" applyAlignment="1">
      <alignment horizontal="center" vertical="center" textRotation="90" wrapText="1"/>
    </xf>
    <xf numFmtId="0" fontId="7" fillId="2" borderId="26" xfId="0" applyFont="1" applyFill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35" xfId="0" applyFont="1" applyBorder="1" applyAlignment="1">
      <alignment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2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1" xfId="0" applyFont="1" applyBorder="1" applyAlignment="1">
      <alignment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left" vertical="center" wrapText="1"/>
    </xf>
    <xf numFmtId="0" fontId="3" fillId="2" borderId="6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6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2" borderId="60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textRotation="90" wrapText="1"/>
    </xf>
    <xf numFmtId="0" fontId="8" fillId="4" borderId="52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textRotation="90" wrapText="1"/>
    </xf>
    <xf numFmtId="0" fontId="8" fillId="4" borderId="58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center" vertical="center"/>
    </xf>
    <xf numFmtId="0" fontId="7" fillId="2" borderId="71" xfId="0" applyFont="1" applyFill="1" applyBorder="1" applyAlignment="1" applyProtection="1">
      <alignment horizontal="center" vertical="center" wrapText="1"/>
      <protection hidden="1"/>
    </xf>
    <xf numFmtId="0" fontId="7" fillId="2" borderId="71" xfId="0" applyFont="1" applyFill="1" applyBorder="1" applyAlignment="1" applyProtection="1">
      <alignment vertical="center" wrapText="1"/>
      <protection hidden="1"/>
    </xf>
    <xf numFmtId="0" fontId="7" fillId="2" borderId="71" xfId="0" applyFont="1" applyFill="1" applyBorder="1" applyAlignment="1" applyProtection="1">
      <alignment horizontal="left" vertical="center" wrapText="1"/>
      <protection hidden="1"/>
    </xf>
    <xf numFmtId="0" fontId="7" fillId="0" borderId="71" xfId="0" applyFont="1" applyBorder="1" applyAlignment="1" applyProtection="1">
      <alignment horizontal="left" vertical="center" wrapText="1"/>
      <protection hidden="1"/>
    </xf>
    <xf numFmtId="0" fontId="7" fillId="2" borderId="71" xfId="0" applyFont="1" applyFill="1" applyBorder="1" applyAlignment="1" applyProtection="1">
      <alignment horizontal="left" vertical="center" wrapText="1"/>
      <protection hidden="1"/>
    </xf>
    <xf numFmtId="0" fontId="7" fillId="2" borderId="71" xfId="1" applyFont="1" applyFill="1" applyBorder="1" applyAlignment="1" applyProtection="1">
      <alignment horizontal="center" vertical="center" wrapText="1"/>
      <protection locked="0"/>
    </xf>
    <xf numFmtId="0" fontId="7" fillId="2" borderId="71" xfId="0" applyFont="1" applyFill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textRotation="90" wrapText="1"/>
    </xf>
    <xf numFmtId="0" fontId="7" fillId="2" borderId="72" xfId="0" applyFont="1" applyFill="1" applyBorder="1" applyAlignment="1" applyProtection="1">
      <alignment horizontal="left" vertical="center" wrapText="1"/>
      <protection hidden="1"/>
    </xf>
    <xf numFmtId="0" fontId="3" fillId="0" borderId="73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center" vertical="center"/>
    </xf>
    <xf numFmtId="0" fontId="7" fillId="2" borderId="65" xfId="0" applyFont="1" applyFill="1" applyBorder="1" applyAlignment="1" applyProtection="1">
      <alignment horizontal="center" vertical="center" wrapText="1"/>
      <protection hidden="1"/>
    </xf>
    <xf numFmtId="0" fontId="7" fillId="2" borderId="65" xfId="0" applyFont="1" applyFill="1" applyBorder="1" applyAlignment="1" applyProtection="1">
      <alignment vertical="center" wrapText="1"/>
      <protection hidden="1"/>
    </xf>
    <xf numFmtId="0" fontId="7" fillId="2" borderId="65" xfId="0" applyFont="1" applyFill="1" applyBorder="1" applyAlignment="1" applyProtection="1">
      <alignment horizontal="left" vertical="center" wrapText="1"/>
      <protection hidden="1"/>
    </xf>
    <xf numFmtId="0" fontId="7" fillId="0" borderId="65" xfId="0" applyFont="1" applyBorder="1" applyAlignment="1" applyProtection="1">
      <alignment vertical="center" wrapText="1"/>
      <protection hidden="1"/>
    </xf>
    <xf numFmtId="0" fontId="7" fillId="2" borderId="65" xfId="1" applyFont="1" applyFill="1" applyBorder="1" applyAlignment="1" applyProtection="1">
      <alignment horizontal="center" vertical="center" wrapText="1"/>
      <protection locked="0"/>
    </xf>
    <xf numFmtId="0" fontId="7" fillId="2" borderId="65" xfId="0" applyFont="1" applyFill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textRotation="90" wrapText="1"/>
    </xf>
    <xf numFmtId="0" fontId="7" fillId="0" borderId="65" xfId="0" applyFont="1" applyBorder="1" applyAlignment="1" applyProtection="1">
      <alignment horizontal="left" vertical="center" wrapText="1"/>
      <protection hidden="1"/>
    </xf>
    <xf numFmtId="0" fontId="7" fillId="2" borderId="65" xfId="0" applyFont="1" applyFill="1" applyBorder="1" applyAlignment="1" applyProtection="1">
      <alignment horizontal="left" vertical="center" wrapText="1"/>
      <protection hidden="1"/>
    </xf>
    <xf numFmtId="0" fontId="7" fillId="2" borderId="67" xfId="0" applyFont="1" applyFill="1" applyBorder="1" applyAlignment="1" applyProtection="1">
      <alignment horizontal="left" vertical="center" wrapText="1"/>
      <protection hidden="1"/>
    </xf>
    <xf numFmtId="0" fontId="7" fillId="0" borderId="65" xfId="0" applyFont="1" applyBorder="1" applyAlignment="1" applyProtection="1">
      <alignment horizontal="center" vertical="center" wrapText="1"/>
      <protection hidden="1"/>
    </xf>
    <xf numFmtId="0" fontId="3" fillId="0" borderId="65" xfId="0" applyFont="1" applyBorder="1" applyAlignment="1">
      <alignment horizontal="left" vertical="center" wrapText="1"/>
    </xf>
    <xf numFmtId="0" fontId="7" fillId="0" borderId="65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/>
    </xf>
    <xf numFmtId="0" fontId="7" fillId="0" borderId="68" xfId="0" applyFont="1" applyBorder="1" applyAlignment="1" applyProtection="1">
      <alignment horizontal="center" vertical="center" wrapText="1"/>
      <protection hidden="1"/>
    </xf>
    <xf numFmtId="0" fontId="3" fillId="0" borderId="68" xfId="0" applyFont="1" applyBorder="1" applyAlignment="1">
      <alignment horizontal="left" vertical="center" wrapText="1"/>
    </xf>
    <xf numFmtId="0" fontId="7" fillId="2" borderId="68" xfId="1" applyFont="1" applyFill="1" applyBorder="1" applyAlignment="1" applyProtection="1">
      <alignment horizontal="center" vertical="center" wrapText="1"/>
      <protection locked="0"/>
    </xf>
    <xf numFmtId="0" fontId="7" fillId="2" borderId="68" xfId="0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textRotation="90" wrapText="1"/>
    </xf>
    <xf numFmtId="0" fontId="7" fillId="0" borderId="68" xfId="0" applyFont="1" applyBorder="1" applyAlignment="1">
      <alignment horizontal="left" vertical="center" wrapText="1"/>
    </xf>
    <xf numFmtId="0" fontId="7" fillId="0" borderId="68" xfId="0" applyFont="1" applyBorder="1" applyAlignment="1" applyProtection="1">
      <alignment horizontal="left" vertical="center" wrapText="1"/>
      <protection hidden="1"/>
    </xf>
    <xf numFmtId="0" fontId="7" fillId="2" borderId="69" xfId="0" applyFont="1" applyFill="1" applyBorder="1" applyAlignment="1" applyProtection="1">
      <alignment horizontal="left" vertical="center" wrapText="1"/>
      <protection hidden="1"/>
    </xf>
    <xf numFmtId="0" fontId="14" fillId="2" borderId="0" xfId="0" applyFont="1" applyFill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quotePrefix="1" applyFont="1" applyFill="1" applyBorder="1" applyAlignment="1">
      <alignment horizontal="center" vertical="center"/>
    </xf>
    <xf numFmtId="16" fontId="14" fillId="2" borderId="1" xfId="0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14" fillId="2" borderId="78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vertical="center" wrapText="1"/>
    </xf>
    <xf numFmtId="0" fontId="14" fillId="2" borderId="0" xfId="0" applyFont="1" applyFill="1" applyAlignment="1">
      <alignment wrapText="1"/>
    </xf>
    <xf numFmtId="0" fontId="14" fillId="9" borderId="78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0" borderId="0" xfId="0" applyFont="1"/>
    <xf numFmtId="0" fontId="8" fillId="6" borderId="6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4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4" fontId="7" fillId="0" borderId="47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29B00D1-64F2-4B13-86EE-4B2FC3BE36A3}"/>
  </cellStyles>
  <dxfs count="43">
    <dxf>
      <fill>
        <patternFill>
          <bgColor rgb="FFFF6161"/>
        </patternFill>
      </fill>
    </dxf>
    <dxf>
      <fill>
        <patternFill>
          <bgColor rgb="FFFFFF89"/>
        </patternFill>
      </fill>
    </dxf>
    <dxf>
      <fill>
        <patternFill>
          <bgColor rgb="FF85DBA2"/>
        </patternFill>
      </fill>
    </dxf>
    <dxf>
      <fill>
        <patternFill>
          <bgColor rgb="FF61BB63"/>
        </patternFill>
      </fill>
    </dxf>
    <dxf>
      <fill>
        <patternFill>
          <bgColor rgb="FF83CF95"/>
        </patternFill>
      </fill>
    </dxf>
    <dxf>
      <fill>
        <patternFill>
          <bgColor rgb="FFFFFF89"/>
        </patternFill>
      </fill>
    </dxf>
    <dxf>
      <fill>
        <patternFill>
          <bgColor rgb="FFFF6565"/>
        </patternFill>
      </fill>
    </dxf>
    <dxf>
      <fill>
        <patternFill>
          <bgColor rgb="FFFF6161"/>
        </patternFill>
      </fill>
    </dxf>
    <dxf>
      <fill>
        <patternFill>
          <bgColor rgb="FFFFFF89"/>
        </patternFill>
      </fill>
    </dxf>
    <dxf>
      <fill>
        <patternFill>
          <bgColor rgb="FF85DBA2"/>
        </patternFill>
      </fill>
    </dxf>
    <dxf>
      <fill>
        <patternFill>
          <bgColor rgb="FF61BB63"/>
        </patternFill>
      </fill>
    </dxf>
    <dxf>
      <fill>
        <patternFill>
          <bgColor rgb="FFFF6161"/>
        </patternFill>
      </fill>
    </dxf>
    <dxf>
      <fill>
        <patternFill>
          <bgColor rgb="FFFFFF89"/>
        </patternFill>
      </fill>
    </dxf>
    <dxf>
      <fill>
        <patternFill>
          <bgColor rgb="FF85DBA2"/>
        </patternFill>
      </fill>
    </dxf>
    <dxf>
      <fill>
        <patternFill>
          <bgColor rgb="FF61BB63"/>
        </patternFill>
      </fill>
    </dxf>
    <dxf>
      <fill>
        <patternFill>
          <bgColor rgb="FFFF6161"/>
        </patternFill>
      </fill>
    </dxf>
    <dxf>
      <fill>
        <patternFill>
          <bgColor rgb="FFFFFF89"/>
        </patternFill>
      </fill>
    </dxf>
    <dxf>
      <fill>
        <patternFill>
          <bgColor rgb="FF85DBA2"/>
        </patternFill>
      </fill>
    </dxf>
    <dxf>
      <fill>
        <patternFill>
          <bgColor rgb="FF61BB63"/>
        </patternFill>
      </fill>
    </dxf>
    <dxf>
      <fill>
        <patternFill>
          <bgColor rgb="FF83CF95"/>
        </patternFill>
      </fill>
    </dxf>
    <dxf>
      <fill>
        <patternFill>
          <bgColor rgb="FFFFFF89"/>
        </patternFill>
      </fill>
    </dxf>
    <dxf>
      <fill>
        <patternFill>
          <bgColor rgb="FFFF6565"/>
        </patternFill>
      </fill>
    </dxf>
    <dxf>
      <fill>
        <patternFill>
          <bgColor rgb="FF83CF95"/>
        </patternFill>
      </fill>
    </dxf>
    <dxf>
      <fill>
        <patternFill>
          <bgColor rgb="FFFFFF89"/>
        </patternFill>
      </fill>
    </dxf>
    <dxf>
      <fill>
        <patternFill>
          <bgColor rgb="FFFF6565"/>
        </patternFill>
      </fill>
    </dxf>
    <dxf>
      <fill>
        <patternFill>
          <bgColor rgb="FF83CF95"/>
        </patternFill>
      </fill>
    </dxf>
    <dxf>
      <fill>
        <patternFill>
          <bgColor rgb="FFFFFF89"/>
        </patternFill>
      </fill>
    </dxf>
    <dxf>
      <fill>
        <patternFill>
          <bgColor rgb="FFFF6565"/>
        </patternFill>
      </fill>
    </dxf>
    <dxf>
      <fill>
        <patternFill>
          <bgColor rgb="FFFF6565"/>
        </patternFill>
      </fill>
    </dxf>
    <dxf>
      <fill>
        <patternFill>
          <bgColor rgb="FFFF6161"/>
        </patternFill>
      </fill>
    </dxf>
    <dxf>
      <fill>
        <patternFill>
          <bgColor rgb="FFFFFF89"/>
        </patternFill>
      </fill>
    </dxf>
    <dxf>
      <fill>
        <patternFill>
          <bgColor rgb="FF85DBA2"/>
        </patternFill>
      </fill>
    </dxf>
    <dxf>
      <fill>
        <patternFill>
          <bgColor rgb="FF61BB63"/>
        </patternFill>
      </fill>
    </dxf>
    <dxf>
      <fill>
        <patternFill>
          <bgColor rgb="FFFF6161"/>
        </patternFill>
      </fill>
    </dxf>
    <dxf>
      <fill>
        <patternFill>
          <bgColor rgb="FFFFFF89"/>
        </patternFill>
      </fill>
    </dxf>
    <dxf>
      <fill>
        <patternFill>
          <bgColor rgb="FF85DBA2"/>
        </patternFill>
      </fill>
    </dxf>
    <dxf>
      <fill>
        <patternFill>
          <bgColor rgb="FF61BB63"/>
        </patternFill>
      </fill>
    </dxf>
    <dxf>
      <fill>
        <patternFill>
          <bgColor rgb="FF83CF95"/>
        </patternFill>
      </fill>
    </dxf>
    <dxf>
      <fill>
        <patternFill>
          <bgColor rgb="FFFFFF89"/>
        </patternFill>
      </fill>
    </dxf>
    <dxf>
      <fill>
        <patternFill>
          <bgColor rgb="FFFF6565"/>
        </patternFill>
      </fill>
    </dxf>
    <dxf>
      <fill>
        <patternFill>
          <bgColor rgb="FF83CF95"/>
        </patternFill>
      </fill>
    </dxf>
    <dxf>
      <fill>
        <patternFill>
          <bgColor rgb="FFFFFF89"/>
        </patternFill>
      </fill>
    </dxf>
    <dxf>
      <fill>
        <patternFill>
          <bgColor rgb="FFFF6565"/>
        </patternFill>
      </fill>
    </dxf>
  </dxfs>
  <tableStyles count="0" defaultTableStyle="TableStyleMedium2" defaultPivotStyle="PivotStyleLight16"/>
  <colors>
    <mruColors>
      <color rgb="FFFF6565"/>
      <color rgb="FF61BB63"/>
      <color rgb="FF85DBA2"/>
      <color rgb="FF83CF95"/>
      <color rgb="FFFFFF89"/>
      <color rgb="FFFF6161"/>
      <color rgb="FF8806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484801</xdr:colOff>
      <xdr:row>0</xdr:row>
      <xdr:rowOff>47626</xdr:rowOff>
    </xdr:from>
    <xdr:to>
      <xdr:col>1</xdr:col>
      <xdr:colOff>642938</xdr:colOff>
      <xdr:row>0</xdr:row>
      <xdr:rowOff>947220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969FF-E324-96CC-5249-12FC7161D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01" y="47626"/>
          <a:ext cx="929662" cy="899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484801</xdr:colOff>
      <xdr:row>0</xdr:row>
      <xdr:rowOff>47626</xdr:rowOff>
    </xdr:from>
    <xdr:to>
      <xdr:col>1</xdr:col>
      <xdr:colOff>642938</xdr:colOff>
      <xdr:row>1</xdr:row>
      <xdr:rowOff>4245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203AC-26A5-4F8B-B323-41870836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01" y="47626"/>
          <a:ext cx="929662" cy="899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484801</xdr:colOff>
      <xdr:row>0</xdr:row>
      <xdr:rowOff>47626</xdr:rowOff>
    </xdr:from>
    <xdr:to>
      <xdr:col>1</xdr:col>
      <xdr:colOff>642938</xdr:colOff>
      <xdr:row>0</xdr:row>
      <xdr:rowOff>973414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9F3694-6D1E-47D1-970E-1DE0ECBA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01" y="47626"/>
          <a:ext cx="929662" cy="909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484801</xdr:colOff>
      <xdr:row>0</xdr:row>
      <xdr:rowOff>47626</xdr:rowOff>
    </xdr:from>
    <xdr:to>
      <xdr:col>1</xdr:col>
      <xdr:colOff>642938</xdr:colOff>
      <xdr:row>0</xdr:row>
      <xdr:rowOff>956745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846073-A3D8-4101-BF8A-8D6FEDD0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01" y="47626"/>
          <a:ext cx="929662" cy="909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vitado%20dmi/Desktop/CRONOGRAMA/Matriz%20IPEVR%20Covid%20-%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roycuervo-my.sharepoint.com/Users/Invitado%20dmi/Desktop/CRONOGRAMA/Matriz%20IPEVR%20Covid%20-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Z IPEVR"/>
      <sheetName val="TABLA DE PELIGROS "/>
      <sheetName val="VALORES CALIFICACIÓ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Z IPEVR"/>
      <sheetName val="TABLA DE PELIGROS "/>
      <sheetName val="VALORES CALIFICACIÓ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2331A-2995-4C15-AB1A-A82FAE1BD929}">
  <sheetPr>
    <tabColor theme="8" tint="-0.249977111117893"/>
  </sheetPr>
  <dimension ref="A1:AD50"/>
  <sheetViews>
    <sheetView tabSelected="1" zoomScaleNormal="100" workbookViewId="0">
      <pane ySplit="4" topLeftCell="A5" activePane="bottomLeft" state="frozen"/>
      <selection pane="bottomLeft" activeCell="A2" sqref="A2:B2"/>
    </sheetView>
  </sheetViews>
  <sheetFormatPr baseColWidth="10" defaultColWidth="0" defaultRowHeight="16.5" zeroHeight="1" x14ac:dyDescent="0.3"/>
  <cols>
    <col min="1" max="1" width="11.5703125" style="177" customWidth="1"/>
    <col min="2" max="2" width="16.28515625" style="177" customWidth="1"/>
    <col min="3" max="3" width="16.7109375" style="177" customWidth="1"/>
    <col min="4" max="4" width="14.5703125" style="177" customWidth="1"/>
    <col min="5" max="5" width="10" style="178" customWidth="1"/>
    <col min="6" max="6" width="14.28515625" style="179" customWidth="1"/>
    <col min="7" max="7" width="24.42578125" style="1" bestFit="1" customWidth="1"/>
    <col min="8" max="8" width="14.85546875" style="180" customWidth="1"/>
    <col min="9" max="9" width="27.5703125" style="1" customWidth="1"/>
    <col min="10" max="10" width="17" style="1" customWidth="1"/>
    <col min="11" max="11" width="18.42578125" style="1" customWidth="1"/>
    <col min="12" max="12" width="20" style="1" customWidth="1"/>
    <col min="13" max="15" width="6.7109375" style="1" customWidth="1"/>
    <col min="16" max="16" width="8.42578125" style="1" customWidth="1"/>
    <col min="17" max="17" width="6.7109375" style="1" customWidth="1"/>
    <col min="18" max="18" width="8.42578125" style="1" customWidth="1"/>
    <col min="19" max="19" width="7.85546875" style="1" customWidth="1"/>
    <col min="20" max="20" width="12.5703125" style="1" customWidth="1"/>
    <col min="21" max="21" width="9.28515625" style="179" customWidth="1"/>
    <col min="22" max="22" width="17.5703125" style="1" customWidth="1"/>
    <col min="23" max="23" width="30" style="1" customWidth="1"/>
    <col min="24" max="24" width="13" style="1" customWidth="1"/>
    <col min="25" max="25" width="16.7109375" style="1" customWidth="1"/>
    <col min="26" max="26" width="16.140625" style="1" customWidth="1"/>
    <col min="27" max="27" width="60.7109375" style="1" customWidth="1"/>
    <col min="28" max="28" width="11.85546875" style="1" customWidth="1"/>
    <col min="29" max="29" width="7" style="1" customWidth="1"/>
    <col min="30" max="30" width="4.5703125" style="1" customWidth="1"/>
    <col min="31" max="16384" width="11.42578125" style="1" hidden="1"/>
  </cols>
  <sheetData>
    <row r="1" spans="1:30" ht="78" customHeight="1" x14ac:dyDescent="0.3">
      <c r="A1" s="181"/>
      <c r="B1" s="182"/>
      <c r="C1" s="183" t="s">
        <v>248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5"/>
      <c r="AA1" s="2" t="s">
        <v>260</v>
      </c>
      <c r="AB1" s="3"/>
      <c r="AC1" s="4"/>
      <c r="AD1" s="4"/>
    </row>
    <row r="2" spans="1:30" ht="15" customHeight="1" x14ac:dyDescent="0.3">
      <c r="A2" s="5"/>
      <c r="B2" s="6"/>
      <c r="C2" s="7" t="s">
        <v>0</v>
      </c>
      <c r="D2" s="7"/>
      <c r="E2" s="8" t="s">
        <v>1</v>
      </c>
      <c r="F2" s="8"/>
      <c r="G2" s="8"/>
      <c r="H2" s="9"/>
      <c r="I2" s="10" t="s">
        <v>2</v>
      </c>
      <c r="J2" s="10"/>
      <c r="K2" s="11">
        <v>45152</v>
      </c>
      <c r="L2" s="12" t="s">
        <v>3</v>
      </c>
      <c r="M2" s="12"/>
      <c r="N2" s="8" t="s">
        <v>4</v>
      </c>
      <c r="O2" s="8"/>
      <c r="P2" s="8"/>
      <c r="Q2" s="8"/>
      <c r="R2" s="8"/>
      <c r="S2" s="8"/>
      <c r="T2" s="13"/>
      <c r="U2" s="14"/>
      <c r="V2" s="14"/>
      <c r="W2" s="14"/>
      <c r="X2" s="14"/>
      <c r="Y2" s="14"/>
      <c r="Z2" s="14"/>
      <c r="AA2" s="14"/>
      <c r="AB2" s="15"/>
      <c r="AC2" s="4"/>
      <c r="AD2" s="4"/>
    </row>
    <row r="3" spans="1:30" s="20" customFormat="1" ht="12.75" customHeight="1" x14ac:dyDescent="0.3">
      <c r="A3" s="16" t="s">
        <v>5</v>
      </c>
      <c r="B3" s="16"/>
      <c r="C3" s="17" t="s">
        <v>6</v>
      </c>
      <c r="D3" s="17" t="s">
        <v>7</v>
      </c>
      <c r="E3" s="17" t="s">
        <v>8</v>
      </c>
      <c r="F3" s="16" t="s">
        <v>9</v>
      </c>
      <c r="G3" s="16"/>
      <c r="H3" s="16"/>
      <c r="I3" s="16"/>
      <c r="J3" s="16" t="s">
        <v>10</v>
      </c>
      <c r="K3" s="16"/>
      <c r="L3" s="16"/>
      <c r="M3" s="16" t="s">
        <v>11</v>
      </c>
      <c r="N3" s="16"/>
      <c r="O3" s="16"/>
      <c r="P3" s="16"/>
      <c r="Q3" s="16"/>
      <c r="R3" s="16"/>
      <c r="S3" s="16"/>
      <c r="T3" s="18" t="s">
        <v>12</v>
      </c>
      <c r="U3" s="16" t="s">
        <v>13</v>
      </c>
      <c r="V3" s="16"/>
      <c r="W3" s="16" t="s">
        <v>14</v>
      </c>
      <c r="X3" s="16"/>
      <c r="Y3" s="16"/>
      <c r="Z3" s="16"/>
      <c r="AA3" s="16"/>
      <c r="AB3" s="16"/>
      <c r="AC3" s="19"/>
      <c r="AD3" s="19"/>
    </row>
    <row r="4" spans="1:30" s="20" customFormat="1" ht="82.5" customHeight="1" x14ac:dyDescent="0.3">
      <c r="A4" s="21" t="s">
        <v>15</v>
      </c>
      <c r="B4" s="21" t="s">
        <v>5</v>
      </c>
      <c r="C4" s="17"/>
      <c r="D4" s="17"/>
      <c r="E4" s="17"/>
      <c r="F4" s="21" t="s">
        <v>16</v>
      </c>
      <c r="G4" s="21" t="s">
        <v>17</v>
      </c>
      <c r="H4" s="21" t="s">
        <v>18</v>
      </c>
      <c r="I4" s="21" t="s">
        <v>19</v>
      </c>
      <c r="J4" s="21" t="s">
        <v>20</v>
      </c>
      <c r="K4" s="21" t="s">
        <v>21</v>
      </c>
      <c r="L4" s="21" t="s">
        <v>22</v>
      </c>
      <c r="M4" s="22" t="s">
        <v>261</v>
      </c>
      <c r="N4" s="22" t="s">
        <v>262</v>
      </c>
      <c r="O4" s="22" t="s">
        <v>263</v>
      </c>
      <c r="P4" s="22" t="s">
        <v>264</v>
      </c>
      <c r="Q4" s="22" t="s">
        <v>265</v>
      </c>
      <c r="R4" s="22" t="s">
        <v>266</v>
      </c>
      <c r="S4" s="22" t="s">
        <v>267</v>
      </c>
      <c r="T4" s="18"/>
      <c r="U4" s="22" t="s">
        <v>249</v>
      </c>
      <c r="V4" s="21" t="s">
        <v>23</v>
      </c>
      <c r="W4" s="21" t="s">
        <v>268</v>
      </c>
      <c r="X4" s="21" t="s">
        <v>25</v>
      </c>
      <c r="Y4" s="21" t="s">
        <v>26</v>
      </c>
      <c r="Z4" s="21" t="s">
        <v>27</v>
      </c>
      <c r="AA4" s="21" t="s">
        <v>28</v>
      </c>
      <c r="AB4" s="21" t="s">
        <v>29</v>
      </c>
      <c r="AC4" s="19"/>
      <c r="AD4" s="19"/>
    </row>
    <row r="5" spans="1:30" s="37" customFormat="1" ht="99" x14ac:dyDescent="0.25">
      <c r="A5" s="23" t="s">
        <v>30</v>
      </c>
      <c r="B5" s="23" t="s">
        <v>30</v>
      </c>
      <c r="C5" s="23" t="s">
        <v>30</v>
      </c>
      <c r="D5" s="23" t="s">
        <v>31</v>
      </c>
      <c r="E5" s="24" t="s">
        <v>32</v>
      </c>
      <c r="F5" s="25" t="s">
        <v>33</v>
      </c>
      <c r="G5" s="26" t="s">
        <v>34</v>
      </c>
      <c r="H5" s="27" t="s">
        <v>35</v>
      </c>
      <c r="I5" s="26" t="s">
        <v>36</v>
      </c>
      <c r="J5" s="28" t="s">
        <v>37</v>
      </c>
      <c r="K5" s="29" t="s">
        <v>38</v>
      </c>
      <c r="L5" s="29" t="s">
        <v>39</v>
      </c>
      <c r="M5" s="30">
        <v>2</v>
      </c>
      <c r="N5" s="30">
        <v>2</v>
      </c>
      <c r="O5" s="31">
        <f>M5*N5</f>
        <v>4</v>
      </c>
      <c r="P5" s="32" t="str">
        <f>IF((N5),IF(AND(O5&gt;=24,O5&lt;=40),"Muy Alto",IF(AND(O5&gt;=10,O5&lt;=20),"Alto",IF(AND(O5&gt;=6,O5&lt;=8),"Medio",IF((O5&lt;=4),"Bajo")))))</f>
        <v>Bajo</v>
      </c>
      <c r="Q5" s="30">
        <v>25</v>
      </c>
      <c r="R5" s="33">
        <f>O5*Q5</f>
        <v>100</v>
      </c>
      <c r="S5" s="34" t="str">
        <f>IF(R5&lt;=0,"N/A",IF(R5&lt;=20,"IV",IF(R5&lt;=120,"III",IF(R5&lt;=500,"II",IF(R5&lt;=4000,"I",)))))</f>
        <v>III</v>
      </c>
      <c r="T5" s="32" t="str">
        <f>IF(S5="I","No aceptable",IF(S5="II","Aceptable con control específico",IF(S5="III","Mejorable",IF(S5="IV","Aceptable","N/A"))))</f>
        <v>Mejorable</v>
      </c>
      <c r="U5" s="35" t="s">
        <v>40</v>
      </c>
      <c r="V5" s="28" t="s">
        <v>41</v>
      </c>
      <c r="W5" s="28" t="s">
        <v>42</v>
      </c>
      <c r="X5" s="29" t="s">
        <v>43</v>
      </c>
      <c r="Y5" s="29" t="s">
        <v>43</v>
      </c>
      <c r="Z5" s="28" t="s">
        <v>44</v>
      </c>
      <c r="AA5" s="29" t="s">
        <v>250</v>
      </c>
      <c r="AB5" s="29" t="s">
        <v>43</v>
      </c>
      <c r="AC5" s="36"/>
      <c r="AD5" s="36"/>
    </row>
    <row r="6" spans="1:30" s="37" customFormat="1" ht="82.5" x14ac:dyDescent="0.25">
      <c r="A6" s="23"/>
      <c r="B6" s="23"/>
      <c r="C6" s="23"/>
      <c r="D6" s="23"/>
      <c r="E6" s="24"/>
      <c r="F6" s="25" t="s">
        <v>46</v>
      </c>
      <c r="G6" s="26" t="s">
        <v>47</v>
      </c>
      <c r="H6" s="27"/>
      <c r="I6" s="26" t="s">
        <v>48</v>
      </c>
      <c r="J6" s="38" t="s">
        <v>49</v>
      </c>
      <c r="K6" s="38" t="s">
        <v>37</v>
      </c>
      <c r="L6" s="38" t="s">
        <v>37</v>
      </c>
      <c r="M6" s="30">
        <v>2</v>
      </c>
      <c r="N6" s="30">
        <v>3</v>
      </c>
      <c r="O6" s="31">
        <f t="shared" ref="O6:O7" si="0">M6*N6</f>
        <v>6</v>
      </c>
      <c r="P6" s="32" t="str">
        <f>IF((N6),IF(AND(O6&gt;=24,O6&lt;=40),"Muy Alto",IF(AND(O6&gt;=10,O6&lt;=20),"Alto",IF(AND(O6&gt;=6,O6&lt;=8),"Medio",IF((O6&lt;=4),"Bajo")))))</f>
        <v>Medio</v>
      </c>
      <c r="Q6" s="30">
        <v>10</v>
      </c>
      <c r="R6" s="33">
        <f>O6*Q6</f>
        <v>60</v>
      </c>
      <c r="S6" s="34" t="str">
        <f>IF(R6&lt;=0,"N/A",IF(R6&lt;=20,"IV",IF(R6&lt;=120,"III",IF(R6&lt;=500,"II",IF(R6&lt;=4000,"I",)))))</f>
        <v>III</v>
      </c>
      <c r="T6" s="32" t="str">
        <f>IF(S6="I","No aceptable",IF(S6="II","Aceptable con control específico",IF(S6="III","Mejorable",IF(S6="IV","Aceptable","N/A"))))</f>
        <v>Mejorable</v>
      </c>
      <c r="U6" s="35"/>
      <c r="V6" s="28" t="s">
        <v>50</v>
      </c>
      <c r="W6" s="28" t="s">
        <v>51</v>
      </c>
      <c r="X6" s="29" t="s">
        <v>43</v>
      </c>
      <c r="Y6" s="29" t="s">
        <v>52</v>
      </c>
      <c r="Z6" s="29" t="s">
        <v>43</v>
      </c>
      <c r="AA6" s="29" t="s">
        <v>53</v>
      </c>
      <c r="AB6" s="29" t="s">
        <v>43</v>
      </c>
      <c r="AC6" s="36"/>
      <c r="AD6" s="36"/>
    </row>
    <row r="7" spans="1:30" s="37" customFormat="1" ht="115.5" x14ac:dyDescent="0.25">
      <c r="A7" s="23"/>
      <c r="B7" s="23"/>
      <c r="C7" s="23"/>
      <c r="D7" s="23"/>
      <c r="E7" s="24"/>
      <c r="F7" s="25" t="s">
        <v>54</v>
      </c>
      <c r="G7" s="26" t="s">
        <v>55</v>
      </c>
      <c r="H7" s="27"/>
      <c r="I7" s="28" t="s">
        <v>56</v>
      </c>
      <c r="J7" s="28" t="s">
        <v>57</v>
      </c>
      <c r="K7" s="38" t="s">
        <v>58</v>
      </c>
      <c r="L7" s="38" t="s">
        <v>59</v>
      </c>
      <c r="M7" s="30">
        <v>6</v>
      </c>
      <c r="N7" s="30">
        <v>2</v>
      </c>
      <c r="O7" s="31">
        <f t="shared" si="0"/>
        <v>12</v>
      </c>
      <c r="P7" s="32" t="str">
        <f>IF((N7),IF(AND(O7&gt;=24,O7&lt;=40),"Muy Alto",IF(AND(O7&gt;=10,O7&lt;=20),"Alto",IF(AND(O7&gt;=6,O7&lt;=8),"Medio",IF((O7&lt;=4),"Bajo")))))</f>
        <v>Alto</v>
      </c>
      <c r="Q7" s="30">
        <v>100</v>
      </c>
      <c r="R7" s="33">
        <f>O7*Q7</f>
        <v>1200</v>
      </c>
      <c r="S7" s="34" t="str">
        <f>IF(R7&lt;=0,"N/A",IF(R7&lt;=20,"IV",IF(R7&lt;=120,"III",IF(R7&lt;=500,"II",IF(R7&lt;=4000,"I",)))))</f>
        <v>I</v>
      </c>
      <c r="T7" s="32" t="str">
        <f>IF(S7="I","No aceptable",IF(S7="II","Aceptable con control específico",IF(S7="III","Mejorable",IF(S7="IV","Aceptable","N/A"))))</f>
        <v>No aceptable</v>
      </c>
      <c r="U7" s="35"/>
      <c r="V7" s="28" t="s">
        <v>41</v>
      </c>
      <c r="W7" s="28" t="s">
        <v>60</v>
      </c>
      <c r="X7" s="29" t="s">
        <v>37</v>
      </c>
      <c r="Y7" s="29" t="s">
        <v>37</v>
      </c>
      <c r="Z7" s="29" t="s">
        <v>61</v>
      </c>
      <c r="AA7" s="29" t="s">
        <v>251</v>
      </c>
      <c r="AB7" s="29" t="s">
        <v>43</v>
      </c>
      <c r="AC7" s="36"/>
      <c r="AD7" s="36"/>
    </row>
    <row r="8" spans="1:30" s="37" customFormat="1" ht="82.5" x14ac:dyDescent="0.25">
      <c r="A8" s="23"/>
      <c r="B8" s="23"/>
      <c r="C8" s="23"/>
      <c r="D8" s="23"/>
      <c r="E8" s="24"/>
      <c r="F8" s="25" t="s">
        <v>62</v>
      </c>
      <c r="G8" s="26" t="s">
        <v>63</v>
      </c>
      <c r="H8" s="27"/>
      <c r="I8" s="26" t="s">
        <v>64</v>
      </c>
      <c r="J8" s="29" t="s">
        <v>65</v>
      </c>
      <c r="K8" s="28" t="s">
        <v>37</v>
      </c>
      <c r="L8" s="28" t="s">
        <v>37</v>
      </c>
      <c r="M8" s="30">
        <v>2</v>
      </c>
      <c r="N8" s="30">
        <v>1</v>
      </c>
      <c r="O8" s="31">
        <f t="shared" ref="O8:O14" si="1">M8*N8</f>
        <v>2</v>
      </c>
      <c r="P8" s="32" t="str">
        <f>IF((N8),IF(AND(O8&gt;=24,O8&lt;=40),"Muy Alto",IF(AND(O8&gt;=10,O8&lt;=20),"Alto",IF(AND(O8&gt;=6,O8&lt;=8),"Medio",IF((O8&lt;=4),"Bajo")))))</f>
        <v>Bajo</v>
      </c>
      <c r="Q8" s="30">
        <v>60</v>
      </c>
      <c r="R8" s="33">
        <f>O8*Q8</f>
        <v>120</v>
      </c>
      <c r="S8" s="34" t="str">
        <f>IF(R8&lt;=0,"N/A",IF(R8&lt;=20,"IV",IF(R8&lt;=120,"III",IF(R8&lt;=500,"II",IF(R8&lt;=4000,"I",)))))</f>
        <v>III</v>
      </c>
      <c r="T8" s="32" t="str">
        <f>IF(S8="I","No aceptable",IF(S8="II","Aceptable con control específico",IF(S8="III","Mejorable",IF(S8="IV","Aceptable","N/A"))))</f>
        <v>Mejorable</v>
      </c>
      <c r="U8" s="35"/>
      <c r="V8" s="28" t="s">
        <v>66</v>
      </c>
      <c r="W8" s="28" t="s">
        <v>67</v>
      </c>
      <c r="X8" s="29" t="s">
        <v>43</v>
      </c>
      <c r="Y8" s="29" t="s">
        <v>43</v>
      </c>
      <c r="Z8" s="29" t="s">
        <v>43</v>
      </c>
      <c r="AA8" s="29" t="s">
        <v>68</v>
      </c>
      <c r="AB8" s="29" t="s">
        <v>43</v>
      </c>
      <c r="AC8" s="36"/>
      <c r="AD8" s="36"/>
    </row>
    <row r="9" spans="1:30" s="37" customFormat="1" ht="82.5" x14ac:dyDescent="0.25">
      <c r="A9" s="23"/>
      <c r="B9" s="23"/>
      <c r="C9" s="23"/>
      <c r="D9" s="23"/>
      <c r="E9" s="24"/>
      <c r="F9" s="25" t="s">
        <v>62</v>
      </c>
      <c r="G9" s="26" t="s">
        <v>69</v>
      </c>
      <c r="H9" s="27"/>
      <c r="I9" s="26" t="s">
        <v>70</v>
      </c>
      <c r="J9" s="26" t="s">
        <v>71</v>
      </c>
      <c r="K9" s="38" t="s">
        <v>37</v>
      </c>
      <c r="L9" s="38" t="s">
        <v>37</v>
      </c>
      <c r="M9" s="30">
        <v>2</v>
      </c>
      <c r="N9" s="30">
        <v>2</v>
      </c>
      <c r="O9" s="31">
        <f t="shared" si="1"/>
        <v>4</v>
      </c>
      <c r="P9" s="32" t="str">
        <f>IF((N9),IF(AND(O9&gt;=24,O9&lt;=40),"Muy Alto",IF(AND(O9&gt;=10,O9&lt;=20),"Alto",IF(AND(O9&gt;=6,O9&lt;=8),"Medio",IF((O9&lt;=4),"Bajo")))))</f>
        <v>Bajo</v>
      </c>
      <c r="Q9" s="30">
        <v>60</v>
      </c>
      <c r="R9" s="33">
        <f>O9*Q9</f>
        <v>240</v>
      </c>
      <c r="S9" s="34" t="str">
        <f>IF(R9&lt;=0,"N/A",IF(R9&lt;=20,"IV",IF(R9&lt;=120,"III",IF(R9&lt;=500,"II",IF(R9&lt;=4000,"I",)))))</f>
        <v>II</v>
      </c>
      <c r="T9" s="32" t="str">
        <f>IF(S9="I","No aceptable",IF(S9="II","Aceptable con control específico",IF(S9="III","Mejorable",IF(S9="IV","Aceptable","N/A"))))</f>
        <v>Aceptable con control específico</v>
      </c>
      <c r="U9" s="35"/>
      <c r="V9" s="28" t="s">
        <v>72</v>
      </c>
      <c r="W9" s="28" t="s">
        <v>67</v>
      </c>
      <c r="X9" s="29" t="s">
        <v>43</v>
      </c>
      <c r="Y9" s="29" t="s">
        <v>43</v>
      </c>
      <c r="Z9" s="29" t="s">
        <v>43</v>
      </c>
      <c r="AA9" s="29" t="s">
        <v>73</v>
      </c>
      <c r="AB9" s="29" t="s">
        <v>43</v>
      </c>
      <c r="AC9" s="36"/>
      <c r="AD9" s="36"/>
    </row>
    <row r="10" spans="1:30" s="37" customFormat="1" ht="82.5" x14ac:dyDescent="0.25">
      <c r="A10" s="23"/>
      <c r="B10" s="23"/>
      <c r="C10" s="23"/>
      <c r="D10" s="23" t="s">
        <v>74</v>
      </c>
      <c r="E10" s="24" t="s">
        <v>32</v>
      </c>
      <c r="F10" s="25" t="s">
        <v>62</v>
      </c>
      <c r="G10" s="28" t="s">
        <v>75</v>
      </c>
      <c r="H10" s="27"/>
      <c r="I10" s="26" t="s">
        <v>76</v>
      </c>
      <c r="J10" s="38" t="s">
        <v>77</v>
      </c>
      <c r="K10" s="38" t="s">
        <v>37</v>
      </c>
      <c r="L10" s="38" t="s">
        <v>37</v>
      </c>
      <c r="M10" s="30">
        <v>2</v>
      </c>
      <c r="N10" s="30">
        <v>3</v>
      </c>
      <c r="O10" s="31">
        <f t="shared" si="1"/>
        <v>6</v>
      </c>
      <c r="P10" s="32" t="str">
        <f t="shared" ref="P10:P13" si="2">IF((N10),IF(AND(O10&gt;=24,O10&lt;=40),"Muy Alto",IF(AND(O10&gt;=10,O10&lt;=20),"Alto",IF(AND(O10&gt;=6,O10&lt;=8),"Medio",IF((O10&lt;=4),"Bajo")))))</f>
        <v>Medio</v>
      </c>
      <c r="Q10" s="30">
        <v>25</v>
      </c>
      <c r="R10" s="33">
        <f t="shared" ref="R10:R12" si="3">O10*Q10</f>
        <v>150</v>
      </c>
      <c r="S10" s="34" t="str">
        <f t="shared" ref="S10:S13" si="4">IF(R10&lt;=0,"N/A",IF(R10&lt;=20,"IV",IF(R10&lt;=120,"III",IF(R10&lt;=500,"II",IF(R10&lt;=4000,"I",)))))</f>
        <v>II</v>
      </c>
      <c r="T10" s="32" t="str">
        <f t="shared" ref="T10:T13" si="5">IF(S10="I","No aceptable",IF(S10="II","Aceptable con control específico",IF(S10="III","Mejorable",IF(S10="IV","Aceptable","N/A"))))</f>
        <v>Aceptable con control específico</v>
      </c>
      <c r="U10" s="35"/>
      <c r="V10" s="28" t="s">
        <v>78</v>
      </c>
      <c r="W10" s="28" t="s">
        <v>79</v>
      </c>
      <c r="X10" s="29" t="s">
        <v>43</v>
      </c>
      <c r="Y10" s="29" t="s">
        <v>43</v>
      </c>
      <c r="Z10" s="29" t="s">
        <v>43</v>
      </c>
      <c r="AA10" s="29" t="s">
        <v>80</v>
      </c>
      <c r="AB10" s="29" t="s">
        <v>43</v>
      </c>
      <c r="AC10" s="36"/>
      <c r="AD10" s="36"/>
    </row>
    <row r="11" spans="1:30" s="37" customFormat="1" ht="115.5" x14ac:dyDescent="0.25">
      <c r="A11" s="23"/>
      <c r="B11" s="23"/>
      <c r="C11" s="23"/>
      <c r="D11" s="23"/>
      <c r="E11" s="24"/>
      <c r="F11" s="25" t="s">
        <v>62</v>
      </c>
      <c r="G11" s="28" t="s">
        <v>81</v>
      </c>
      <c r="H11" s="27"/>
      <c r="I11" s="26" t="s">
        <v>82</v>
      </c>
      <c r="J11" s="38" t="s">
        <v>37</v>
      </c>
      <c r="K11" s="38" t="s">
        <v>83</v>
      </c>
      <c r="L11" s="38" t="s">
        <v>37</v>
      </c>
      <c r="M11" s="30">
        <v>6</v>
      </c>
      <c r="N11" s="30">
        <v>3</v>
      </c>
      <c r="O11" s="31">
        <f t="shared" si="1"/>
        <v>18</v>
      </c>
      <c r="P11" s="32" t="str">
        <f t="shared" si="2"/>
        <v>Alto</v>
      </c>
      <c r="Q11" s="30">
        <v>60</v>
      </c>
      <c r="R11" s="33">
        <f t="shared" si="3"/>
        <v>1080</v>
      </c>
      <c r="S11" s="34" t="str">
        <f t="shared" si="4"/>
        <v>I</v>
      </c>
      <c r="T11" s="32" t="str">
        <f t="shared" si="5"/>
        <v>No aceptable</v>
      </c>
      <c r="U11" s="35"/>
      <c r="V11" s="28" t="s">
        <v>41</v>
      </c>
      <c r="W11" s="28" t="s">
        <v>84</v>
      </c>
      <c r="X11" s="29" t="s">
        <v>43</v>
      </c>
      <c r="Y11" s="29" t="s">
        <v>43</v>
      </c>
      <c r="Z11" s="29" t="s">
        <v>43</v>
      </c>
      <c r="AA11" s="29" t="s">
        <v>85</v>
      </c>
      <c r="AB11" s="29" t="s">
        <v>43</v>
      </c>
      <c r="AC11" s="36"/>
      <c r="AD11" s="36"/>
    </row>
    <row r="12" spans="1:30" s="37" customFormat="1" ht="99" x14ac:dyDescent="0.25">
      <c r="A12" s="23"/>
      <c r="B12" s="23"/>
      <c r="C12" s="23"/>
      <c r="D12" s="23"/>
      <c r="E12" s="24"/>
      <c r="F12" s="25" t="s">
        <v>62</v>
      </c>
      <c r="G12" s="28" t="s">
        <v>86</v>
      </c>
      <c r="H12" s="27"/>
      <c r="I12" s="26" t="s">
        <v>87</v>
      </c>
      <c r="J12" s="38" t="s">
        <v>88</v>
      </c>
      <c r="K12" s="38" t="s">
        <v>37</v>
      </c>
      <c r="L12" s="38" t="s">
        <v>37</v>
      </c>
      <c r="M12" s="30">
        <v>6</v>
      </c>
      <c r="N12" s="30">
        <v>3</v>
      </c>
      <c r="O12" s="31">
        <f t="shared" ref="O12" si="6">M12*N12</f>
        <v>18</v>
      </c>
      <c r="P12" s="32" t="str">
        <f t="shared" ref="P12" si="7">IF((N12),IF(AND(O12&gt;=24,O12&lt;=40),"Muy Alto",IF(AND(O12&gt;=10,O12&lt;=20),"Alto",IF(AND(O12&gt;=6,O12&lt;=8),"Medio",IF((O12&lt;=4),"Bajo")))))</f>
        <v>Alto</v>
      </c>
      <c r="Q12" s="30">
        <v>60</v>
      </c>
      <c r="R12" s="33">
        <f t="shared" si="3"/>
        <v>1080</v>
      </c>
      <c r="S12" s="34" t="str">
        <f t="shared" ref="S12" si="8">IF(R12&lt;=0,"N/A",IF(R12&lt;=20,"IV",IF(R12&lt;=120,"III",IF(R12&lt;=500,"II",IF(R12&lt;=4000,"I",)))))</f>
        <v>I</v>
      </c>
      <c r="T12" s="32" t="str">
        <f t="shared" ref="T12" si="9">IF(S12="I","No aceptable",IF(S12="II","Aceptable con control específico",IF(S12="III","Mejorable",IF(S12="IV","Aceptable","N/A"))))</f>
        <v>No aceptable</v>
      </c>
      <c r="U12" s="35"/>
      <c r="V12" s="28" t="s">
        <v>41</v>
      </c>
      <c r="W12" s="28" t="s">
        <v>89</v>
      </c>
      <c r="X12" s="29" t="s">
        <v>43</v>
      </c>
      <c r="Y12" s="29" t="s">
        <v>43</v>
      </c>
      <c r="Z12" s="29" t="s">
        <v>43</v>
      </c>
      <c r="AA12" s="29" t="s">
        <v>90</v>
      </c>
      <c r="AB12" s="29" t="s">
        <v>43</v>
      </c>
      <c r="AC12" s="36"/>
      <c r="AD12" s="36"/>
    </row>
    <row r="13" spans="1:30" s="37" customFormat="1" ht="82.5" x14ac:dyDescent="0.25">
      <c r="A13" s="23"/>
      <c r="B13" s="23"/>
      <c r="C13" s="23"/>
      <c r="D13" s="23"/>
      <c r="E13" s="24"/>
      <c r="F13" s="25" t="s">
        <v>33</v>
      </c>
      <c r="G13" s="28" t="s">
        <v>91</v>
      </c>
      <c r="H13" s="27"/>
      <c r="I13" s="26" t="s">
        <v>92</v>
      </c>
      <c r="J13" s="38" t="s">
        <v>37</v>
      </c>
      <c r="K13" s="38" t="s">
        <v>37</v>
      </c>
      <c r="L13" s="38" t="s">
        <v>37</v>
      </c>
      <c r="M13" s="30">
        <v>2</v>
      </c>
      <c r="N13" s="30">
        <v>2</v>
      </c>
      <c r="O13" s="31">
        <f t="shared" si="1"/>
        <v>4</v>
      </c>
      <c r="P13" s="32" t="str">
        <f t="shared" si="2"/>
        <v>Bajo</v>
      </c>
      <c r="Q13" s="30">
        <v>25</v>
      </c>
      <c r="R13" s="33">
        <f t="shared" ref="R13" si="10">O13*Q13</f>
        <v>100</v>
      </c>
      <c r="S13" s="34" t="str">
        <f t="shared" si="4"/>
        <v>III</v>
      </c>
      <c r="T13" s="32" t="str">
        <f t="shared" si="5"/>
        <v>Mejorable</v>
      </c>
      <c r="U13" s="35"/>
      <c r="V13" s="28" t="s">
        <v>93</v>
      </c>
      <c r="W13" s="28" t="s">
        <v>94</v>
      </c>
      <c r="X13" s="29" t="s">
        <v>95</v>
      </c>
      <c r="Y13" s="29" t="s">
        <v>43</v>
      </c>
      <c r="Z13" s="29" t="s">
        <v>43</v>
      </c>
      <c r="AA13" s="29" t="s">
        <v>96</v>
      </c>
      <c r="AB13" s="29" t="s">
        <v>43</v>
      </c>
      <c r="AC13" s="36"/>
      <c r="AD13" s="36"/>
    </row>
    <row r="14" spans="1:30" s="37" customFormat="1" ht="82.5" x14ac:dyDescent="0.25">
      <c r="A14" s="39" t="s">
        <v>97</v>
      </c>
      <c r="B14" s="40" t="s">
        <v>98</v>
      </c>
      <c r="C14" s="40" t="s">
        <v>99</v>
      </c>
      <c r="D14" s="41" t="s">
        <v>100</v>
      </c>
      <c r="E14" s="42" t="s">
        <v>32</v>
      </c>
      <c r="F14" s="43" t="s">
        <v>101</v>
      </c>
      <c r="G14" s="41" t="s">
        <v>102</v>
      </c>
      <c r="H14" s="41" t="s">
        <v>103</v>
      </c>
      <c r="I14" s="41" t="s">
        <v>104</v>
      </c>
      <c r="J14" s="41" t="s">
        <v>49</v>
      </c>
      <c r="K14" s="41" t="s">
        <v>105</v>
      </c>
      <c r="L14" s="41" t="s">
        <v>106</v>
      </c>
      <c r="M14" s="44">
        <v>2</v>
      </c>
      <c r="N14" s="44">
        <v>4</v>
      </c>
      <c r="O14" s="45">
        <f t="shared" si="1"/>
        <v>8</v>
      </c>
      <c r="P14" s="46" t="str">
        <f t="shared" ref="P14" si="11">IF((N14),IF(AND(O14&gt;=24,O14&lt;=40),"Muy Alto",IF(AND(O14&gt;=10,O14&lt;=20),"Alto",IF(AND(O14&gt;=6,O14&lt;=8),"Medio",IF((O14&lt;=4),"Bajo")))))</f>
        <v>Medio</v>
      </c>
      <c r="Q14" s="44">
        <v>25</v>
      </c>
      <c r="R14" s="44">
        <f t="shared" ref="R14" si="12">O14*Q14</f>
        <v>200</v>
      </c>
      <c r="S14" s="47" t="str">
        <f t="shared" ref="S14" si="13">IF(R14&lt;=0,"N/A",IF(R14&lt;=20,"IV",IF(R14&lt;=120,"III",IF(R14&lt;=500,"II",IF(R14&lt;=4000,"I",)))))</f>
        <v>II</v>
      </c>
      <c r="T14" s="46" t="str">
        <f>IF(S14="I","No aceptable",IF(S14="II","Aceptable con control específico",IF(S14="III","Mejorable",IF(S14="IV","Aceptable","N/A"))))</f>
        <v>Aceptable con control específico</v>
      </c>
      <c r="U14" s="48" t="s">
        <v>107</v>
      </c>
      <c r="V14" s="49" t="s">
        <v>108</v>
      </c>
      <c r="W14" s="50" t="s">
        <v>67</v>
      </c>
      <c r="X14" s="50" t="s">
        <v>43</v>
      </c>
      <c r="Y14" s="50" t="s">
        <v>43</v>
      </c>
      <c r="Z14" s="50" t="s">
        <v>109</v>
      </c>
      <c r="AA14" s="50" t="s">
        <v>110</v>
      </c>
      <c r="AB14" s="51" t="s">
        <v>43</v>
      </c>
      <c r="AC14" s="36"/>
      <c r="AD14" s="36"/>
    </row>
    <row r="15" spans="1:30" s="37" customFormat="1" ht="33" x14ac:dyDescent="0.25">
      <c r="A15" s="52"/>
      <c r="B15" s="53" t="s">
        <v>111</v>
      </c>
      <c r="C15" s="53" t="s">
        <v>112</v>
      </c>
      <c r="D15" s="41"/>
      <c r="E15" s="42"/>
      <c r="F15" s="54"/>
      <c r="G15" s="55"/>
      <c r="H15" s="41"/>
      <c r="I15" s="55"/>
      <c r="J15" s="55"/>
      <c r="K15" s="55"/>
      <c r="L15" s="55"/>
      <c r="M15" s="56"/>
      <c r="N15" s="56"/>
      <c r="O15" s="57"/>
      <c r="P15" s="58"/>
      <c r="Q15" s="56"/>
      <c r="R15" s="56"/>
      <c r="S15" s="59"/>
      <c r="T15" s="58"/>
      <c r="U15" s="48"/>
      <c r="V15" s="60"/>
      <c r="W15" s="61"/>
      <c r="X15" s="61"/>
      <c r="Y15" s="61"/>
      <c r="Z15" s="61"/>
      <c r="AA15" s="61"/>
      <c r="AB15" s="62"/>
      <c r="AC15" s="36"/>
      <c r="AD15" s="36"/>
    </row>
    <row r="16" spans="1:30" s="37" customFormat="1" ht="49.5" x14ac:dyDescent="0.25">
      <c r="A16" s="63" t="s">
        <v>113</v>
      </c>
      <c r="B16" s="64" t="s">
        <v>114</v>
      </c>
      <c r="C16" s="64" t="s">
        <v>115</v>
      </c>
      <c r="D16" s="41"/>
      <c r="E16" s="42"/>
      <c r="F16" s="65" t="s">
        <v>101</v>
      </c>
      <c r="G16" s="66" t="s">
        <v>116</v>
      </c>
      <c r="H16" s="41"/>
      <c r="I16" s="66" t="s">
        <v>117</v>
      </c>
      <c r="J16" s="66" t="s">
        <v>49</v>
      </c>
      <c r="K16" s="66" t="s">
        <v>37</v>
      </c>
      <c r="L16" s="66" t="s">
        <v>106</v>
      </c>
      <c r="M16" s="67">
        <v>2</v>
      </c>
      <c r="N16" s="67">
        <v>4</v>
      </c>
      <c r="O16" s="68">
        <f t="shared" ref="O16" si="14">M16*N16</f>
        <v>8</v>
      </c>
      <c r="P16" s="69" t="str">
        <f t="shared" ref="P16" si="15">IF((N16),IF(AND(O16&gt;=24,O16&lt;=40),"Muy Alto",IF(AND(O16&gt;=10,O16&lt;=20),"Alto",IF(AND(O16&gt;=6,O16&lt;=8),"Medio",IF((O16&lt;=4),"Bajo")))))</f>
        <v>Medio</v>
      </c>
      <c r="Q16" s="67">
        <v>10</v>
      </c>
      <c r="R16" s="67">
        <f t="shared" ref="R16" si="16">O16*Q16</f>
        <v>80</v>
      </c>
      <c r="S16" s="70" t="str">
        <f t="shared" ref="S16" si="17">IF(R16&lt;=0,"N/A",IF(R16&lt;=20,"IV",IF(R16&lt;=120,"III",IF(R16&lt;=500,"II",IF(R16&lt;=4000,"I",)))))</f>
        <v>III</v>
      </c>
      <c r="T16" s="69" t="str">
        <f>IF(S16="I","No aceptable",IF(S16="II","Aceptable con control específico",IF(S16="III","Mejorable",IF(S16="IV","Aceptable","N/A"))))</f>
        <v>Mejorable</v>
      </c>
      <c r="U16" s="48"/>
      <c r="V16" s="71" t="s">
        <v>118</v>
      </c>
      <c r="W16" s="72" t="s">
        <v>67</v>
      </c>
      <c r="X16" s="72" t="s">
        <v>43</v>
      </c>
      <c r="Y16" s="72" t="s">
        <v>43</v>
      </c>
      <c r="Z16" s="72" t="s">
        <v>43</v>
      </c>
      <c r="AA16" s="72" t="s">
        <v>110</v>
      </c>
      <c r="AB16" s="73" t="s">
        <v>43</v>
      </c>
      <c r="AC16" s="36"/>
      <c r="AD16" s="36"/>
    </row>
    <row r="17" spans="1:30" s="37" customFormat="1" ht="33" x14ac:dyDescent="0.25">
      <c r="A17" s="39"/>
      <c r="B17" s="74" t="s">
        <v>119</v>
      </c>
      <c r="C17" s="74" t="s">
        <v>252</v>
      </c>
      <c r="D17" s="41"/>
      <c r="E17" s="42"/>
      <c r="F17" s="43"/>
      <c r="G17" s="41"/>
      <c r="H17" s="41"/>
      <c r="I17" s="41"/>
      <c r="J17" s="41"/>
      <c r="K17" s="41"/>
      <c r="L17" s="41"/>
      <c r="M17" s="44"/>
      <c r="N17" s="44"/>
      <c r="O17" s="45"/>
      <c r="P17" s="46"/>
      <c r="Q17" s="44"/>
      <c r="R17" s="44"/>
      <c r="S17" s="47"/>
      <c r="T17" s="46"/>
      <c r="U17" s="48"/>
      <c r="V17" s="49"/>
      <c r="W17" s="50"/>
      <c r="X17" s="50"/>
      <c r="Y17" s="50"/>
      <c r="Z17" s="50"/>
      <c r="AA17" s="50"/>
      <c r="AB17" s="51"/>
      <c r="AC17" s="36"/>
      <c r="AD17" s="36"/>
    </row>
    <row r="18" spans="1:30" s="37" customFormat="1" ht="33" x14ac:dyDescent="0.25">
      <c r="A18" s="75"/>
      <c r="B18" s="74" t="s">
        <v>120</v>
      </c>
      <c r="C18" s="74" t="s">
        <v>121</v>
      </c>
      <c r="D18" s="41"/>
      <c r="E18" s="42"/>
      <c r="F18" s="54"/>
      <c r="G18" s="55"/>
      <c r="H18" s="41"/>
      <c r="I18" s="55"/>
      <c r="J18" s="55"/>
      <c r="K18" s="55"/>
      <c r="L18" s="55"/>
      <c r="M18" s="56"/>
      <c r="N18" s="56"/>
      <c r="O18" s="57"/>
      <c r="P18" s="58"/>
      <c r="Q18" s="56"/>
      <c r="R18" s="56"/>
      <c r="S18" s="59"/>
      <c r="T18" s="58"/>
      <c r="U18" s="48"/>
      <c r="V18" s="60"/>
      <c r="W18" s="61"/>
      <c r="X18" s="61"/>
      <c r="Y18" s="61"/>
      <c r="Z18" s="61"/>
      <c r="AA18" s="61"/>
      <c r="AB18" s="62"/>
      <c r="AC18" s="36"/>
      <c r="AD18" s="36"/>
    </row>
    <row r="19" spans="1:30" s="37" customFormat="1" ht="33" x14ac:dyDescent="0.25">
      <c r="A19" s="39" t="s">
        <v>122</v>
      </c>
      <c r="B19" s="40" t="s">
        <v>123</v>
      </c>
      <c r="C19" s="40" t="s">
        <v>124</v>
      </c>
      <c r="D19" s="41"/>
      <c r="E19" s="42"/>
      <c r="F19" s="65" t="s">
        <v>125</v>
      </c>
      <c r="G19" s="66" t="s">
        <v>126</v>
      </c>
      <c r="H19" s="41"/>
      <c r="I19" s="66" t="s">
        <v>127</v>
      </c>
      <c r="J19" s="66" t="s">
        <v>128</v>
      </c>
      <c r="K19" s="66" t="s">
        <v>129</v>
      </c>
      <c r="L19" s="66" t="s">
        <v>106</v>
      </c>
      <c r="M19" s="67">
        <v>2</v>
      </c>
      <c r="N19" s="67">
        <v>4</v>
      </c>
      <c r="O19" s="68">
        <f t="shared" ref="O19" si="18">M19*N19</f>
        <v>8</v>
      </c>
      <c r="P19" s="69" t="str">
        <f t="shared" ref="P19" si="19">IF((N19),IF(AND(O19&gt;=24,O19&lt;=40),"Muy Alto",IF(AND(O19&gt;=10,O19&lt;=20),"Alto",IF(AND(O19&gt;=6,O19&lt;=8),"Medio",IF((O19&lt;=4),"Bajo")))))</f>
        <v>Medio</v>
      </c>
      <c r="Q19" s="67">
        <v>25</v>
      </c>
      <c r="R19" s="67">
        <f t="shared" ref="R19" si="20">O19*Q19</f>
        <v>200</v>
      </c>
      <c r="S19" s="70" t="str">
        <f t="shared" ref="S19" si="21">IF(R19&lt;=0,"N/A",IF(R19&lt;=20,"IV",IF(R19&lt;=120,"III",IF(R19&lt;=500,"II",IF(R19&lt;=4000,"I",)))))</f>
        <v>II</v>
      </c>
      <c r="T19" s="69" t="str">
        <f>IF(S19="I","No aceptable",IF(S19="II","Aceptable con control específico",IF(S19="III","Mejorable",IF(S19="IV","Aceptable","N/A"))))</f>
        <v>Aceptable con control específico</v>
      </c>
      <c r="U19" s="48"/>
      <c r="V19" s="71" t="s">
        <v>130</v>
      </c>
      <c r="W19" s="72" t="s">
        <v>131</v>
      </c>
      <c r="X19" s="72" t="s">
        <v>43</v>
      </c>
      <c r="Y19" s="72" t="s">
        <v>43</v>
      </c>
      <c r="Z19" s="72" t="s">
        <v>43</v>
      </c>
      <c r="AA19" s="72" t="s">
        <v>132</v>
      </c>
      <c r="AB19" s="73" t="s">
        <v>43</v>
      </c>
      <c r="AC19" s="36"/>
      <c r="AD19" s="36"/>
    </row>
    <row r="20" spans="1:30" s="37" customFormat="1" ht="82.5" x14ac:dyDescent="0.25">
      <c r="A20" s="52"/>
      <c r="B20" s="40" t="s">
        <v>133</v>
      </c>
      <c r="C20" s="40" t="s">
        <v>134</v>
      </c>
      <c r="D20" s="41"/>
      <c r="E20" s="42"/>
      <c r="F20" s="54"/>
      <c r="G20" s="55"/>
      <c r="H20" s="41"/>
      <c r="I20" s="55"/>
      <c r="J20" s="55"/>
      <c r="K20" s="55"/>
      <c r="L20" s="55"/>
      <c r="M20" s="56"/>
      <c r="N20" s="56"/>
      <c r="O20" s="57"/>
      <c r="P20" s="58"/>
      <c r="Q20" s="56"/>
      <c r="R20" s="56"/>
      <c r="S20" s="59"/>
      <c r="T20" s="58"/>
      <c r="U20" s="48"/>
      <c r="V20" s="60"/>
      <c r="W20" s="61"/>
      <c r="X20" s="61"/>
      <c r="Y20" s="61"/>
      <c r="Z20" s="61"/>
      <c r="AA20" s="61"/>
      <c r="AB20" s="62"/>
      <c r="AC20" s="36"/>
      <c r="AD20" s="36"/>
    </row>
    <row r="21" spans="1:30" s="37" customFormat="1" ht="33" x14ac:dyDescent="0.25">
      <c r="A21" s="39" t="s">
        <v>135</v>
      </c>
      <c r="B21" s="76" t="s">
        <v>136</v>
      </c>
      <c r="C21" s="76" t="s">
        <v>137</v>
      </c>
      <c r="D21" s="41"/>
      <c r="E21" s="42"/>
      <c r="F21" s="65" t="s">
        <v>62</v>
      </c>
      <c r="G21" s="66" t="s">
        <v>138</v>
      </c>
      <c r="H21" s="41"/>
      <c r="I21" s="66" t="s">
        <v>139</v>
      </c>
      <c r="J21" s="66" t="s">
        <v>77</v>
      </c>
      <c r="K21" s="66" t="s">
        <v>37</v>
      </c>
      <c r="L21" s="66" t="s">
        <v>37</v>
      </c>
      <c r="M21" s="67">
        <v>2</v>
      </c>
      <c r="N21" s="67">
        <v>3</v>
      </c>
      <c r="O21" s="68">
        <f t="shared" ref="O21" si="22">M21*N21</f>
        <v>6</v>
      </c>
      <c r="P21" s="69" t="str">
        <f t="shared" ref="P21" si="23">IF((N21),IF(AND(O21&gt;=24,O21&lt;=40),"Muy Alto",IF(AND(O21&gt;=10,O21&lt;=20),"Alto",IF(AND(O21&gt;=6,O21&lt;=8),"Medio",IF((O21&lt;=4),"Bajo")))))</f>
        <v>Medio</v>
      </c>
      <c r="Q21" s="67">
        <v>25</v>
      </c>
      <c r="R21" s="67">
        <f t="shared" ref="R21" si="24">O21*Q21</f>
        <v>150</v>
      </c>
      <c r="S21" s="70" t="str">
        <f t="shared" ref="S21" si="25">IF(R21&lt;=0,"N/A",IF(R21&lt;=20,"IV",IF(R21&lt;=120,"III",IF(R21&lt;=500,"II",IF(R21&lt;=4000,"I",)))))</f>
        <v>II</v>
      </c>
      <c r="T21" s="69" t="str">
        <f>IF(S21="I","No aceptable",IF(S21="II","Aceptable con control específico",IF(S21="III","Mejorable",IF(S21="IV","Aceptable","N/A"))))</f>
        <v>Aceptable con control específico</v>
      </c>
      <c r="U21" s="48"/>
      <c r="V21" s="71" t="s">
        <v>78</v>
      </c>
      <c r="W21" s="72" t="s">
        <v>79</v>
      </c>
      <c r="X21" s="72" t="s">
        <v>43</v>
      </c>
      <c r="Y21" s="72" t="s">
        <v>43</v>
      </c>
      <c r="Z21" s="72" t="s">
        <v>43</v>
      </c>
      <c r="AA21" s="72" t="s">
        <v>140</v>
      </c>
      <c r="AB21" s="73" t="s">
        <v>43</v>
      </c>
      <c r="AC21" s="36"/>
      <c r="AD21" s="36"/>
    </row>
    <row r="22" spans="1:30" s="37" customFormat="1" ht="33" x14ac:dyDescent="0.25">
      <c r="A22" s="39"/>
      <c r="B22" s="76" t="s">
        <v>141</v>
      </c>
      <c r="C22" s="76" t="s">
        <v>142</v>
      </c>
      <c r="D22" s="55"/>
      <c r="E22" s="77"/>
      <c r="F22" s="54"/>
      <c r="G22" s="55"/>
      <c r="H22" s="55"/>
      <c r="I22" s="55"/>
      <c r="J22" s="55"/>
      <c r="K22" s="55"/>
      <c r="L22" s="55"/>
      <c r="M22" s="56"/>
      <c r="N22" s="56"/>
      <c r="O22" s="57"/>
      <c r="P22" s="58"/>
      <c r="Q22" s="56"/>
      <c r="R22" s="56"/>
      <c r="S22" s="59"/>
      <c r="T22" s="58"/>
      <c r="U22" s="48"/>
      <c r="V22" s="60"/>
      <c r="W22" s="61"/>
      <c r="X22" s="61"/>
      <c r="Y22" s="61"/>
      <c r="Z22" s="61"/>
      <c r="AA22" s="61"/>
      <c r="AB22" s="62"/>
      <c r="AC22" s="36"/>
      <c r="AD22" s="36"/>
    </row>
    <row r="23" spans="1:30" s="37" customFormat="1" ht="83.25" thickBot="1" x14ac:dyDescent="0.3">
      <c r="A23" s="78"/>
      <c r="B23" s="79" t="s">
        <v>143</v>
      </c>
      <c r="C23" s="79" t="s">
        <v>144</v>
      </c>
      <c r="D23" s="80" t="s">
        <v>145</v>
      </c>
      <c r="E23" s="81" t="s">
        <v>32</v>
      </c>
      <c r="F23" s="82" t="s">
        <v>101</v>
      </c>
      <c r="G23" s="80" t="s">
        <v>146</v>
      </c>
      <c r="H23" s="79" t="s">
        <v>103</v>
      </c>
      <c r="I23" s="80" t="s">
        <v>147</v>
      </c>
      <c r="J23" s="80" t="s">
        <v>37</v>
      </c>
      <c r="K23" s="80" t="s">
        <v>37</v>
      </c>
      <c r="L23" s="80" t="s">
        <v>106</v>
      </c>
      <c r="M23" s="83">
        <v>2</v>
      </c>
      <c r="N23" s="83">
        <v>2</v>
      </c>
      <c r="O23" s="84">
        <f>M23*N23</f>
        <v>4</v>
      </c>
      <c r="P23" s="85" t="str">
        <f>IF((N23),IF(AND(O23&gt;=24,O23&lt;=40),"Muy Alto",IF(AND(O23&gt;=10,O23&lt;=20),"Alto",IF(AND(O23&gt;=6,O23&lt;=8),"Medio",IF((O23&lt;=4),"Bajo")))))</f>
        <v>Bajo</v>
      </c>
      <c r="Q23" s="83">
        <v>10</v>
      </c>
      <c r="R23" s="81">
        <f>O23*Q23</f>
        <v>40</v>
      </c>
      <c r="S23" s="86" t="str">
        <f>IF(R23&lt;=0,"N/A",IF(R23&lt;=20,"IV",IF(R23&lt;=120,"III",IF(R23&lt;=500,"II",IF(R23&lt;=4000,"I",)))))</f>
        <v>III</v>
      </c>
      <c r="T23" s="85" t="str">
        <f t="shared" ref="T23:T48" si="26">IF(S23="I","No aceptable",IF(S23="II","Aceptable con control específico",IF(S23="III","Mejorable",IF(S23="IV","Aceptable","N/A"))))</f>
        <v>Mejorable</v>
      </c>
      <c r="U23" s="87"/>
      <c r="V23" s="88" t="s">
        <v>148</v>
      </c>
      <c r="W23" s="88" t="s">
        <v>79</v>
      </c>
      <c r="X23" s="88" t="s">
        <v>43</v>
      </c>
      <c r="Y23" s="88" t="s">
        <v>43</v>
      </c>
      <c r="Z23" s="88" t="s">
        <v>43</v>
      </c>
      <c r="AA23" s="88" t="s">
        <v>110</v>
      </c>
      <c r="AB23" s="89" t="s">
        <v>43</v>
      </c>
      <c r="AC23" s="36"/>
      <c r="AD23" s="36"/>
    </row>
    <row r="24" spans="1:30" s="37" customFormat="1" ht="99" x14ac:dyDescent="0.25">
      <c r="A24" s="90" t="s">
        <v>135</v>
      </c>
      <c r="B24" s="91" t="s">
        <v>141</v>
      </c>
      <c r="C24" s="92" t="s">
        <v>149</v>
      </c>
      <c r="D24" s="92" t="s">
        <v>100</v>
      </c>
      <c r="E24" s="93" t="s">
        <v>32</v>
      </c>
      <c r="F24" s="94" t="s">
        <v>101</v>
      </c>
      <c r="G24" s="95" t="s">
        <v>102</v>
      </c>
      <c r="H24" s="96" t="s">
        <v>103</v>
      </c>
      <c r="I24" s="95" t="s">
        <v>104</v>
      </c>
      <c r="J24" s="95" t="s">
        <v>49</v>
      </c>
      <c r="K24" s="95" t="s">
        <v>105</v>
      </c>
      <c r="L24" s="95" t="s">
        <v>106</v>
      </c>
      <c r="M24" s="97">
        <v>2</v>
      </c>
      <c r="N24" s="97">
        <v>4</v>
      </c>
      <c r="O24" s="98">
        <f t="shared" ref="O24" si="27">M24*N24</f>
        <v>8</v>
      </c>
      <c r="P24" s="99" t="str">
        <f t="shared" ref="P24" si="28">IF((N24),IF(AND(O24&gt;=24,O24&lt;=40),"Muy Alto",IF(AND(O24&gt;=10,O24&lt;=20),"Alto",IF(AND(O24&gt;=6,O24&lt;=8),"Medio",IF((O24&lt;=4),"Bajo")))))</f>
        <v>Medio</v>
      </c>
      <c r="Q24" s="97">
        <v>25</v>
      </c>
      <c r="R24" s="97">
        <f t="shared" ref="R24" si="29">O24*Q24</f>
        <v>200</v>
      </c>
      <c r="S24" s="100" t="str">
        <f t="shared" ref="S24" si="30">IF(R24&lt;=0,"N/A",IF(R24&lt;=20,"IV",IF(R24&lt;=120,"III",IF(R24&lt;=500,"II",IF(R24&lt;=4000,"I",)))))</f>
        <v>II</v>
      </c>
      <c r="T24" s="99" t="str">
        <f t="shared" si="26"/>
        <v>Aceptable con control específico</v>
      </c>
      <c r="U24" s="101" t="s">
        <v>150</v>
      </c>
      <c r="V24" s="102" t="s">
        <v>108</v>
      </c>
      <c r="W24" s="103" t="s">
        <v>67</v>
      </c>
      <c r="X24" s="103" t="s">
        <v>43</v>
      </c>
      <c r="Y24" s="103" t="s">
        <v>43</v>
      </c>
      <c r="Z24" s="103" t="s">
        <v>109</v>
      </c>
      <c r="AA24" s="103" t="s">
        <v>110</v>
      </c>
      <c r="AB24" s="104" t="s">
        <v>43</v>
      </c>
      <c r="AC24" s="36"/>
      <c r="AD24" s="36"/>
    </row>
    <row r="25" spans="1:30" s="37" customFormat="1" ht="99" x14ac:dyDescent="0.25">
      <c r="A25" s="39"/>
      <c r="B25" s="105"/>
      <c r="C25" s="106"/>
      <c r="D25" s="106"/>
      <c r="E25" s="107"/>
      <c r="F25" s="108" t="s">
        <v>101</v>
      </c>
      <c r="G25" s="109" t="s">
        <v>116</v>
      </c>
      <c r="H25" s="41"/>
      <c r="I25" s="109" t="s">
        <v>117</v>
      </c>
      <c r="J25" s="109" t="s">
        <v>49</v>
      </c>
      <c r="K25" s="109" t="s">
        <v>37</v>
      </c>
      <c r="L25" s="109" t="s">
        <v>106</v>
      </c>
      <c r="M25" s="110">
        <v>2</v>
      </c>
      <c r="N25" s="110">
        <v>4</v>
      </c>
      <c r="O25" s="111">
        <f t="shared" ref="O25" si="31">M25*N25</f>
        <v>8</v>
      </c>
      <c r="P25" s="112" t="str">
        <f t="shared" ref="P25" si="32">IF((N25),IF(AND(O25&gt;=24,O25&lt;=40),"Muy Alto",IF(AND(O25&gt;=10,O25&lt;=20),"Alto",IF(AND(O25&gt;=6,O25&lt;=8),"Medio",IF((O25&lt;=4),"Bajo")))))</f>
        <v>Medio</v>
      </c>
      <c r="Q25" s="110">
        <v>10</v>
      </c>
      <c r="R25" s="110">
        <f t="shared" ref="R25" si="33">O25*Q25</f>
        <v>80</v>
      </c>
      <c r="S25" s="113" t="str">
        <f t="shared" ref="S25" si="34">IF(R25&lt;=0,"N/A",IF(R25&lt;=20,"IV",IF(R25&lt;=120,"III",IF(R25&lt;=500,"II",IF(R25&lt;=4000,"I",)))))</f>
        <v>III</v>
      </c>
      <c r="T25" s="112" t="str">
        <f t="shared" si="26"/>
        <v>Mejorable</v>
      </c>
      <c r="U25" s="48"/>
      <c r="V25" s="114" t="s">
        <v>118</v>
      </c>
      <c r="W25" s="115" t="s">
        <v>67</v>
      </c>
      <c r="X25" s="115" t="s">
        <v>43</v>
      </c>
      <c r="Y25" s="115" t="s">
        <v>43</v>
      </c>
      <c r="Z25" s="115" t="s">
        <v>43</v>
      </c>
      <c r="AA25" s="115" t="s">
        <v>110</v>
      </c>
      <c r="AB25" s="116" t="s">
        <v>43</v>
      </c>
      <c r="AC25" s="36"/>
      <c r="AD25" s="36"/>
    </row>
    <row r="26" spans="1:30" s="37" customFormat="1" ht="148.5" x14ac:dyDescent="0.25">
      <c r="A26" s="39"/>
      <c r="B26" s="105"/>
      <c r="C26" s="106"/>
      <c r="D26" s="106"/>
      <c r="E26" s="107"/>
      <c r="F26" s="108" t="s">
        <v>125</v>
      </c>
      <c r="G26" s="109" t="s">
        <v>126</v>
      </c>
      <c r="H26" s="41"/>
      <c r="I26" s="109" t="s">
        <v>127</v>
      </c>
      <c r="J26" s="109" t="s">
        <v>151</v>
      </c>
      <c r="K26" s="109" t="s">
        <v>129</v>
      </c>
      <c r="L26" s="109" t="s">
        <v>106</v>
      </c>
      <c r="M26" s="110">
        <v>2</v>
      </c>
      <c r="N26" s="110">
        <v>4</v>
      </c>
      <c r="O26" s="111">
        <f t="shared" ref="O26" si="35">M26*N26</f>
        <v>8</v>
      </c>
      <c r="P26" s="112" t="str">
        <f t="shared" ref="P26" si="36">IF((N26),IF(AND(O26&gt;=24,O26&lt;=40),"Muy Alto",IF(AND(O26&gt;=10,O26&lt;=20),"Alto",IF(AND(O26&gt;=6,O26&lt;=8),"Medio",IF((O26&lt;=4),"Bajo")))))</f>
        <v>Medio</v>
      </c>
      <c r="Q26" s="110">
        <v>25</v>
      </c>
      <c r="R26" s="110">
        <f t="shared" ref="R26" si="37">O26*Q26</f>
        <v>200</v>
      </c>
      <c r="S26" s="113" t="str">
        <f t="shared" ref="S26" si="38">IF(R26&lt;=0,"N/A",IF(R26&lt;=20,"IV",IF(R26&lt;=120,"III",IF(R26&lt;=500,"II",IF(R26&lt;=4000,"I",)))))</f>
        <v>II</v>
      </c>
      <c r="T26" s="112" t="str">
        <f t="shared" si="26"/>
        <v>Aceptable con control específico</v>
      </c>
      <c r="U26" s="48"/>
      <c r="V26" s="114" t="s">
        <v>130</v>
      </c>
      <c r="W26" s="115" t="s">
        <v>131</v>
      </c>
      <c r="X26" s="115" t="s">
        <v>43</v>
      </c>
      <c r="Y26" s="115" t="s">
        <v>43</v>
      </c>
      <c r="Z26" s="115" t="s">
        <v>43</v>
      </c>
      <c r="AA26" s="115" t="s">
        <v>132</v>
      </c>
      <c r="AB26" s="116" t="s">
        <v>43</v>
      </c>
      <c r="AC26" s="36"/>
      <c r="AD26" s="36"/>
    </row>
    <row r="27" spans="1:30" s="37" customFormat="1" ht="82.5" x14ac:dyDescent="0.25">
      <c r="A27" s="39"/>
      <c r="B27" s="105"/>
      <c r="C27" s="106"/>
      <c r="D27" s="106"/>
      <c r="E27" s="107"/>
      <c r="F27" s="108" t="s">
        <v>62</v>
      </c>
      <c r="G27" s="109" t="s">
        <v>138</v>
      </c>
      <c r="H27" s="55"/>
      <c r="I27" s="109" t="s">
        <v>139</v>
      </c>
      <c r="J27" s="109" t="s">
        <v>77</v>
      </c>
      <c r="K27" s="109" t="s">
        <v>37</v>
      </c>
      <c r="L27" s="109" t="s">
        <v>37</v>
      </c>
      <c r="M27" s="110">
        <v>2</v>
      </c>
      <c r="N27" s="110">
        <v>3</v>
      </c>
      <c r="O27" s="111">
        <f t="shared" ref="O27" si="39">M27*N27</f>
        <v>6</v>
      </c>
      <c r="P27" s="112" t="str">
        <f t="shared" ref="P27" si="40">IF((N27),IF(AND(O27&gt;=24,O27&lt;=40),"Muy Alto",IF(AND(O27&gt;=10,O27&lt;=20),"Alto",IF(AND(O27&gt;=6,O27&lt;=8),"Medio",IF((O27&lt;=4),"Bajo")))))</f>
        <v>Medio</v>
      </c>
      <c r="Q27" s="110">
        <v>25</v>
      </c>
      <c r="R27" s="110">
        <f t="shared" ref="R27" si="41">O27*Q27</f>
        <v>150</v>
      </c>
      <c r="S27" s="113" t="str">
        <f t="shared" ref="S27" si="42">IF(R27&lt;=0,"N/A",IF(R27&lt;=20,"IV",IF(R27&lt;=120,"III",IF(R27&lt;=500,"II",IF(R27&lt;=4000,"I",)))))</f>
        <v>II</v>
      </c>
      <c r="T27" s="112" t="str">
        <f t="shared" si="26"/>
        <v>Aceptable con control específico</v>
      </c>
      <c r="U27" s="48"/>
      <c r="V27" s="114" t="s">
        <v>78</v>
      </c>
      <c r="W27" s="115" t="s">
        <v>79</v>
      </c>
      <c r="X27" s="115" t="s">
        <v>43</v>
      </c>
      <c r="Y27" s="115" t="s">
        <v>43</v>
      </c>
      <c r="Z27" s="115" t="s">
        <v>43</v>
      </c>
      <c r="AA27" s="115" t="s">
        <v>140</v>
      </c>
      <c r="AB27" s="116" t="s">
        <v>43</v>
      </c>
      <c r="AC27" s="36"/>
      <c r="AD27" s="36"/>
    </row>
    <row r="28" spans="1:30" s="37" customFormat="1" ht="82.5" x14ac:dyDescent="0.25">
      <c r="A28" s="39"/>
      <c r="B28" s="105"/>
      <c r="C28" s="106"/>
      <c r="D28" s="66" t="s">
        <v>152</v>
      </c>
      <c r="E28" s="117" t="s">
        <v>32</v>
      </c>
      <c r="F28" s="118" t="s">
        <v>101</v>
      </c>
      <c r="G28" s="119" t="s">
        <v>146</v>
      </c>
      <c r="H28" s="66" t="s">
        <v>103</v>
      </c>
      <c r="I28" s="119" t="s">
        <v>147</v>
      </c>
      <c r="J28" s="119" t="s">
        <v>37</v>
      </c>
      <c r="K28" s="119" t="s">
        <v>37</v>
      </c>
      <c r="L28" s="119" t="s">
        <v>106</v>
      </c>
      <c r="M28" s="30">
        <v>2</v>
      </c>
      <c r="N28" s="30">
        <v>2</v>
      </c>
      <c r="O28" s="31">
        <f>M28*N28</f>
        <v>4</v>
      </c>
      <c r="P28" s="32" t="str">
        <f>IF((N28),IF(AND(O28&gt;=24,O28&lt;=40),"Muy Alto",IF(AND(O28&gt;=10,O28&lt;=20),"Alto",IF(AND(O28&gt;=6,O28&lt;=8),"Medio",IF((O28&lt;=4),"Bajo")))))</f>
        <v>Bajo</v>
      </c>
      <c r="Q28" s="30">
        <v>10</v>
      </c>
      <c r="R28" s="33">
        <f>O28*Q28</f>
        <v>40</v>
      </c>
      <c r="S28" s="34" t="str">
        <f>IF(R28&lt;=0,"N/A",IF(R28&lt;=20,"IV",IF(R28&lt;=120,"III",IF(R28&lt;=500,"II",IF(R28&lt;=4000,"I",)))))</f>
        <v>III</v>
      </c>
      <c r="T28" s="32" t="str">
        <f t="shared" si="26"/>
        <v>Mejorable</v>
      </c>
      <c r="U28" s="48"/>
      <c r="V28" s="28" t="s">
        <v>148</v>
      </c>
      <c r="W28" s="28" t="s">
        <v>79</v>
      </c>
      <c r="X28" s="28" t="s">
        <v>43</v>
      </c>
      <c r="Y28" s="28" t="s">
        <v>43</v>
      </c>
      <c r="Z28" s="28" t="s">
        <v>43</v>
      </c>
      <c r="AA28" s="28" t="s">
        <v>110</v>
      </c>
      <c r="AB28" s="120" t="s">
        <v>43</v>
      </c>
      <c r="AC28" s="36"/>
      <c r="AD28" s="36"/>
    </row>
    <row r="29" spans="1:30" s="37" customFormat="1" ht="83.25" thickBot="1" x14ac:dyDescent="0.3">
      <c r="A29" s="78"/>
      <c r="B29" s="121"/>
      <c r="C29" s="122"/>
      <c r="D29" s="123"/>
      <c r="E29" s="124"/>
      <c r="F29" s="125" t="s">
        <v>62</v>
      </c>
      <c r="G29" s="79" t="s">
        <v>253</v>
      </c>
      <c r="H29" s="123"/>
      <c r="I29" s="80" t="s">
        <v>153</v>
      </c>
      <c r="J29" s="80" t="s">
        <v>37</v>
      </c>
      <c r="K29" s="80" t="s">
        <v>37</v>
      </c>
      <c r="L29" s="80" t="s">
        <v>37</v>
      </c>
      <c r="M29" s="126">
        <v>2</v>
      </c>
      <c r="N29" s="126">
        <v>3</v>
      </c>
      <c r="O29" s="127">
        <f>M29*N29</f>
        <v>6</v>
      </c>
      <c r="P29" s="128" t="str">
        <f>IF((N29),IF(AND(O29&gt;=24,O29&lt;=40),"Muy Alto",IF(AND(O29&gt;=10,O29&lt;=20),"Alto",IF(AND(O29&gt;=6,O29&lt;=8),"Medio",IF((O29&lt;=4),"Bajo")))))</f>
        <v>Medio</v>
      </c>
      <c r="Q29" s="126">
        <v>10</v>
      </c>
      <c r="R29" s="129">
        <f>O29*Q29</f>
        <v>60</v>
      </c>
      <c r="S29" s="130" t="str">
        <f>IF(R29&lt;=0,"N/A",IF(R29&lt;=20,"IV",IF(R29&lt;=120,"III",IF(R29&lt;=500,"II",IF(R29&lt;=4000,"I",)))))</f>
        <v>III</v>
      </c>
      <c r="T29" s="128" t="str">
        <f t="shared" si="26"/>
        <v>Mejorable</v>
      </c>
      <c r="U29" s="87"/>
      <c r="V29" s="131" t="s">
        <v>154</v>
      </c>
      <c r="W29" s="132" t="s">
        <v>79</v>
      </c>
      <c r="X29" s="132" t="s">
        <v>43</v>
      </c>
      <c r="Y29" s="132" t="s">
        <v>43</v>
      </c>
      <c r="Z29" s="132" t="s">
        <v>43</v>
      </c>
      <c r="AA29" s="132" t="s">
        <v>155</v>
      </c>
      <c r="AB29" s="133" t="s">
        <v>43</v>
      </c>
      <c r="AC29" s="36"/>
      <c r="AD29" s="36"/>
    </row>
    <row r="30" spans="1:30" ht="99" x14ac:dyDescent="0.3">
      <c r="A30" s="90" t="s">
        <v>135</v>
      </c>
      <c r="B30" s="134" t="s">
        <v>156</v>
      </c>
      <c r="C30" s="134" t="s">
        <v>157</v>
      </c>
      <c r="D30" s="96" t="s">
        <v>100</v>
      </c>
      <c r="E30" s="93" t="s">
        <v>32</v>
      </c>
      <c r="F30" s="94" t="s">
        <v>101</v>
      </c>
      <c r="G30" s="95" t="s">
        <v>102</v>
      </c>
      <c r="H30" s="96" t="s">
        <v>158</v>
      </c>
      <c r="I30" s="95" t="s">
        <v>104</v>
      </c>
      <c r="J30" s="95" t="s">
        <v>49</v>
      </c>
      <c r="K30" s="95" t="s">
        <v>105</v>
      </c>
      <c r="L30" s="95" t="s">
        <v>106</v>
      </c>
      <c r="M30" s="97">
        <v>2</v>
      </c>
      <c r="N30" s="97">
        <v>4</v>
      </c>
      <c r="O30" s="98">
        <f t="shared" ref="O30:O39" si="43">M30*N30</f>
        <v>8</v>
      </c>
      <c r="P30" s="99" t="str">
        <f t="shared" ref="P30:P39" si="44">IF((N30),IF(AND(O30&gt;=24,O30&lt;=40),"Muy Alto",IF(AND(O30&gt;=10,O30&lt;=20),"Alto",IF(AND(O30&gt;=6,O30&lt;=8),"Medio",IF((O30&lt;=4),"Bajo")))))</f>
        <v>Medio</v>
      </c>
      <c r="Q30" s="97">
        <v>25</v>
      </c>
      <c r="R30" s="97">
        <f t="shared" ref="R30:R38" si="45">O30*Q30</f>
        <v>200</v>
      </c>
      <c r="S30" s="100" t="str">
        <f t="shared" ref="S30:S38" si="46">IF(R30&lt;=0,"N/A",IF(R30&lt;=20,"IV",IF(R30&lt;=120,"III",IF(R30&lt;=500,"II",IF(R30&lt;=4000,"I",)))))</f>
        <v>II</v>
      </c>
      <c r="T30" s="99" t="str">
        <f t="shared" si="26"/>
        <v>Aceptable con control específico</v>
      </c>
      <c r="U30" s="101" t="s">
        <v>159</v>
      </c>
      <c r="V30" s="102" t="s">
        <v>108</v>
      </c>
      <c r="W30" s="103" t="s">
        <v>67</v>
      </c>
      <c r="X30" s="103" t="s">
        <v>43</v>
      </c>
      <c r="Y30" s="103" t="s">
        <v>43</v>
      </c>
      <c r="Z30" s="103" t="s">
        <v>109</v>
      </c>
      <c r="AA30" s="103" t="s">
        <v>110</v>
      </c>
      <c r="AB30" s="104" t="s">
        <v>43</v>
      </c>
      <c r="AC30" s="4"/>
      <c r="AD30" s="4"/>
    </row>
    <row r="31" spans="1:30" ht="99" x14ac:dyDescent="0.3">
      <c r="A31" s="39"/>
      <c r="B31" s="135"/>
      <c r="C31" s="135"/>
      <c r="D31" s="41"/>
      <c r="E31" s="107"/>
      <c r="F31" s="108" t="s">
        <v>101</v>
      </c>
      <c r="G31" s="109" t="s">
        <v>116</v>
      </c>
      <c r="H31" s="41"/>
      <c r="I31" s="109" t="s">
        <v>117</v>
      </c>
      <c r="J31" s="109" t="s">
        <v>49</v>
      </c>
      <c r="K31" s="109" t="s">
        <v>37</v>
      </c>
      <c r="L31" s="109" t="s">
        <v>106</v>
      </c>
      <c r="M31" s="110">
        <v>2</v>
      </c>
      <c r="N31" s="110">
        <v>4</v>
      </c>
      <c r="O31" s="111">
        <f t="shared" si="43"/>
        <v>8</v>
      </c>
      <c r="P31" s="112" t="str">
        <f t="shared" si="44"/>
        <v>Medio</v>
      </c>
      <c r="Q31" s="110">
        <v>10</v>
      </c>
      <c r="R31" s="110">
        <f t="shared" si="45"/>
        <v>80</v>
      </c>
      <c r="S31" s="113" t="str">
        <f t="shared" si="46"/>
        <v>III</v>
      </c>
      <c r="T31" s="112" t="str">
        <f t="shared" si="26"/>
        <v>Mejorable</v>
      </c>
      <c r="U31" s="48"/>
      <c r="V31" s="114" t="s">
        <v>118</v>
      </c>
      <c r="W31" s="115" t="s">
        <v>67</v>
      </c>
      <c r="X31" s="115" t="s">
        <v>43</v>
      </c>
      <c r="Y31" s="115" t="s">
        <v>43</v>
      </c>
      <c r="Z31" s="115" t="s">
        <v>43</v>
      </c>
      <c r="AA31" s="115" t="s">
        <v>110</v>
      </c>
      <c r="AB31" s="116" t="s">
        <v>43</v>
      </c>
      <c r="AC31" s="4"/>
      <c r="AD31" s="4"/>
    </row>
    <row r="32" spans="1:30" ht="148.5" x14ac:dyDescent="0.3">
      <c r="A32" s="39"/>
      <c r="B32" s="135"/>
      <c r="C32" s="135"/>
      <c r="D32" s="41"/>
      <c r="E32" s="107"/>
      <c r="F32" s="108" t="s">
        <v>125</v>
      </c>
      <c r="G32" s="109" t="s">
        <v>126</v>
      </c>
      <c r="H32" s="41"/>
      <c r="I32" s="109" t="s">
        <v>127</v>
      </c>
      <c r="J32" s="109" t="s">
        <v>151</v>
      </c>
      <c r="K32" s="109" t="s">
        <v>129</v>
      </c>
      <c r="L32" s="109" t="s">
        <v>106</v>
      </c>
      <c r="M32" s="110">
        <v>2</v>
      </c>
      <c r="N32" s="110">
        <v>4</v>
      </c>
      <c r="O32" s="111">
        <f t="shared" si="43"/>
        <v>8</v>
      </c>
      <c r="P32" s="112" t="str">
        <f t="shared" si="44"/>
        <v>Medio</v>
      </c>
      <c r="Q32" s="110">
        <v>25</v>
      </c>
      <c r="R32" s="110">
        <f t="shared" si="45"/>
        <v>200</v>
      </c>
      <c r="S32" s="113" t="str">
        <f t="shared" si="46"/>
        <v>II</v>
      </c>
      <c r="T32" s="112" t="str">
        <f t="shared" si="26"/>
        <v>Aceptable con control específico</v>
      </c>
      <c r="U32" s="48"/>
      <c r="V32" s="114" t="s">
        <v>130</v>
      </c>
      <c r="W32" s="115" t="s">
        <v>131</v>
      </c>
      <c r="X32" s="115" t="s">
        <v>43</v>
      </c>
      <c r="Y32" s="115" t="s">
        <v>43</v>
      </c>
      <c r="Z32" s="115" t="s">
        <v>43</v>
      </c>
      <c r="AA32" s="115" t="s">
        <v>132</v>
      </c>
      <c r="AB32" s="116" t="s">
        <v>43</v>
      </c>
      <c r="AC32" s="4"/>
      <c r="AD32" s="4"/>
    </row>
    <row r="33" spans="1:30" ht="82.5" x14ac:dyDescent="0.3">
      <c r="A33" s="39"/>
      <c r="B33" s="135"/>
      <c r="C33" s="135"/>
      <c r="D33" s="55"/>
      <c r="E33" s="136"/>
      <c r="F33" s="108" t="s">
        <v>62</v>
      </c>
      <c r="G33" s="109" t="s">
        <v>138</v>
      </c>
      <c r="H33" s="55"/>
      <c r="I33" s="109" t="s">
        <v>139</v>
      </c>
      <c r="J33" s="109" t="s">
        <v>77</v>
      </c>
      <c r="K33" s="109" t="s">
        <v>37</v>
      </c>
      <c r="L33" s="109" t="s">
        <v>37</v>
      </c>
      <c r="M33" s="110">
        <v>2</v>
      </c>
      <c r="N33" s="110">
        <v>3</v>
      </c>
      <c r="O33" s="111">
        <f t="shared" ref="O33" si="47">M33*N33</f>
        <v>6</v>
      </c>
      <c r="P33" s="112" t="str">
        <f t="shared" ref="P33" si="48">IF((N33),IF(AND(O33&gt;=24,O33&lt;=40),"Muy Alto",IF(AND(O33&gt;=10,O33&lt;=20),"Alto",IF(AND(O33&gt;=6,O33&lt;=8),"Medio",IF((O33&lt;=4),"Bajo")))))</f>
        <v>Medio</v>
      </c>
      <c r="Q33" s="110">
        <v>25</v>
      </c>
      <c r="R33" s="110">
        <f t="shared" ref="R33" si="49">O33*Q33</f>
        <v>150</v>
      </c>
      <c r="S33" s="113" t="str">
        <f t="shared" ref="S33" si="50">IF(R33&lt;=0,"N/A",IF(R33&lt;=20,"IV",IF(R33&lt;=120,"III",IF(R33&lt;=500,"II",IF(R33&lt;=4000,"I",)))))</f>
        <v>II</v>
      </c>
      <c r="T33" s="112" t="str">
        <f t="shared" si="26"/>
        <v>Aceptable con control específico</v>
      </c>
      <c r="U33" s="137"/>
      <c r="V33" s="114" t="s">
        <v>78</v>
      </c>
      <c r="W33" s="115" t="s">
        <v>79</v>
      </c>
      <c r="X33" s="115" t="s">
        <v>43</v>
      </c>
      <c r="Y33" s="115" t="s">
        <v>43</v>
      </c>
      <c r="Z33" s="115" t="s">
        <v>43</v>
      </c>
      <c r="AA33" s="115" t="s">
        <v>140</v>
      </c>
      <c r="AB33" s="116" t="s">
        <v>43</v>
      </c>
      <c r="AC33" s="4"/>
      <c r="AD33" s="4"/>
    </row>
    <row r="34" spans="1:30" ht="82.5" x14ac:dyDescent="0.3">
      <c r="A34" s="39"/>
      <c r="B34" s="135"/>
      <c r="C34" s="135"/>
      <c r="D34" s="119" t="s">
        <v>145</v>
      </c>
      <c r="E34" s="33" t="s">
        <v>32</v>
      </c>
      <c r="F34" s="118" t="s">
        <v>101</v>
      </c>
      <c r="G34" s="119" t="s">
        <v>146</v>
      </c>
      <c r="H34" s="119" t="s">
        <v>158</v>
      </c>
      <c r="I34" s="119" t="s">
        <v>147</v>
      </c>
      <c r="J34" s="119" t="s">
        <v>37</v>
      </c>
      <c r="K34" s="119" t="s">
        <v>37</v>
      </c>
      <c r="L34" s="119" t="s">
        <v>106</v>
      </c>
      <c r="M34" s="30">
        <v>2</v>
      </c>
      <c r="N34" s="30">
        <v>2</v>
      </c>
      <c r="O34" s="31">
        <f>M34*N34</f>
        <v>4</v>
      </c>
      <c r="P34" s="32" t="str">
        <f>IF((N34),IF(AND(O34&gt;=24,O34&lt;=40),"Muy Alto",IF(AND(O34&gt;=10,O34&lt;=20),"Alto",IF(AND(O34&gt;=6,O34&lt;=8),"Medio",IF((O34&lt;=4),"Bajo")))))</f>
        <v>Bajo</v>
      </c>
      <c r="Q34" s="30">
        <v>10</v>
      </c>
      <c r="R34" s="33">
        <f>O34*Q34</f>
        <v>40</v>
      </c>
      <c r="S34" s="34" t="str">
        <f>IF(R34&lt;=0,"N/A",IF(R34&lt;=20,"IV",IF(R34&lt;=120,"III",IF(R34&lt;=500,"II",IF(R34&lt;=4000,"I",)))))</f>
        <v>III</v>
      </c>
      <c r="T34" s="32" t="str">
        <f t="shared" si="26"/>
        <v>Mejorable</v>
      </c>
      <c r="U34" s="138" t="s">
        <v>160</v>
      </c>
      <c r="V34" s="28" t="s">
        <v>148</v>
      </c>
      <c r="W34" s="28" t="s">
        <v>79</v>
      </c>
      <c r="X34" s="28" t="s">
        <v>43</v>
      </c>
      <c r="Y34" s="28" t="s">
        <v>43</v>
      </c>
      <c r="Z34" s="28" t="s">
        <v>43</v>
      </c>
      <c r="AA34" s="28" t="s">
        <v>110</v>
      </c>
      <c r="AB34" s="120" t="s">
        <v>43</v>
      </c>
      <c r="AC34" s="4"/>
      <c r="AD34" s="4"/>
    </row>
    <row r="35" spans="1:30" ht="82.5" x14ac:dyDescent="0.3">
      <c r="A35" s="39"/>
      <c r="B35" s="135"/>
      <c r="C35" s="135"/>
      <c r="D35" s="41" t="s">
        <v>161</v>
      </c>
      <c r="E35" s="139" t="s">
        <v>32</v>
      </c>
      <c r="F35" s="140" t="s">
        <v>101</v>
      </c>
      <c r="G35" s="141" t="s">
        <v>162</v>
      </c>
      <c r="H35" s="66" t="s">
        <v>163</v>
      </c>
      <c r="I35" s="141" t="s">
        <v>164</v>
      </c>
      <c r="J35" s="141" t="s">
        <v>37</v>
      </c>
      <c r="K35" s="141" t="s">
        <v>37</v>
      </c>
      <c r="L35" s="141" t="s">
        <v>165</v>
      </c>
      <c r="M35" s="142">
        <v>2</v>
      </c>
      <c r="N35" s="142">
        <v>3</v>
      </c>
      <c r="O35" s="143">
        <f t="shared" si="43"/>
        <v>6</v>
      </c>
      <c r="P35" s="144" t="str">
        <f t="shared" si="44"/>
        <v>Medio</v>
      </c>
      <c r="Q35" s="142">
        <v>25</v>
      </c>
      <c r="R35" s="142">
        <f t="shared" si="45"/>
        <v>150</v>
      </c>
      <c r="S35" s="145" t="str">
        <f t="shared" si="46"/>
        <v>II</v>
      </c>
      <c r="T35" s="144" t="str">
        <f t="shared" si="26"/>
        <v>Aceptable con control específico</v>
      </c>
      <c r="U35" s="48" t="s">
        <v>166</v>
      </c>
      <c r="V35" s="146" t="s">
        <v>118</v>
      </c>
      <c r="W35" s="147" t="s">
        <v>67</v>
      </c>
      <c r="X35" s="147" t="s">
        <v>43</v>
      </c>
      <c r="Y35" s="147" t="s">
        <v>43</v>
      </c>
      <c r="Z35" s="147" t="s">
        <v>43</v>
      </c>
      <c r="AA35" s="147" t="s">
        <v>110</v>
      </c>
      <c r="AB35" s="148" t="s">
        <v>43</v>
      </c>
      <c r="AC35" s="4"/>
      <c r="AD35" s="4"/>
    </row>
    <row r="36" spans="1:30" ht="99" x14ac:dyDescent="0.3">
      <c r="A36" s="39"/>
      <c r="B36" s="135"/>
      <c r="C36" s="135"/>
      <c r="D36" s="41"/>
      <c r="E36" s="139"/>
      <c r="F36" s="108" t="s">
        <v>167</v>
      </c>
      <c r="G36" s="109" t="s">
        <v>168</v>
      </c>
      <c r="H36" s="41"/>
      <c r="I36" s="119" t="s">
        <v>169</v>
      </c>
      <c r="J36" s="109" t="s">
        <v>170</v>
      </c>
      <c r="K36" s="109" t="s">
        <v>37</v>
      </c>
      <c r="L36" s="109" t="s">
        <v>165</v>
      </c>
      <c r="M36" s="110">
        <v>2</v>
      </c>
      <c r="N36" s="110">
        <v>3</v>
      </c>
      <c r="O36" s="111">
        <f t="shared" si="43"/>
        <v>6</v>
      </c>
      <c r="P36" s="112" t="str">
        <f t="shared" si="44"/>
        <v>Medio</v>
      </c>
      <c r="Q36" s="110">
        <v>25</v>
      </c>
      <c r="R36" s="110">
        <f t="shared" si="45"/>
        <v>150</v>
      </c>
      <c r="S36" s="113" t="str">
        <f t="shared" si="46"/>
        <v>II</v>
      </c>
      <c r="T36" s="112" t="str">
        <f t="shared" si="26"/>
        <v>Aceptable con control específico</v>
      </c>
      <c r="U36" s="48"/>
      <c r="V36" s="114" t="s">
        <v>171</v>
      </c>
      <c r="W36" s="115" t="s">
        <v>79</v>
      </c>
      <c r="X36" s="28" t="s">
        <v>43</v>
      </c>
      <c r="Y36" s="28" t="s">
        <v>43</v>
      </c>
      <c r="Z36" s="28" t="s">
        <v>43</v>
      </c>
      <c r="AA36" s="28" t="s">
        <v>172</v>
      </c>
      <c r="AB36" s="120" t="s">
        <v>173</v>
      </c>
      <c r="AC36" s="4"/>
      <c r="AD36" s="4"/>
    </row>
    <row r="37" spans="1:30" ht="82.5" x14ac:dyDescent="0.3">
      <c r="A37" s="39"/>
      <c r="B37" s="135"/>
      <c r="C37" s="135"/>
      <c r="D37" s="41"/>
      <c r="E37" s="139"/>
      <c r="F37" s="108" t="s">
        <v>62</v>
      </c>
      <c r="G37" s="109" t="s">
        <v>174</v>
      </c>
      <c r="H37" s="41"/>
      <c r="I37" s="119" t="s">
        <v>153</v>
      </c>
      <c r="J37" s="109" t="s">
        <v>175</v>
      </c>
      <c r="K37" s="109" t="s">
        <v>37</v>
      </c>
      <c r="L37" s="109" t="s">
        <v>165</v>
      </c>
      <c r="M37" s="110">
        <v>2</v>
      </c>
      <c r="N37" s="110">
        <v>3</v>
      </c>
      <c r="O37" s="111">
        <f t="shared" si="43"/>
        <v>6</v>
      </c>
      <c r="P37" s="112" t="str">
        <f t="shared" si="44"/>
        <v>Medio</v>
      </c>
      <c r="Q37" s="110">
        <v>25</v>
      </c>
      <c r="R37" s="110">
        <f t="shared" si="45"/>
        <v>150</v>
      </c>
      <c r="S37" s="113" t="str">
        <f t="shared" si="46"/>
        <v>II</v>
      </c>
      <c r="T37" s="112" t="str">
        <f t="shared" si="26"/>
        <v>Aceptable con control específico</v>
      </c>
      <c r="U37" s="48"/>
      <c r="V37" s="114" t="s">
        <v>154</v>
      </c>
      <c r="W37" s="115" t="s">
        <v>79</v>
      </c>
      <c r="X37" s="149" t="s">
        <v>43</v>
      </c>
      <c r="Y37" s="149" t="s">
        <v>43</v>
      </c>
      <c r="Z37" s="149" t="s">
        <v>43</v>
      </c>
      <c r="AA37" s="149" t="s">
        <v>155</v>
      </c>
      <c r="AB37" s="120" t="s">
        <v>173</v>
      </c>
      <c r="AC37" s="4"/>
      <c r="AD37" s="4"/>
    </row>
    <row r="38" spans="1:30" ht="82.5" x14ac:dyDescent="0.3">
      <c r="A38" s="39"/>
      <c r="B38" s="135"/>
      <c r="C38" s="135"/>
      <c r="D38" s="41"/>
      <c r="E38" s="139"/>
      <c r="F38" s="108" t="s">
        <v>33</v>
      </c>
      <c r="G38" s="109" t="s">
        <v>254</v>
      </c>
      <c r="H38" s="55"/>
      <c r="I38" s="119" t="s">
        <v>255</v>
      </c>
      <c r="J38" s="109" t="s">
        <v>37</v>
      </c>
      <c r="K38" s="109" t="s">
        <v>37</v>
      </c>
      <c r="L38" s="109" t="s">
        <v>165</v>
      </c>
      <c r="M38" s="110">
        <v>6</v>
      </c>
      <c r="N38" s="110">
        <v>3</v>
      </c>
      <c r="O38" s="111">
        <f t="shared" si="43"/>
        <v>18</v>
      </c>
      <c r="P38" s="112" t="str">
        <f t="shared" si="44"/>
        <v>Alto</v>
      </c>
      <c r="Q38" s="110">
        <v>25</v>
      </c>
      <c r="R38" s="110">
        <f t="shared" si="45"/>
        <v>450</v>
      </c>
      <c r="S38" s="113" t="str">
        <f t="shared" si="46"/>
        <v>II</v>
      </c>
      <c r="T38" s="112" t="str">
        <f t="shared" si="26"/>
        <v>Aceptable con control específico</v>
      </c>
      <c r="U38" s="150"/>
      <c r="V38" s="114" t="s">
        <v>176</v>
      </c>
      <c r="W38" s="115" t="s">
        <v>79</v>
      </c>
      <c r="X38" s="149" t="s">
        <v>43</v>
      </c>
      <c r="Y38" s="149" t="s">
        <v>43</v>
      </c>
      <c r="Z38" s="149" t="s">
        <v>43</v>
      </c>
      <c r="AA38" s="28" t="s">
        <v>256</v>
      </c>
      <c r="AB38" s="120" t="s">
        <v>173</v>
      </c>
      <c r="AC38" s="4"/>
      <c r="AD38" s="4"/>
    </row>
    <row r="39" spans="1:30" ht="82.5" x14ac:dyDescent="0.3">
      <c r="A39" s="39"/>
      <c r="B39" s="135"/>
      <c r="C39" s="135"/>
      <c r="D39" s="66" t="s">
        <v>177</v>
      </c>
      <c r="E39" s="151" t="s">
        <v>32</v>
      </c>
      <c r="F39" s="108" t="s">
        <v>33</v>
      </c>
      <c r="G39" s="109" t="s">
        <v>178</v>
      </c>
      <c r="H39" s="66" t="s">
        <v>179</v>
      </c>
      <c r="I39" s="119" t="s">
        <v>180</v>
      </c>
      <c r="J39" s="119" t="s">
        <v>37</v>
      </c>
      <c r="K39" s="119" t="s">
        <v>37</v>
      </c>
      <c r="L39" s="109" t="s">
        <v>165</v>
      </c>
      <c r="M39" s="110">
        <v>2</v>
      </c>
      <c r="N39" s="110">
        <v>3</v>
      </c>
      <c r="O39" s="111">
        <f t="shared" si="43"/>
        <v>6</v>
      </c>
      <c r="P39" s="112" t="str">
        <f t="shared" si="44"/>
        <v>Medio</v>
      </c>
      <c r="Q39" s="110">
        <v>10</v>
      </c>
      <c r="R39" s="110">
        <f t="shared" ref="R39" si="51">O39*Q39</f>
        <v>60</v>
      </c>
      <c r="S39" s="113" t="str">
        <f t="shared" ref="S39" si="52">IF(R39&lt;=0,"N/A",IF(R39&lt;=20,"IV",IF(R39&lt;=120,"III",IF(R39&lt;=500,"II",IF(R39&lt;=4000,"I",)))))</f>
        <v>III</v>
      </c>
      <c r="T39" s="112" t="str">
        <f t="shared" si="26"/>
        <v>Mejorable</v>
      </c>
      <c r="U39" s="152" t="s">
        <v>181</v>
      </c>
      <c r="V39" s="114" t="s">
        <v>176</v>
      </c>
      <c r="W39" s="115" t="s">
        <v>79</v>
      </c>
      <c r="X39" s="149" t="s">
        <v>43</v>
      </c>
      <c r="Y39" s="149" t="s">
        <v>43</v>
      </c>
      <c r="Z39" s="149" t="s">
        <v>43</v>
      </c>
      <c r="AA39" s="147" t="s">
        <v>257</v>
      </c>
      <c r="AB39" s="120" t="s">
        <v>173</v>
      </c>
      <c r="AC39" s="4"/>
      <c r="AD39" s="4"/>
    </row>
    <row r="40" spans="1:30" ht="82.5" x14ac:dyDescent="0.3">
      <c r="A40" s="39"/>
      <c r="B40" s="135"/>
      <c r="C40" s="135"/>
      <c r="D40" s="41"/>
      <c r="E40" s="107"/>
      <c r="F40" s="118" t="s">
        <v>101</v>
      </c>
      <c r="G40" s="119" t="s">
        <v>146</v>
      </c>
      <c r="H40" s="41"/>
      <c r="I40" s="119" t="s">
        <v>147</v>
      </c>
      <c r="J40" s="119" t="s">
        <v>37</v>
      </c>
      <c r="K40" s="119" t="s">
        <v>37</v>
      </c>
      <c r="L40" s="119" t="s">
        <v>106</v>
      </c>
      <c r="M40" s="30">
        <v>2</v>
      </c>
      <c r="N40" s="30">
        <v>3</v>
      </c>
      <c r="O40" s="31">
        <f>M40*N40</f>
        <v>6</v>
      </c>
      <c r="P40" s="32" t="str">
        <f>IF((N40),IF(AND(O40&gt;=24,O40&lt;=40),"Muy Alto",IF(AND(O40&gt;=10,O40&lt;=20),"Alto",IF(AND(O40&gt;=6,O40&lt;=8),"Medio",IF((O40&lt;=4),"Bajo")))))</f>
        <v>Medio</v>
      </c>
      <c r="Q40" s="30">
        <v>25</v>
      </c>
      <c r="R40" s="33">
        <f>O40*Q40</f>
        <v>150</v>
      </c>
      <c r="S40" s="34" t="str">
        <f>IF(R40&lt;=0,"N/A",IF(R40&lt;=20,"IV",IF(R40&lt;=120,"III",IF(R40&lt;=500,"II",IF(R40&lt;=4000,"I",)))))</f>
        <v>II</v>
      </c>
      <c r="T40" s="32" t="str">
        <f t="shared" si="26"/>
        <v>Aceptable con control específico</v>
      </c>
      <c r="U40" s="48"/>
      <c r="V40" s="28" t="s">
        <v>148</v>
      </c>
      <c r="W40" s="28" t="s">
        <v>79</v>
      </c>
      <c r="X40" s="28" t="s">
        <v>43</v>
      </c>
      <c r="Y40" s="28" t="s">
        <v>43</v>
      </c>
      <c r="Z40" s="28" t="s">
        <v>43</v>
      </c>
      <c r="AA40" s="28" t="s">
        <v>110</v>
      </c>
      <c r="AB40" s="120" t="s">
        <v>43</v>
      </c>
      <c r="AC40" s="4"/>
      <c r="AD40" s="4"/>
    </row>
    <row r="41" spans="1:30" ht="82.5" x14ac:dyDescent="0.3">
      <c r="A41" s="39"/>
      <c r="B41" s="135"/>
      <c r="C41" s="135"/>
      <c r="D41" s="41"/>
      <c r="E41" s="107"/>
      <c r="F41" s="153" t="s">
        <v>62</v>
      </c>
      <c r="G41" s="154" t="s">
        <v>258</v>
      </c>
      <c r="H41" s="41"/>
      <c r="I41" s="119" t="s">
        <v>153</v>
      </c>
      <c r="J41" s="119" t="s">
        <v>37</v>
      </c>
      <c r="K41" s="119" t="s">
        <v>37</v>
      </c>
      <c r="L41" s="119" t="s">
        <v>37</v>
      </c>
      <c r="M41" s="155">
        <v>2</v>
      </c>
      <c r="N41" s="155">
        <v>3</v>
      </c>
      <c r="O41" s="156">
        <f>M41*N41</f>
        <v>6</v>
      </c>
      <c r="P41" s="157" t="str">
        <f>IF((N41),IF(AND(O41&gt;=24,O41&lt;=40),"Muy Alto",IF(AND(O41&gt;=10,O41&lt;=20),"Alto",IF(AND(O41&gt;=6,O41&lt;=8),"Medio",IF((O41&lt;=4),"Bajo")))))</f>
        <v>Medio</v>
      </c>
      <c r="Q41" s="155">
        <v>25</v>
      </c>
      <c r="R41" s="158">
        <f>O41*Q41</f>
        <v>150</v>
      </c>
      <c r="S41" s="159" t="str">
        <f>IF(R41&lt;=0,"N/A",IF(R41&lt;=20,"IV",IF(R41&lt;=120,"III",IF(R41&lt;=500,"II",IF(R41&lt;=4000,"I",)))))</f>
        <v>II</v>
      </c>
      <c r="T41" s="157" t="str">
        <f t="shared" si="26"/>
        <v>Aceptable con control específico</v>
      </c>
      <c r="U41" s="48"/>
      <c r="V41" s="160" t="s">
        <v>154</v>
      </c>
      <c r="W41" s="149" t="s">
        <v>79</v>
      </c>
      <c r="X41" s="149" t="s">
        <v>43</v>
      </c>
      <c r="Y41" s="149" t="s">
        <v>43</v>
      </c>
      <c r="Z41" s="149" t="s">
        <v>43</v>
      </c>
      <c r="AA41" s="149" t="s">
        <v>155</v>
      </c>
      <c r="AB41" s="161" t="s">
        <v>43</v>
      </c>
      <c r="AC41" s="4"/>
      <c r="AD41" s="4"/>
    </row>
    <row r="42" spans="1:30" ht="66.75" thickBot="1" x14ac:dyDescent="0.35">
      <c r="A42" s="78"/>
      <c r="B42" s="162"/>
      <c r="C42" s="162"/>
      <c r="D42" s="123"/>
      <c r="E42" s="163"/>
      <c r="F42" s="125" t="s">
        <v>62</v>
      </c>
      <c r="G42" s="79" t="s">
        <v>182</v>
      </c>
      <c r="H42" s="123"/>
      <c r="I42" s="79" t="s">
        <v>183</v>
      </c>
      <c r="J42" s="79" t="s">
        <v>37</v>
      </c>
      <c r="K42" s="79" t="s">
        <v>37</v>
      </c>
      <c r="L42" s="79" t="s">
        <v>184</v>
      </c>
      <c r="M42" s="126">
        <v>10</v>
      </c>
      <c r="N42" s="126">
        <v>1</v>
      </c>
      <c r="O42" s="127">
        <f>M42*N42</f>
        <v>10</v>
      </c>
      <c r="P42" s="128" t="str">
        <f>IF((N42),IF(AND(O42&gt;=24,O42&lt;=40),"Muy Alto",IF(AND(O42&gt;=10,O42&lt;=20),"Alto",IF(AND(O42&gt;=6,O42&lt;=8),"Medio",IF((O42&lt;=4),"Bajo")))))</f>
        <v>Alto</v>
      </c>
      <c r="Q42" s="126">
        <v>100</v>
      </c>
      <c r="R42" s="129">
        <f>O42*Q42</f>
        <v>1000</v>
      </c>
      <c r="S42" s="130" t="str">
        <f>IF(R42&lt;=0,"N/A",IF(R42&lt;=20,"IV",IF(R42&lt;=120,"III",IF(R42&lt;=500,"II",IF(R42&lt;=4000,"I",)))))</f>
        <v>I</v>
      </c>
      <c r="T42" s="128" t="str">
        <f t="shared" si="26"/>
        <v>No aceptable</v>
      </c>
      <c r="U42" s="87"/>
      <c r="V42" s="131" t="s">
        <v>269</v>
      </c>
      <c r="W42" s="132" t="s">
        <v>185</v>
      </c>
      <c r="X42" s="132" t="s">
        <v>43</v>
      </c>
      <c r="Y42" s="132" t="s">
        <v>43</v>
      </c>
      <c r="Z42" s="132" t="s">
        <v>43</v>
      </c>
      <c r="AA42" s="132" t="s">
        <v>186</v>
      </c>
      <c r="AB42" s="133" t="s">
        <v>173</v>
      </c>
      <c r="AC42" s="4"/>
      <c r="AD42" s="4"/>
    </row>
    <row r="43" spans="1:30" s="37" customFormat="1" ht="99" x14ac:dyDescent="0.25">
      <c r="A43" s="90" t="s">
        <v>135</v>
      </c>
      <c r="B43" s="134" t="s">
        <v>141</v>
      </c>
      <c r="C43" s="134" t="s">
        <v>187</v>
      </c>
      <c r="D43" s="96" t="s">
        <v>100</v>
      </c>
      <c r="E43" s="93" t="s">
        <v>32</v>
      </c>
      <c r="F43" s="94" t="s">
        <v>101</v>
      </c>
      <c r="G43" s="95" t="s">
        <v>102</v>
      </c>
      <c r="H43" s="96" t="s">
        <v>103</v>
      </c>
      <c r="I43" s="95" t="s">
        <v>104</v>
      </c>
      <c r="J43" s="95" t="s">
        <v>49</v>
      </c>
      <c r="K43" s="95" t="s">
        <v>105</v>
      </c>
      <c r="L43" s="95" t="s">
        <v>106</v>
      </c>
      <c r="M43" s="97">
        <v>2</v>
      </c>
      <c r="N43" s="97">
        <v>4</v>
      </c>
      <c r="O43" s="98">
        <f t="shared" ref="O43:O46" si="53">M43*N43</f>
        <v>8</v>
      </c>
      <c r="P43" s="99" t="str">
        <f t="shared" ref="P43:P46" si="54">IF((N43),IF(AND(O43&gt;=24,O43&lt;=40),"Muy Alto",IF(AND(O43&gt;=10,O43&lt;=20),"Alto",IF(AND(O43&gt;=6,O43&lt;=8),"Medio",IF((O43&lt;=4),"Bajo")))))</f>
        <v>Medio</v>
      </c>
      <c r="Q43" s="97">
        <v>25</v>
      </c>
      <c r="R43" s="97">
        <f t="shared" ref="R43:R46" si="55">O43*Q43</f>
        <v>200</v>
      </c>
      <c r="S43" s="100" t="str">
        <f t="shared" ref="S43:S46" si="56">IF(R43&lt;=0,"N/A",IF(R43&lt;=20,"IV",IF(R43&lt;=120,"III",IF(R43&lt;=500,"II",IF(R43&lt;=4000,"I",)))))</f>
        <v>II</v>
      </c>
      <c r="T43" s="99" t="str">
        <f t="shared" si="26"/>
        <v>Aceptable con control específico</v>
      </c>
      <c r="U43" s="101" t="s">
        <v>188</v>
      </c>
      <c r="V43" s="102" t="s">
        <v>108</v>
      </c>
      <c r="W43" s="103" t="s">
        <v>67</v>
      </c>
      <c r="X43" s="103" t="s">
        <v>43</v>
      </c>
      <c r="Y43" s="103" t="s">
        <v>43</v>
      </c>
      <c r="Z43" s="103" t="s">
        <v>109</v>
      </c>
      <c r="AA43" s="103" t="s">
        <v>110</v>
      </c>
      <c r="AB43" s="104" t="s">
        <v>43</v>
      </c>
      <c r="AC43" s="36"/>
      <c r="AD43" s="36"/>
    </row>
    <row r="44" spans="1:30" s="37" customFormat="1" ht="99" x14ac:dyDescent="0.25">
      <c r="A44" s="39"/>
      <c r="B44" s="135"/>
      <c r="C44" s="135"/>
      <c r="D44" s="41"/>
      <c r="E44" s="107"/>
      <c r="F44" s="108" t="s">
        <v>101</v>
      </c>
      <c r="G44" s="109" t="s">
        <v>116</v>
      </c>
      <c r="H44" s="41"/>
      <c r="I44" s="109" t="s">
        <v>117</v>
      </c>
      <c r="J44" s="109" t="s">
        <v>49</v>
      </c>
      <c r="K44" s="109" t="s">
        <v>37</v>
      </c>
      <c r="L44" s="109" t="s">
        <v>106</v>
      </c>
      <c r="M44" s="110">
        <v>2</v>
      </c>
      <c r="N44" s="110">
        <v>4</v>
      </c>
      <c r="O44" s="111">
        <f t="shared" si="53"/>
        <v>8</v>
      </c>
      <c r="P44" s="112" t="str">
        <f t="shared" si="54"/>
        <v>Medio</v>
      </c>
      <c r="Q44" s="110">
        <v>10</v>
      </c>
      <c r="R44" s="110">
        <f t="shared" si="55"/>
        <v>80</v>
      </c>
      <c r="S44" s="113" t="str">
        <f t="shared" si="56"/>
        <v>III</v>
      </c>
      <c r="T44" s="112" t="str">
        <f t="shared" si="26"/>
        <v>Mejorable</v>
      </c>
      <c r="U44" s="48"/>
      <c r="V44" s="114" t="s">
        <v>118</v>
      </c>
      <c r="W44" s="115" t="s">
        <v>67</v>
      </c>
      <c r="X44" s="115" t="s">
        <v>43</v>
      </c>
      <c r="Y44" s="115" t="s">
        <v>43</v>
      </c>
      <c r="Z44" s="115" t="s">
        <v>43</v>
      </c>
      <c r="AA44" s="115" t="s">
        <v>110</v>
      </c>
      <c r="AB44" s="116" t="s">
        <v>43</v>
      </c>
      <c r="AC44" s="36"/>
      <c r="AD44" s="36"/>
    </row>
    <row r="45" spans="1:30" ht="148.5" x14ac:dyDescent="0.3">
      <c r="A45" s="75"/>
      <c r="B45" s="164"/>
      <c r="C45" s="164"/>
      <c r="D45" s="41"/>
      <c r="E45" s="107"/>
      <c r="F45" s="108" t="s">
        <v>125</v>
      </c>
      <c r="G45" s="109" t="s">
        <v>126</v>
      </c>
      <c r="H45" s="41"/>
      <c r="I45" s="109" t="s">
        <v>127</v>
      </c>
      <c r="J45" s="109" t="s">
        <v>151</v>
      </c>
      <c r="K45" s="109" t="s">
        <v>129</v>
      </c>
      <c r="L45" s="109" t="s">
        <v>106</v>
      </c>
      <c r="M45" s="110">
        <v>2</v>
      </c>
      <c r="N45" s="110">
        <v>4</v>
      </c>
      <c r="O45" s="111">
        <f t="shared" si="53"/>
        <v>8</v>
      </c>
      <c r="P45" s="112" t="str">
        <f t="shared" si="54"/>
        <v>Medio</v>
      </c>
      <c r="Q45" s="110">
        <v>25</v>
      </c>
      <c r="R45" s="110">
        <f t="shared" si="55"/>
        <v>200</v>
      </c>
      <c r="S45" s="113" t="str">
        <f t="shared" si="56"/>
        <v>II</v>
      </c>
      <c r="T45" s="112" t="str">
        <f t="shared" si="26"/>
        <v>Aceptable con control específico</v>
      </c>
      <c r="U45" s="48"/>
      <c r="V45" s="114" t="s">
        <v>130</v>
      </c>
      <c r="W45" s="115" t="s">
        <v>131</v>
      </c>
      <c r="X45" s="115" t="s">
        <v>43</v>
      </c>
      <c r="Y45" s="115" t="s">
        <v>43</v>
      </c>
      <c r="Z45" s="115" t="s">
        <v>43</v>
      </c>
      <c r="AA45" s="115" t="s">
        <v>132</v>
      </c>
      <c r="AB45" s="116" t="s">
        <v>43</v>
      </c>
      <c r="AC45" s="4"/>
      <c r="AD45" s="4"/>
    </row>
    <row r="46" spans="1:30" ht="82.5" x14ac:dyDescent="0.3">
      <c r="A46" s="165" t="s">
        <v>113</v>
      </c>
      <c r="B46" s="166" t="s">
        <v>189</v>
      </c>
      <c r="C46" s="167" t="s">
        <v>190</v>
      </c>
      <c r="D46" s="55"/>
      <c r="E46" s="107"/>
      <c r="F46" s="108" t="s">
        <v>62</v>
      </c>
      <c r="G46" s="109" t="s">
        <v>138</v>
      </c>
      <c r="H46" s="55"/>
      <c r="I46" s="109" t="s">
        <v>139</v>
      </c>
      <c r="J46" s="109" t="s">
        <v>77</v>
      </c>
      <c r="K46" s="109" t="s">
        <v>37</v>
      </c>
      <c r="L46" s="109" t="s">
        <v>37</v>
      </c>
      <c r="M46" s="110">
        <v>2</v>
      </c>
      <c r="N46" s="110">
        <v>3</v>
      </c>
      <c r="O46" s="111">
        <f t="shared" si="53"/>
        <v>6</v>
      </c>
      <c r="P46" s="112" t="str">
        <f t="shared" si="54"/>
        <v>Medio</v>
      </c>
      <c r="Q46" s="110">
        <v>25</v>
      </c>
      <c r="R46" s="110">
        <f t="shared" si="55"/>
        <v>150</v>
      </c>
      <c r="S46" s="113" t="str">
        <f t="shared" si="56"/>
        <v>II</v>
      </c>
      <c r="T46" s="112" t="str">
        <f t="shared" si="26"/>
        <v>Aceptable con control específico</v>
      </c>
      <c r="U46" s="48"/>
      <c r="V46" s="114" t="s">
        <v>78</v>
      </c>
      <c r="W46" s="115" t="s">
        <v>79</v>
      </c>
      <c r="X46" s="115" t="s">
        <v>43</v>
      </c>
      <c r="Y46" s="115" t="s">
        <v>43</v>
      </c>
      <c r="Z46" s="115" t="s">
        <v>43</v>
      </c>
      <c r="AA46" s="115" t="s">
        <v>140</v>
      </c>
      <c r="AB46" s="116" t="s">
        <v>43</v>
      </c>
      <c r="AC46" s="4"/>
      <c r="AD46" s="4"/>
    </row>
    <row r="47" spans="1:30" ht="82.5" x14ac:dyDescent="0.3">
      <c r="A47" s="39"/>
      <c r="B47" s="135"/>
      <c r="C47" s="168"/>
      <c r="D47" s="135" t="s">
        <v>259</v>
      </c>
      <c r="E47" s="151" t="s">
        <v>32</v>
      </c>
      <c r="F47" s="118" t="s">
        <v>101</v>
      </c>
      <c r="G47" s="119" t="s">
        <v>146</v>
      </c>
      <c r="H47" s="169" t="s">
        <v>158</v>
      </c>
      <c r="I47" s="119" t="s">
        <v>147</v>
      </c>
      <c r="J47" s="119" t="s">
        <v>37</v>
      </c>
      <c r="K47" s="119" t="s">
        <v>37</v>
      </c>
      <c r="L47" s="119" t="s">
        <v>106</v>
      </c>
      <c r="M47" s="30">
        <v>2</v>
      </c>
      <c r="N47" s="30">
        <v>3</v>
      </c>
      <c r="O47" s="31">
        <f>M47*N47</f>
        <v>6</v>
      </c>
      <c r="P47" s="32" t="str">
        <f>IF((N47),IF(AND(O47&gt;=24,O47&lt;=40),"Muy Alto",IF(AND(O47&gt;=10,O47&lt;=20),"Alto",IF(AND(O47&gt;=6,O47&lt;=8),"Medio",IF((O47&lt;=4),"Bajo")))))</f>
        <v>Medio</v>
      </c>
      <c r="Q47" s="30">
        <v>25</v>
      </c>
      <c r="R47" s="33">
        <f>O47*Q47</f>
        <v>150</v>
      </c>
      <c r="S47" s="34" t="str">
        <f>IF(R47&lt;=0,"N/A",IF(R47&lt;=20,"IV",IF(R47&lt;=120,"III",IF(R47&lt;=500,"II",IF(R47&lt;=4000,"I",)))))</f>
        <v>II</v>
      </c>
      <c r="T47" s="32" t="str">
        <f t="shared" si="26"/>
        <v>Aceptable con control específico</v>
      </c>
      <c r="U47" s="48"/>
      <c r="V47" s="28" t="s">
        <v>148</v>
      </c>
      <c r="W47" s="28" t="s">
        <v>79</v>
      </c>
      <c r="X47" s="28" t="s">
        <v>43</v>
      </c>
      <c r="Y47" s="28" t="s">
        <v>43</v>
      </c>
      <c r="Z47" s="28" t="s">
        <v>43</v>
      </c>
      <c r="AA47" s="28" t="s">
        <v>110</v>
      </c>
      <c r="AB47" s="120" t="s">
        <v>43</v>
      </c>
      <c r="AC47" s="4"/>
      <c r="AD47" s="4"/>
    </row>
    <row r="48" spans="1:30" ht="83.25" thickBot="1" x14ac:dyDescent="0.35">
      <c r="A48" s="78"/>
      <c r="B48" s="162"/>
      <c r="C48" s="170" t="s">
        <v>191</v>
      </c>
      <c r="D48" s="162"/>
      <c r="E48" s="163"/>
      <c r="F48" s="82" t="s">
        <v>33</v>
      </c>
      <c r="G48" s="80" t="s">
        <v>192</v>
      </c>
      <c r="H48" s="171"/>
      <c r="I48" s="80" t="s">
        <v>180</v>
      </c>
      <c r="J48" s="80" t="s">
        <v>37</v>
      </c>
      <c r="K48" s="80" t="s">
        <v>37</v>
      </c>
      <c r="L48" s="80" t="s">
        <v>165</v>
      </c>
      <c r="M48" s="83">
        <v>2</v>
      </c>
      <c r="N48" s="83">
        <v>3</v>
      </c>
      <c r="O48" s="84">
        <f t="shared" ref="O48" si="57">M48*N48</f>
        <v>6</v>
      </c>
      <c r="P48" s="85" t="str">
        <f t="shared" ref="P48" si="58">IF((N48),IF(AND(O48&gt;=24,O48&lt;=40),"Muy Alto",IF(AND(O48&gt;=10,O48&lt;=20),"Alto",IF(AND(O48&gt;=6,O48&lt;=8),"Medio",IF((O48&lt;=4),"Bajo")))))</f>
        <v>Medio</v>
      </c>
      <c r="Q48" s="83">
        <v>25</v>
      </c>
      <c r="R48" s="83">
        <f t="shared" ref="R48" si="59">O48*Q48</f>
        <v>150</v>
      </c>
      <c r="S48" s="86" t="str">
        <f t="shared" ref="S48" si="60">IF(R48&lt;=0,"N/A",IF(R48&lt;=20,"IV",IF(R48&lt;=120,"III",IF(R48&lt;=500,"II",IF(R48&lt;=4000,"I",)))))</f>
        <v>II</v>
      </c>
      <c r="T48" s="85" t="str">
        <f t="shared" si="26"/>
        <v>Aceptable con control específico</v>
      </c>
      <c r="U48" s="87"/>
      <c r="V48" s="172" t="s">
        <v>176</v>
      </c>
      <c r="W48" s="88" t="s">
        <v>79</v>
      </c>
      <c r="X48" s="132" t="s">
        <v>43</v>
      </c>
      <c r="Y48" s="132" t="s">
        <v>43</v>
      </c>
      <c r="Z48" s="132" t="s">
        <v>43</v>
      </c>
      <c r="AA48" s="132" t="s">
        <v>257</v>
      </c>
      <c r="AB48" s="89" t="s">
        <v>173</v>
      </c>
      <c r="AC48" s="4"/>
      <c r="AD48" s="4"/>
    </row>
    <row r="49" spans="1:30" hidden="1" x14ac:dyDescent="0.3">
      <c r="A49" s="173"/>
      <c r="B49" s="173"/>
      <c r="C49" s="173"/>
      <c r="D49" s="173"/>
      <c r="E49" s="174"/>
      <c r="F49" s="175"/>
      <c r="G49" s="4"/>
      <c r="H49" s="176"/>
      <c r="I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75"/>
      <c r="V49" s="4"/>
      <c r="W49" s="4"/>
      <c r="X49" s="4"/>
      <c r="Y49" s="4"/>
      <c r="Z49" s="4"/>
      <c r="AA49" s="4"/>
      <c r="AB49" s="4"/>
      <c r="AC49" s="4"/>
      <c r="AD49" s="4"/>
    </row>
    <row r="50" spans="1:30" hidden="1" x14ac:dyDescent="0.3">
      <c r="A50" s="173"/>
      <c r="B50" s="173"/>
      <c r="C50" s="173"/>
      <c r="D50" s="173"/>
      <c r="E50" s="174"/>
      <c r="F50" s="175"/>
      <c r="G50" s="4"/>
      <c r="H50" s="176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175"/>
      <c r="V50" s="4"/>
      <c r="W50" s="4"/>
      <c r="X50" s="4"/>
      <c r="Y50" s="4"/>
      <c r="Z50" s="4"/>
      <c r="AA50" s="4"/>
      <c r="AB50" s="4"/>
      <c r="AC50" s="4"/>
      <c r="AD50" s="4"/>
    </row>
  </sheetData>
  <autoFilter ref="M4:S48" xr:uid="{2302331A-2995-4C15-AB1A-A82FAE1BD929}"/>
  <mergeCells count="159">
    <mergeCell ref="D43:D46"/>
    <mergeCell ref="E43:E46"/>
    <mergeCell ref="A43:A45"/>
    <mergeCell ref="B43:B45"/>
    <mergeCell ref="C43:C45"/>
    <mergeCell ref="A2:B2"/>
    <mergeCell ref="T2:AB2"/>
    <mergeCell ref="A1:B1"/>
    <mergeCell ref="C1:Z1"/>
    <mergeCell ref="U30:U33"/>
    <mergeCell ref="H39:H42"/>
    <mergeCell ref="H35:H38"/>
    <mergeCell ref="H30:H33"/>
    <mergeCell ref="B24:B29"/>
    <mergeCell ref="C24:C29"/>
    <mergeCell ref="A24:A29"/>
    <mergeCell ref="D24:D27"/>
    <mergeCell ref="E24:E27"/>
    <mergeCell ref="D28:D29"/>
    <mergeCell ref="E28:E29"/>
    <mergeCell ref="A14:A15"/>
    <mergeCell ref="A5:A13"/>
    <mergeCell ref="B5:B13"/>
    <mergeCell ref="C5:C13"/>
    <mergeCell ref="H5:H13"/>
    <mergeCell ref="U43:U48"/>
    <mergeCell ref="U35:U38"/>
    <mergeCell ref="D39:D42"/>
    <mergeCell ref="A30:A42"/>
    <mergeCell ref="B30:B42"/>
    <mergeCell ref="C30:C42"/>
    <mergeCell ref="D35:D38"/>
    <mergeCell ref="E35:E38"/>
    <mergeCell ref="H43:H46"/>
    <mergeCell ref="D47:D48"/>
    <mergeCell ref="A46:A48"/>
    <mergeCell ref="B46:B48"/>
    <mergeCell ref="E47:E48"/>
    <mergeCell ref="E39:E42"/>
    <mergeCell ref="D30:D33"/>
    <mergeCell ref="E30:E33"/>
    <mergeCell ref="H47:H48"/>
    <mergeCell ref="C46:C47"/>
    <mergeCell ref="U39:U42"/>
    <mergeCell ref="M14:M15"/>
    <mergeCell ref="M19:M20"/>
    <mergeCell ref="N19:N20"/>
    <mergeCell ref="O19:O20"/>
    <mergeCell ref="P19:P20"/>
    <mergeCell ref="Q19:Q20"/>
    <mergeCell ref="R16:R18"/>
    <mergeCell ref="S16:S18"/>
    <mergeCell ref="D5:D9"/>
    <mergeCell ref="D10:D13"/>
    <mergeCell ref="E5:E9"/>
    <mergeCell ref="E10:E13"/>
    <mergeCell ref="AA16:AA18"/>
    <mergeCell ref="AB16:AB18"/>
    <mergeCell ref="V21:V22"/>
    <mergeCell ref="W21:W22"/>
    <mergeCell ref="X21:X22"/>
    <mergeCell ref="Y21:Y22"/>
    <mergeCell ref="W19:W20"/>
    <mergeCell ref="U5:U13"/>
    <mergeCell ref="U14:U23"/>
    <mergeCell ref="AB14:AB15"/>
    <mergeCell ref="AA14:AA15"/>
    <mergeCell ref="AB19:AB20"/>
    <mergeCell ref="AB21:AB22"/>
    <mergeCell ref="G21:G22"/>
    <mergeCell ref="F21:F22"/>
    <mergeCell ref="AA1:AB1"/>
    <mergeCell ref="A3:B3"/>
    <mergeCell ref="C3:C4"/>
    <mergeCell ref="D3:D4"/>
    <mergeCell ref="E3:E4"/>
    <mergeCell ref="C2:D2"/>
    <mergeCell ref="E2:G2"/>
    <mergeCell ref="I2:J2"/>
    <mergeCell ref="L2:M2"/>
    <mergeCell ref="N2:S2"/>
    <mergeCell ref="F3:I3"/>
    <mergeCell ref="W3:AB3"/>
    <mergeCell ref="J3:L3"/>
    <mergeCell ref="M3:S3"/>
    <mergeCell ref="T3:T4"/>
    <mergeCell ref="U3:V3"/>
    <mergeCell ref="AA19:AA20"/>
    <mergeCell ref="Z21:Z22"/>
    <mergeCell ref="Z19:Z20"/>
    <mergeCell ref="AA21:AA22"/>
    <mergeCell ref="A21:A23"/>
    <mergeCell ref="F19:F20"/>
    <mergeCell ref="G19:G20"/>
    <mergeCell ref="I19:I20"/>
    <mergeCell ref="J19:J20"/>
    <mergeCell ref="K19:K20"/>
    <mergeCell ref="L19:L20"/>
    <mergeCell ref="A19:A20"/>
    <mergeCell ref="D14:D22"/>
    <mergeCell ref="E14:E22"/>
    <mergeCell ref="A16:A18"/>
    <mergeCell ref="F16:F18"/>
    <mergeCell ref="G16:G18"/>
    <mergeCell ref="I16:I18"/>
    <mergeCell ref="G14:G15"/>
    <mergeCell ref="F14:F15"/>
    <mergeCell ref="L14:L15"/>
    <mergeCell ref="K14:K15"/>
    <mergeCell ref="J14:J15"/>
    <mergeCell ref="I14:I15"/>
    <mergeCell ref="Y16:Y18"/>
    <mergeCell ref="Z16:Z18"/>
    <mergeCell ref="H28:H29"/>
    <mergeCell ref="H24:H27"/>
    <mergeCell ref="V19:V20"/>
    <mergeCell ref="U24:U29"/>
    <mergeCell ref="T21:T22"/>
    <mergeCell ref="S21:S22"/>
    <mergeCell ref="R21:R22"/>
    <mergeCell ref="Q21:Q22"/>
    <mergeCell ref="P21:P22"/>
    <mergeCell ref="O21:O22"/>
    <mergeCell ref="Y19:Y20"/>
    <mergeCell ref="X19:X20"/>
    <mergeCell ref="H14:H22"/>
    <mergeCell ref="I21:I22"/>
    <mergeCell ref="J16:J18"/>
    <mergeCell ref="K16:K18"/>
    <mergeCell ref="S14:S15"/>
    <mergeCell ref="R14:R15"/>
    <mergeCell ref="Q14:Q15"/>
    <mergeCell ref="P14:P15"/>
    <mergeCell ref="O14:O15"/>
    <mergeCell ref="N14:N15"/>
    <mergeCell ref="T14:T15"/>
    <mergeCell ref="L16:L18"/>
    <mergeCell ref="J21:J22"/>
    <mergeCell ref="Z14:Z15"/>
    <mergeCell ref="Y14:Y15"/>
    <mergeCell ref="X14:X15"/>
    <mergeCell ref="W14:W15"/>
    <mergeCell ref="V14:V15"/>
    <mergeCell ref="N21:N22"/>
    <mergeCell ref="M21:M22"/>
    <mergeCell ref="L21:L22"/>
    <mergeCell ref="K21:K22"/>
    <mergeCell ref="M16:M18"/>
    <mergeCell ref="N16:N18"/>
    <mergeCell ref="O16:O18"/>
    <mergeCell ref="P16:P18"/>
    <mergeCell ref="Q16:Q18"/>
    <mergeCell ref="R19:R20"/>
    <mergeCell ref="S19:S20"/>
    <mergeCell ref="T19:T20"/>
    <mergeCell ref="T16:T18"/>
    <mergeCell ref="V16:V18"/>
    <mergeCell ref="W16:W18"/>
    <mergeCell ref="X16:X18"/>
  </mergeCells>
  <conditionalFormatting sqref="P5:P14 P16:P17 P19 P21">
    <cfRule type="cellIs" dxfId="42" priority="33" operator="equal">
      <formula>"ALTO"</formula>
    </cfRule>
    <cfRule type="cellIs" dxfId="41" priority="34" operator="equal">
      <formula>"MEDIO"</formula>
    </cfRule>
    <cfRule type="cellIs" dxfId="40" priority="35" operator="equal">
      <formula>"BAJO"</formula>
    </cfRule>
  </conditionalFormatting>
  <conditionalFormatting sqref="P23:P48">
    <cfRule type="cellIs" dxfId="39" priority="5" operator="equal">
      <formula>"ALTO"</formula>
    </cfRule>
    <cfRule type="cellIs" dxfId="38" priority="6" operator="equal">
      <formula>"MEDIO"</formula>
    </cfRule>
    <cfRule type="cellIs" dxfId="37" priority="7" operator="equal">
      <formula>"BAJO"</formula>
    </cfRule>
  </conditionalFormatting>
  <conditionalFormatting sqref="S5:S14 S16:S17 S19 S21">
    <cfRule type="cellIs" dxfId="36" priority="29" operator="equal">
      <formula>"IV"</formula>
    </cfRule>
    <cfRule type="cellIs" dxfId="35" priority="30" operator="equal">
      <formula>"III"</formula>
    </cfRule>
    <cfRule type="cellIs" dxfId="34" priority="31" operator="equal">
      <formula>"II"</formula>
    </cfRule>
    <cfRule type="cellIs" dxfId="33" priority="32" operator="equal">
      <formula>"I"</formula>
    </cfRule>
  </conditionalFormatting>
  <conditionalFormatting sqref="S23:S48">
    <cfRule type="cellIs" dxfId="32" priority="1" operator="equal">
      <formula>"IV"</formula>
    </cfRule>
    <cfRule type="cellIs" dxfId="31" priority="2" operator="equal">
      <formula>"III"</formula>
    </cfRule>
    <cfRule type="cellIs" dxfId="30" priority="3" operator="equal">
      <formula>"II"</formula>
    </cfRule>
    <cfRule type="cellIs" dxfId="29" priority="4" operator="equal">
      <formula>"I"</formula>
    </cfRule>
  </conditionalFormatting>
  <dataValidations count="3">
    <dataValidation type="list" allowBlank="1" showInputMessage="1" showErrorMessage="1" sqref="M5:M13" xr:uid="{BBA82F93-B4FC-4D8B-8712-7FCB4A052322}">
      <formula1>"2,6,10"</formula1>
    </dataValidation>
    <dataValidation type="list" allowBlank="1" showInputMessage="1" showErrorMessage="1" sqref="N5:N13" xr:uid="{52C683D4-95D3-4A60-BDCE-A1A61951DD99}">
      <formula1>"1,2,3,4"</formula1>
    </dataValidation>
    <dataValidation type="list" allowBlank="1" showInputMessage="1" showErrorMessage="1" sqref="Q21:Q48 Q5:Q19" xr:uid="{FFC8A08A-4845-42B3-BF89-B59AD95E6796}">
      <formula1>"10,25,60,100"</formula1>
    </dataValidation>
  </dataValidations>
  <pageMargins left="0.7" right="0.7" top="0.75" bottom="0.75" header="0.3" footer="0.3"/>
  <pageSetup orientation="portrait" r:id="rId1"/>
  <ignoredErrors>
    <ignoredError sqref="R14 R19:R22 R16 R24:R28 R35:R40 R30:R33 R43:R46 R4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34686-8EE8-417A-A195-006FEC3AC08A}">
  <sheetPr>
    <tabColor theme="9" tint="-0.249977111117893"/>
  </sheetPr>
  <dimension ref="A1:AD67"/>
  <sheetViews>
    <sheetView zoomScaleNormal="100" workbookViewId="0">
      <pane ySplit="4" topLeftCell="A5" activePane="bottomLeft" state="frozen"/>
      <selection pane="bottomLeft" activeCell="A3" sqref="A3:B3"/>
    </sheetView>
  </sheetViews>
  <sheetFormatPr baseColWidth="10" defaultColWidth="0" defaultRowHeight="16.5" x14ac:dyDescent="0.3"/>
  <cols>
    <col min="1" max="1" width="11.5703125" style="177" customWidth="1"/>
    <col min="2" max="2" width="16.28515625" style="177" customWidth="1"/>
    <col min="3" max="3" width="16.7109375" style="177" customWidth="1"/>
    <col min="4" max="4" width="15.42578125" style="177" customWidth="1"/>
    <col min="5" max="5" width="10" style="178" customWidth="1"/>
    <col min="6" max="6" width="14.28515625" style="179" customWidth="1"/>
    <col min="7" max="7" width="24.42578125" style="1" bestFit="1" customWidth="1"/>
    <col min="8" max="8" width="14.85546875" style="180" customWidth="1"/>
    <col min="9" max="9" width="27.5703125" style="1" customWidth="1"/>
    <col min="10" max="10" width="17" style="1" customWidth="1"/>
    <col min="11" max="11" width="18.42578125" style="1" customWidth="1"/>
    <col min="12" max="12" width="20" style="1" customWidth="1"/>
    <col min="13" max="15" width="6.7109375" style="1" customWidth="1"/>
    <col min="16" max="16" width="8.42578125" style="1" customWidth="1"/>
    <col min="17" max="17" width="6.7109375" style="1" customWidth="1"/>
    <col min="18" max="18" width="8.42578125" style="1" customWidth="1"/>
    <col min="19" max="19" width="7.85546875" style="1" customWidth="1"/>
    <col min="20" max="20" width="12.5703125" style="1" customWidth="1"/>
    <col min="21" max="21" width="9.28515625" style="179" customWidth="1"/>
    <col min="22" max="22" width="17.5703125" style="1" customWidth="1"/>
    <col min="23" max="23" width="30" style="1" customWidth="1"/>
    <col min="24" max="24" width="13" style="1" customWidth="1"/>
    <col min="25" max="25" width="16.7109375" style="1" customWidth="1"/>
    <col min="26" max="26" width="16.140625" style="1" customWidth="1"/>
    <col min="27" max="27" width="60.7109375" style="1" customWidth="1"/>
    <col min="28" max="28" width="11.85546875" style="1" customWidth="1"/>
    <col min="29" max="29" width="6.42578125" style="1" customWidth="1"/>
    <col min="30" max="30" width="8" style="1" customWidth="1"/>
    <col min="31" max="16384" width="11.42578125" style="1" hidden="1"/>
  </cols>
  <sheetData>
    <row r="1" spans="1:30" ht="75" customHeight="1" x14ac:dyDescent="0.3">
      <c r="A1" s="181"/>
      <c r="B1" s="182"/>
      <c r="C1" s="183" t="s">
        <v>248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5"/>
      <c r="AA1" s="2" t="s">
        <v>260</v>
      </c>
      <c r="AB1" s="3"/>
      <c r="AC1" s="4"/>
      <c r="AD1" s="4"/>
    </row>
    <row r="2" spans="1:30" ht="15" customHeight="1" x14ac:dyDescent="0.3">
      <c r="A2" s="5"/>
      <c r="B2" s="6"/>
      <c r="C2" s="7" t="s">
        <v>0</v>
      </c>
      <c r="D2" s="7"/>
      <c r="E2" s="8" t="s">
        <v>1</v>
      </c>
      <c r="F2" s="8"/>
      <c r="G2" s="8"/>
      <c r="H2" s="9"/>
      <c r="I2" s="10" t="s">
        <v>2</v>
      </c>
      <c r="J2" s="10"/>
      <c r="K2" s="11">
        <v>45152</v>
      </c>
      <c r="L2" s="12" t="s">
        <v>3</v>
      </c>
      <c r="M2" s="12"/>
      <c r="N2" s="8" t="s">
        <v>4</v>
      </c>
      <c r="O2" s="8"/>
      <c r="P2" s="8"/>
      <c r="Q2" s="8"/>
      <c r="R2" s="8"/>
      <c r="S2" s="8"/>
      <c r="T2" s="13"/>
      <c r="U2" s="14"/>
      <c r="V2" s="14"/>
      <c r="W2" s="14"/>
      <c r="X2" s="14"/>
      <c r="Y2" s="14"/>
      <c r="Z2" s="14"/>
      <c r="AA2" s="14"/>
      <c r="AB2" s="15"/>
      <c r="AC2" s="4"/>
      <c r="AD2" s="4"/>
    </row>
    <row r="3" spans="1:30" s="20" customFormat="1" ht="12.75" customHeight="1" x14ac:dyDescent="0.3">
      <c r="A3" s="16" t="s">
        <v>5</v>
      </c>
      <c r="B3" s="16"/>
      <c r="C3" s="17" t="s">
        <v>6</v>
      </c>
      <c r="D3" s="17" t="s">
        <v>7</v>
      </c>
      <c r="E3" s="17" t="s">
        <v>8</v>
      </c>
      <c r="F3" s="186" t="s">
        <v>9</v>
      </c>
      <c r="G3" s="187"/>
      <c r="H3" s="187"/>
      <c r="I3" s="188"/>
      <c r="J3" s="16" t="s">
        <v>10</v>
      </c>
      <c r="K3" s="16"/>
      <c r="L3" s="189"/>
      <c r="M3" s="190" t="s">
        <v>11</v>
      </c>
      <c r="N3" s="16"/>
      <c r="O3" s="16"/>
      <c r="P3" s="16"/>
      <c r="Q3" s="16"/>
      <c r="R3" s="16"/>
      <c r="S3" s="191"/>
      <c r="T3" s="192" t="s">
        <v>12</v>
      </c>
      <c r="U3" s="190" t="s">
        <v>13</v>
      </c>
      <c r="V3" s="191"/>
      <c r="W3" s="193" t="s">
        <v>14</v>
      </c>
      <c r="X3" s="187"/>
      <c r="Y3" s="187"/>
      <c r="Z3" s="187"/>
      <c r="AA3" s="187"/>
      <c r="AB3" s="187"/>
      <c r="AC3" s="19"/>
      <c r="AD3" s="19"/>
    </row>
    <row r="4" spans="1:30" s="20" customFormat="1" ht="82.5" customHeight="1" thickBot="1" x14ac:dyDescent="0.35">
      <c r="A4" s="194" t="s">
        <v>15</v>
      </c>
      <c r="B4" s="194" t="s">
        <v>5</v>
      </c>
      <c r="C4" s="195"/>
      <c r="D4" s="195"/>
      <c r="E4" s="195"/>
      <c r="F4" s="194" t="s">
        <v>16</v>
      </c>
      <c r="G4" s="194" t="s">
        <v>17</v>
      </c>
      <c r="H4" s="194" t="s">
        <v>18</v>
      </c>
      <c r="I4" s="194" t="s">
        <v>19</v>
      </c>
      <c r="J4" s="194" t="s">
        <v>20</v>
      </c>
      <c r="K4" s="194" t="s">
        <v>21</v>
      </c>
      <c r="L4" s="194" t="s">
        <v>22</v>
      </c>
      <c r="M4" s="196" t="s">
        <v>261</v>
      </c>
      <c r="N4" s="196" t="s">
        <v>262</v>
      </c>
      <c r="O4" s="196" t="s">
        <v>263</v>
      </c>
      <c r="P4" s="196" t="s">
        <v>264</v>
      </c>
      <c r="Q4" s="196" t="s">
        <v>265</v>
      </c>
      <c r="R4" s="196" t="s">
        <v>266</v>
      </c>
      <c r="S4" s="196" t="s">
        <v>267</v>
      </c>
      <c r="T4" s="197"/>
      <c r="U4" s="196" t="s">
        <v>249</v>
      </c>
      <c r="V4" s="194" t="s">
        <v>23</v>
      </c>
      <c r="W4" s="194" t="s">
        <v>24</v>
      </c>
      <c r="X4" s="194" t="s">
        <v>25</v>
      </c>
      <c r="Y4" s="194" t="s">
        <v>26</v>
      </c>
      <c r="Z4" s="194" t="s">
        <v>27</v>
      </c>
      <c r="AA4" s="194" t="s">
        <v>28</v>
      </c>
      <c r="AB4" s="194" t="s">
        <v>29</v>
      </c>
      <c r="AC4" s="19"/>
      <c r="AD4" s="19"/>
    </row>
    <row r="5" spans="1:30" s="37" customFormat="1" ht="99" x14ac:dyDescent="0.25">
      <c r="A5" s="90" t="s">
        <v>30</v>
      </c>
      <c r="B5" s="96" t="s">
        <v>30</v>
      </c>
      <c r="C5" s="96" t="s">
        <v>30</v>
      </c>
      <c r="D5" s="96" t="s">
        <v>31</v>
      </c>
      <c r="E5" s="93" t="s">
        <v>32</v>
      </c>
      <c r="F5" s="198" t="s">
        <v>33</v>
      </c>
      <c r="G5" s="199" t="s">
        <v>34</v>
      </c>
      <c r="H5" s="200" t="s">
        <v>35</v>
      </c>
      <c r="I5" s="199" t="s">
        <v>36</v>
      </c>
      <c r="J5" s="201" t="s">
        <v>37</v>
      </c>
      <c r="K5" s="202" t="s">
        <v>38</v>
      </c>
      <c r="L5" s="202" t="s">
        <v>39</v>
      </c>
      <c r="M5" s="203">
        <v>2</v>
      </c>
      <c r="N5" s="203">
        <v>2</v>
      </c>
      <c r="O5" s="204">
        <f>M5*N5</f>
        <v>4</v>
      </c>
      <c r="P5" s="205" t="str">
        <f>IF((N5),IF(AND(O5&gt;=24,O5&lt;=40),"Muy Alto",IF(AND(O5&gt;=10,O5&lt;=20),"Alto",IF(AND(O5&gt;=6,O5&lt;=8),"Medio",IF((O5&lt;=4),"Bajo")))))</f>
        <v>Bajo</v>
      </c>
      <c r="Q5" s="203">
        <v>25</v>
      </c>
      <c r="R5" s="206">
        <f>O5*Q5</f>
        <v>100</v>
      </c>
      <c r="S5" s="207" t="str">
        <f>IF(R5&lt;=0,"N/A",IF(R5&lt;=20,"IV",IF(R5&lt;=120,"III",IF(R5&lt;=500,"II",IF(R5&lt;=4000,"I",)))))</f>
        <v>III</v>
      </c>
      <c r="T5" s="205" t="str">
        <f>IF(S5="I","No aceptable",IF(S5="II","Aceptable con control específico",IF(S5="III","Mejorable",IF(S5="IV","Aceptable","N/A"))))</f>
        <v>Mejorable</v>
      </c>
      <c r="U5" s="208" t="s">
        <v>193</v>
      </c>
      <c r="V5" s="201" t="s">
        <v>41</v>
      </c>
      <c r="W5" s="201" t="s">
        <v>42</v>
      </c>
      <c r="X5" s="202" t="s">
        <v>43</v>
      </c>
      <c r="Y5" s="202" t="s">
        <v>43</v>
      </c>
      <c r="Z5" s="201" t="s">
        <v>44</v>
      </c>
      <c r="AA5" s="202" t="s">
        <v>45</v>
      </c>
      <c r="AB5" s="209" t="s">
        <v>43</v>
      </c>
      <c r="AC5" s="36"/>
      <c r="AD5" s="36"/>
    </row>
    <row r="6" spans="1:30" s="37" customFormat="1" ht="82.5" x14ac:dyDescent="0.25">
      <c r="A6" s="39"/>
      <c r="B6" s="41"/>
      <c r="C6" s="41"/>
      <c r="D6" s="41"/>
      <c r="E6" s="107"/>
      <c r="F6" s="25" t="s">
        <v>46</v>
      </c>
      <c r="G6" s="26" t="s">
        <v>47</v>
      </c>
      <c r="H6" s="210"/>
      <c r="I6" s="26" t="s">
        <v>48</v>
      </c>
      <c r="J6" s="38" t="s">
        <v>49</v>
      </c>
      <c r="K6" s="38" t="s">
        <v>37</v>
      </c>
      <c r="L6" s="38" t="s">
        <v>37</v>
      </c>
      <c r="M6" s="30">
        <v>2</v>
      </c>
      <c r="N6" s="30">
        <v>3</v>
      </c>
      <c r="O6" s="31">
        <f t="shared" ref="O6:O14" si="0">M6*N6</f>
        <v>6</v>
      </c>
      <c r="P6" s="32" t="str">
        <f>IF((N6),IF(AND(O6&gt;=24,O6&lt;=40),"Muy Alto",IF(AND(O6&gt;=10,O6&lt;=20),"Alto",IF(AND(O6&gt;=6,O6&lt;=8),"Medio",IF((O6&lt;=4),"Bajo")))))</f>
        <v>Medio</v>
      </c>
      <c r="Q6" s="30">
        <v>10</v>
      </c>
      <c r="R6" s="33">
        <f>O6*Q6</f>
        <v>60</v>
      </c>
      <c r="S6" s="34" t="str">
        <f>IF(R6&lt;=0,"N/A",IF(R6&lt;=20,"IV",IF(R6&lt;=120,"III",IF(R6&lt;=500,"II",IF(R6&lt;=4000,"I",)))))</f>
        <v>III</v>
      </c>
      <c r="T6" s="32" t="str">
        <f>IF(S6="I","No aceptable",IF(S6="II","Aceptable con control específico",IF(S6="III","Mejorable",IF(S6="IV","Aceptable","N/A"))))</f>
        <v>Mejorable</v>
      </c>
      <c r="U6" s="211"/>
      <c r="V6" s="28" t="s">
        <v>50</v>
      </c>
      <c r="W6" s="28" t="s">
        <v>51</v>
      </c>
      <c r="X6" s="29" t="s">
        <v>43</v>
      </c>
      <c r="Y6" s="29" t="s">
        <v>52</v>
      </c>
      <c r="Z6" s="29" t="s">
        <v>43</v>
      </c>
      <c r="AA6" s="29" t="s">
        <v>53</v>
      </c>
      <c r="AB6" s="120" t="s">
        <v>43</v>
      </c>
      <c r="AC6" s="36"/>
      <c r="AD6" s="36"/>
    </row>
    <row r="7" spans="1:30" s="37" customFormat="1" ht="115.5" x14ac:dyDescent="0.25">
      <c r="A7" s="39"/>
      <c r="B7" s="41"/>
      <c r="C7" s="41"/>
      <c r="D7" s="41"/>
      <c r="E7" s="107"/>
      <c r="F7" s="25" t="s">
        <v>54</v>
      </c>
      <c r="G7" s="26" t="s">
        <v>55</v>
      </c>
      <c r="H7" s="210"/>
      <c r="I7" s="28" t="s">
        <v>56</v>
      </c>
      <c r="J7" s="28" t="s">
        <v>57</v>
      </c>
      <c r="K7" s="38" t="s">
        <v>58</v>
      </c>
      <c r="L7" s="38" t="s">
        <v>59</v>
      </c>
      <c r="M7" s="30">
        <v>6</v>
      </c>
      <c r="N7" s="30">
        <v>2</v>
      </c>
      <c r="O7" s="31">
        <f t="shared" si="0"/>
        <v>12</v>
      </c>
      <c r="P7" s="32" t="str">
        <f>IF((N7),IF(AND(O7&gt;=24,O7&lt;=40),"Muy Alto",IF(AND(O7&gt;=10,O7&lt;=20),"Alto",IF(AND(O7&gt;=6,O7&lt;=8),"Medio",IF((O7&lt;=4),"Bajo")))))</f>
        <v>Alto</v>
      </c>
      <c r="Q7" s="30">
        <v>100</v>
      </c>
      <c r="R7" s="33">
        <f>O7*Q7</f>
        <v>1200</v>
      </c>
      <c r="S7" s="34" t="str">
        <f>IF(R7&lt;=0,"N/A",IF(R7&lt;=20,"IV",IF(R7&lt;=120,"III",IF(R7&lt;=500,"II",IF(R7&lt;=4000,"I",)))))</f>
        <v>I</v>
      </c>
      <c r="T7" s="32" t="str">
        <f>IF(S7="I","No aceptable",IF(S7="II","Aceptable con control específico",IF(S7="III","Mejorable",IF(S7="IV","Aceptable","N/A"))))</f>
        <v>No aceptable</v>
      </c>
      <c r="U7" s="211"/>
      <c r="V7" s="28" t="s">
        <v>41</v>
      </c>
      <c r="W7" s="28" t="s">
        <v>60</v>
      </c>
      <c r="X7" s="29" t="s">
        <v>37</v>
      </c>
      <c r="Y7" s="29" t="s">
        <v>37</v>
      </c>
      <c r="Z7" s="29" t="s">
        <v>61</v>
      </c>
      <c r="AA7" s="29" t="s">
        <v>251</v>
      </c>
      <c r="AB7" s="120" t="s">
        <v>43</v>
      </c>
      <c r="AC7" s="36"/>
      <c r="AD7" s="36"/>
    </row>
    <row r="8" spans="1:30" s="37" customFormat="1" ht="82.5" x14ac:dyDescent="0.25">
      <c r="A8" s="39"/>
      <c r="B8" s="41"/>
      <c r="C8" s="41"/>
      <c r="D8" s="41"/>
      <c r="E8" s="107"/>
      <c r="F8" s="25" t="s">
        <v>62</v>
      </c>
      <c r="G8" s="26" t="s">
        <v>63</v>
      </c>
      <c r="H8" s="210"/>
      <c r="I8" s="26" t="s">
        <v>64</v>
      </c>
      <c r="J8" s="29" t="s">
        <v>65</v>
      </c>
      <c r="K8" s="28" t="s">
        <v>37</v>
      </c>
      <c r="L8" s="28" t="s">
        <v>37</v>
      </c>
      <c r="M8" s="30">
        <v>2</v>
      </c>
      <c r="N8" s="30">
        <v>1</v>
      </c>
      <c r="O8" s="31">
        <f t="shared" si="0"/>
        <v>2</v>
      </c>
      <c r="P8" s="32" t="str">
        <f>IF((N8),IF(AND(O8&gt;=24,O8&lt;=40),"Muy Alto",IF(AND(O8&gt;=10,O8&lt;=20),"Alto",IF(AND(O8&gt;=6,O8&lt;=8),"Medio",IF((O8&lt;=4),"Bajo")))))</f>
        <v>Bajo</v>
      </c>
      <c r="Q8" s="30">
        <v>60</v>
      </c>
      <c r="R8" s="33">
        <f>O8*Q8</f>
        <v>120</v>
      </c>
      <c r="S8" s="34" t="str">
        <f>IF(R8&lt;=0,"N/A",IF(R8&lt;=20,"IV",IF(R8&lt;=120,"III",IF(R8&lt;=500,"II",IF(R8&lt;=4000,"I",)))))</f>
        <v>III</v>
      </c>
      <c r="T8" s="32" t="str">
        <f>IF(S8="I","No aceptable",IF(S8="II","Aceptable con control específico",IF(S8="III","Mejorable",IF(S8="IV","Aceptable","N/A"))))</f>
        <v>Mejorable</v>
      </c>
      <c r="U8" s="211"/>
      <c r="V8" s="28" t="s">
        <v>66</v>
      </c>
      <c r="W8" s="28" t="s">
        <v>67</v>
      </c>
      <c r="X8" s="29" t="s">
        <v>43</v>
      </c>
      <c r="Y8" s="29" t="s">
        <v>43</v>
      </c>
      <c r="Z8" s="29" t="s">
        <v>43</v>
      </c>
      <c r="AA8" s="29" t="s">
        <v>68</v>
      </c>
      <c r="AB8" s="120" t="s">
        <v>43</v>
      </c>
      <c r="AC8" s="36"/>
      <c r="AD8" s="36"/>
    </row>
    <row r="9" spans="1:30" s="37" customFormat="1" ht="82.5" x14ac:dyDescent="0.25">
      <c r="A9" s="39"/>
      <c r="B9" s="41"/>
      <c r="C9" s="41"/>
      <c r="D9" s="55"/>
      <c r="E9" s="136"/>
      <c r="F9" s="25" t="s">
        <v>62</v>
      </c>
      <c r="G9" s="26" t="s">
        <v>69</v>
      </c>
      <c r="H9" s="210"/>
      <c r="I9" s="26" t="s">
        <v>70</v>
      </c>
      <c r="J9" s="26" t="s">
        <v>71</v>
      </c>
      <c r="K9" s="38" t="s">
        <v>37</v>
      </c>
      <c r="L9" s="38" t="s">
        <v>37</v>
      </c>
      <c r="M9" s="30">
        <v>2</v>
      </c>
      <c r="N9" s="30">
        <v>2</v>
      </c>
      <c r="O9" s="31">
        <f t="shared" si="0"/>
        <v>4</v>
      </c>
      <c r="P9" s="32" t="str">
        <f>IF((N9),IF(AND(O9&gt;=24,O9&lt;=40),"Muy Alto",IF(AND(O9&gt;=10,O9&lt;=20),"Alto",IF(AND(O9&gt;=6,O9&lt;=8),"Medio",IF((O9&lt;=4),"Bajo")))))</f>
        <v>Bajo</v>
      </c>
      <c r="Q9" s="30">
        <v>60</v>
      </c>
      <c r="R9" s="33">
        <f>O9*Q9</f>
        <v>240</v>
      </c>
      <c r="S9" s="34" t="str">
        <f>IF(R9&lt;=0,"N/A",IF(R9&lt;=20,"IV",IF(R9&lt;=120,"III",IF(R9&lt;=500,"II",IF(R9&lt;=4000,"I",)))))</f>
        <v>II</v>
      </c>
      <c r="T9" s="32" t="str">
        <f>IF(S9="I","No aceptable",IF(S9="II","Aceptable con control específico",IF(S9="III","Mejorable",IF(S9="IV","Aceptable","N/A"))))</f>
        <v>Aceptable con control específico</v>
      </c>
      <c r="U9" s="211"/>
      <c r="V9" s="28" t="s">
        <v>72</v>
      </c>
      <c r="W9" s="28" t="s">
        <v>67</v>
      </c>
      <c r="X9" s="29" t="s">
        <v>43</v>
      </c>
      <c r="Y9" s="29" t="s">
        <v>43</v>
      </c>
      <c r="Z9" s="29" t="s">
        <v>43</v>
      </c>
      <c r="AA9" s="29" t="s">
        <v>73</v>
      </c>
      <c r="AB9" s="120" t="s">
        <v>43</v>
      </c>
      <c r="AC9" s="36"/>
      <c r="AD9" s="36"/>
    </row>
    <row r="10" spans="1:30" s="37" customFormat="1" ht="82.5" x14ac:dyDescent="0.25">
      <c r="A10" s="39"/>
      <c r="B10" s="41"/>
      <c r="C10" s="41"/>
      <c r="D10" s="41" t="s">
        <v>74</v>
      </c>
      <c r="E10" s="107" t="s">
        <v>32</v>
      </c>
      <c r="F10" s="25" t="s">
        <v>62</v>
      </c>
      <c r="G10" s="28" t="s">
        <v>75</v>
      </c>
      <c r="H10" s="210"/>
      <c r="I10" s="26" t="s">
        <v>76</v>
      </c>
      <c r="J10" s="38" t="s">
        <v>77</v>
      </c>
      <c r="K10" s="38" t="s">
        <v>37</v>
      </c>
      <c r="L10" s="38" t="s">
        <v>37</v>
      </c>
      <c r="M10" s="30">
        <v>2</v>
      </c>
      <c r="N10" s="30">
        <v>3</v>
      </c>
      <c r="O10" s="31">
        <f t="shared" si="0"/>
        <v>6</v>
      </c>
      <c r="P10" s="32" t="str">
        <f t="shared" ref="P10:P14" si="1">IF((N10),IF(AND(O10&gt;=24,O10&lt;=40),"Muy Alto",IF(AND(O10&gt;=10,O10&lt;=20),"Alto",IF(AND(O10&gt;=6,O10&lt;=8),"Medio",IF((O10&lt;=4),"Bajo")))))</f>
        <v>Medio</v>
      </c>
      <c r="Q10" s="30">
        <v>25</v>
      </c>
      <c r="R10" s="33">
        <f t="shared" ref="R10:R14" si="2">O10*Q10</f>
        <v>150</v>
      </c>
      <c r="S10" s="34" t="str">
        <f t="shared" ref="S10:S14" si="3">IF(R10&lt;=0,"N/A",IF(R10&lt;=20,"IV",IF(R10&lt;=120,"III",IF(R10&lt;=500,"II",IF(R10&lt;=4000,"I",)))))</f>
        <v>II</v>
      </c>
      <c r="T10" s="32" t="str">
        <f t="shared" ref="T10:T13" si="4">IF(S10="I","No aceptable",IF(S10="II","Aceptable con control específico",IF(S10="III","Mejorable",IF(S10="IV","Aceptable","N/A"))))</f>
        <v>Aceptable con control específico</v>
      </c>
      <c r="U10" s="211"/>
      <c r="V10" s="28" t="s">
        <v>78</v>
      </c>
      <c r="W10" s="28" t="s">
        <v>79</v>
      </c>
      <c r="X10" s="29" t="s">
        <v>43</v>
      </c>
      <c r="Y10" s="29" t="s">
        <v>43</v>
      </c>
      <c r="Z10" s="29" t="s">
        <v>43</v>
      </c>
      <c r="AA10" s="29" t="s">
        <v>80</v>
      </c>
      <c r="AB10" s="120" t="s">
        <v>43</v>
      </c>
      <c r="AC10" s="36"/>
      <c r="AD10" s="36"/>
    </row>
    <row r="11" spans="1:30" s="37" customFormat="1" ht="115.5" x14ac:dyDescent="0.25">
      <c r="A11" s="39"/>
      <c r="B11" s="41"/>
      <c r="C11" s="41"/>
      <c r="D11" s="41"/>
      <c r="E11" s="107"/>
      <c r="F11" s="25" t="s">
        <v>62</v>
      </c>
      <c r="G11" s="28" t="s">
        <v>81</v>
      </c>
      <c r="H11" s="210"/>
      <c r="I11" s="26" t="s">
        <v>82</v>
      </c>
      <c r="J11" s="38" t="s">
        <v>37</v>
      </c>
      <c r="K11" s="38" t="s">
        <v>83</v>
      </c>
      <c r="L11" s="38" t="s">
        <v>37</v>
      </c>
      <c r="M11" s="30">
        <v>6</v>
      </c>
      <c r="N11" s="30">
        <v>3</v>
      </c>
      <c r="O11" s="31">
        <f t="shared" si="0"/>
        <v>18</v>
      </c>
      <c r="P11" s="32" t="str">
        <f t="shared" si="1"/>
        <v>Alto</v>
      </c>
      <c r="Q11" s="30">
        <v>60</v>
      </c>
      <c r="R11" s="33">
        <f t="shared" si="2"/>
        <v>1080</v>
      </c>
      <c r="S11" s="34" t="str">
        <f t="shared" si="3"/>
        <v>I</v>
      </c>
      <c r="T11" s="32" t="str">
        <f t="shared" si="4"/>
        <v>No aceptable</v>
      </c>
      <c r="U11" s="211"/>
      <c r="V11" s="28" t="s">
        <v>41</v>
      </c>
      <c r="W11" s="28" t="s">
        <v>84</v>
      </c>
      <c r="X11" s="29" t="s">
        <v>43</v>
      </c>
      <c r="Y11" s="29" t="s">
        <v>43</v>
      </c>
      <c r="Z11" s="29" t="s">
        <v>43</v>
      </c>
      <c r="AA11" s="29" t="s">
        <v>85</v>
      </c>
      <c r="AB11" s="120" t="s">
        <v>43</v>
      </c>
      <c r="AC11" s="36"/>
      <c r="AD11" s="36"/>
    </row>
    <row r="12" spans="1:30" s="37" customFormat="1" ht="99" x14ac:dyDescent="0.25">
      <c r="A12" s="39"/>
      <c r="B12" s="41"/>
      <c r="C12" s="41"/>
      <c r="D12" s="41"/>
      <c r="E12" s="107"/>
      <c r="F12" s="25" t="s">
        <v>62</v>
      </c>
      <c r="G12" s="28" t="s">
        <v>86</v>
      </c>
      <c r="H12" s="210"/>
      <c r="I12" s="26" t="s">
        <v>87</v>
      </c>
      <c r="J12" s="38" t="s">
        <v>88</v>
      </c>
      <c r="K12" s="38" t="s">
        <v>37</v>
      </c>
      <c r="L12" s="38" t="s">
        <v>37</v>
      </c>
      <c r="M12" s="30">
        <v>6</v>
      </c>
      <c r="N12" s="30">
        <v>3</v>
      </c>
      <c r="O12" s="31">
        <f t="shared" si="0"/>
        <v>18</v>
      </c>
      <c r="P12" s="32" t="str">
        <f t="shared" si="1"/>
        <v>Alto</v>
      </c>
      <c r="Q12" s="30">
        <v>60</v>
      </c>
      <c r="R12" s="33">
        <f t="shared" si="2"/>
        <v>1080</v>
      </c>
      <c r="S12" s="34" t="str">
        <f t="shared" si="3"/>
        <v>I</v>
      </c>
      <c r="T12" s="32" t="str">
        <f t="shared" si="4"/>
        <v>No aceptable</v>
      </c>
      <c r="U12" s="211"/>
      <c r="V12" s="28" t="s">
        <v>41</v>
      </c>
      <c r="W12" s="28" t="s">
        <v>89</v>
      </c>
      <c r="X12" s="29" t="s">
        <v>43</v>
      </c>
      <c r="Y12" s="29" t="s">
        <v>43</v>
      </c>
      <c r="Z12" s="29" t="s">
        <v>43</v>
      </c>
      <c r="AA12" s="29" t="s">
        <v>270</v>
      </c>
      <c r="AB12" s="120" t="s">
        <v>43</v>
      </c>
      <c r="AC12" s="36"/>
      <c r="AD12" s="36"/>
    </row>
    <row r="13" spans="1:30" s="37" customFormat="1" ht="83.25" thickBot="1" x14ac:dyDescent="0.3">
      <c r="A13" s="78"/>
      <c r="B13" s="123"/>
      <c r="C13" s="123"/>
      <c r="D13" s="123"/>
      <c r="E13" s="163"/>
      <c r="F13" s="212" t="s">
        <v>33</v>
      </c>
      <c r="G13" s="132" t="s">
        <v>91</v>
      </c>
      <c r="H13" s="213"/>
      <c r="I13" s="214" t="s">
        <v>92</v>
      </c>
      <c r="J13" s="215" t="s">
        <v>37</v>
      </c>
      <c r="K13" s="215" t="s">
        <v>37</v>
      </c>
      <c r="L13" s="215" t="s">
        <v>37</v>
      </c>
      <c r="M13" s="126">
        <v>2</v>
      </c>
      <c r="N13" s="126">
        <v>2</v>
      </c>
      <c r="O13" s="127">
        <f t="shared" si="0"/>
        <v>4</v>
      </c>
      <c r="P13" s="128" t="str">
        <f t="shared" si="1"/>
        <v>Bajo</v>
      </c>
      <c r="Q13" s="126">
        <v>25</v>
      </c>
      <c r="R13" s="129">
        <f t="shared" si="2"/>
        <v>100</v>
      </c>
      <c r="S13" s="130" t="str">
        <f t="shared" si="3"/>
        <v>III</v>
      </c>
      <c r="T13" s="128" t="str">
        <f t="shared" si="4"/>
        <v>Mejorable</v>
      </c>
      <c r="U13" s="216"/>
      <c r="V13" s="132" t="s">
        <v>93</v>
      </c>
      <c r="W13" s="132" t="s">
        <v>94</v>
      </c>
      <c r="X13" s="217" t="s">
        <v>95</v>
      </c>
      <c r="Y13" s="217" t="s">
        <v>43</v>
      </c>
      <c r="Z13" s="217" t="s">
        <v>43</v>
      </c>
      <c r="AA13" s="217" t="s">
        <v>96</v>
      </c>
      <c r="AB13" s="133" t="s">
        <v>43</v>
      </c>
      <c r="AC13" s="36"/>
      <c r="AD13" s="36"/>
    </row>
    <row r="14" spans="1:30" s="37" customFormat="1" ht="99" x14ac:dyDescent="0.25">
      <c r="A14" s="90" t="s">
        <v>97</v>
      </c>
      <c r="B14" s="134" t="s">
        <v>111</v>
      </c>
      <c r="C14" s="134" t="s">
        <v>112</v>
      </c>
      <c r="D14" s="134" t="s">
        <v>100</v>
      </c>
      <c r="E14" s="218" t="s">
        <v>32</v>
      </c>
      <c r="F14" s="94" t="s">
        <v>101</v>
      </c>
      <c r="G14" s="95" t="s">
        <v>102</v>
      </c>
      <c r="H14" s="96" t="s">
        <v>158</v>
      </c>
      <c r="I14" s="95" t="s">
        <v>104</v>
      </c>
      <c r="J14" s="95" t="s">
        <v>49</v>
      </c>
      <c r="K14" s="95" t="s">
        <v>105</v>
      </c>
      <c r="L14" s="95" t="s">
        <v>106</v>
      </c>
      <c r="M14" s="97">
        <v>2</v>
      </c>
      <c r="N14" s="97">
        <v>4</v>
      </c>
      <c r="O14" s="98">
        <f t="shared" si="0"/>
        <v>8</v>
      </c>
      <c r="P14" s="99" t="str">
        <f t="shared" si="1"/>
        <v>Medio</v>
      </c>
      <c r="Q14" s="97">
        <v>25</v>
      </c>
      <c r="R14" s="97">
        <f t="shared" si="2"/>
        <v>200</v>
      </c>
      <c r="S14" s="100" t="str">
        <f t="shared" si="3"/>
        <v>II</v>
      </c>
      <c r="T14" s="99" t="str">
        <f>IF(S14="I","No aceptable",IF(S14="II","Aceptable con control específico",IF(S14="III","Mejorable",IF(S14="IV","Aceptable","N/A"))))</f>
        <v>Aceptable con control específico</v>
      </c>
      <c r="U14" s="101" t="s">
        <v>188</v>
      </c>
      <c r="V14" s="102" t="s">
        <v>108</v>
      </c>
      <c r="W14" s="103" t="s">
        <v>67</v>
      </c>
      <c r="X14" s="103" t="s">
        <v>43</v>
      </c>
      <c r="Y14" s="103" t="s">
        <v>43</v>
      </c>
      <c r="Z14" s="103" t="s">
        <v>109</v>
      </c>
      <c r="AA14" s="103" t="s">
        <v>110</v>
      </c>
      <c r="AB14" s="104" t="s">
        <v>43</v>
      </c>
      <c r="AC14" s="36"/>
      <c r="AD14" s="36"/>
    </row>
    <row r="15" spans="1:30" s="37" customFormat="1" ht="99" x14ac:dyDescent="0.25">
      <c r="A15" s="39"/>
      <c r="B15" s="135"/>
      <c r="C15" s="135"/>
      <c r="D15" s="135"/>
      <c r="E15" s="42"/>
      <c r="F15" s="108" t="s">
        <v>101</v>
      </c>
      <c r="G15" s="109" t="s">
        <v>116</v>
      </c>
      <c r="H15" s="41"/>
      <c r="I15" s="109" t="s">
        <v>117</v>
      </c>
      <c r="J15" s="109" t="s">
        <v>49</v>
      </c>
      <c r="K15" s="109" t="s">
        <v>37</v>
      </c>
      <c r="L15" s="109" t="s">
        <v>106</v>
      </c>
      <c r="M15" s="110">
        <v>2</v>
      </c>
      <c r="N15" s="110">
        <v>4</v>
      </c>
      <c r="O15" s="111">
        <f t="shared" ref="O15" si="5">M15*N15</f>
        <v>8</v>
      </c>
      <c r="P15" s="112" t="str">
        <f t="shared" ref="P15" si="6">IF((N15),IF(AND(O15&gt;=24,O15&lt;=40),"Muy Alto",IF(AND(O15&gt;=10,O15&lt;=20),"Alto",IF(AND(O15&gt;=6,O15&lt;=8),"Medio",IF((O15&lt;=4),"Bajo")))))</f>
        <v>Medio</v>
      </c>
      <c r="Q15" s="110">
        <v>10</v>
      </c>
      <c r="R15" s="110">
        <f t="shared" ref="R15" si="7">O15*Q15</f>
        <v>80</v>
      </c>
      <c r="S15" s="113" t="str">
        <f t="shared" ref="S15" si="8">IF(R15&lt;=0,"N/A",IF(R15&lt;=20,"IV",IF(R15&lt;=120,"III",IF(R15&lt;=500,"II",IF(R15&lt;=4000,"I",)))))</f>
        <v>III</v>
      </c>
      <c r="T15" s="112" t="str">
        <f>IF(S15="I","No aceptable",IF(S15="II","Aceptable con control específico",IF(S15="III","Mejorable",IF(S15="IV","Aceptable","N/A"))))</f>
        <v>Mejorable</v>
      </c>
      <c r="U15" s="48"/>
      <c r="V15" s="114" t="s">
        <v>118</v>
      </c>
      <c r="W15" s="115" t="s">
        <v>67</v>
      </c>
      <c r="X15" s="115" t="s">
        <v>43</v>
      </c>
      <c r="Y15" s="115" t="s">
        <v>43</v>
      </c>
      <c r="Z15" s="115" t="s">
        <v>43</v>
      </c>
      <c r="AA15" s="115" t="s">
        <v>110</v>
      </c>
      <c r="AB15" s="116" t="s">
        <v>43</v>
      </c>
      <c r="AC15" s="36"/>
      <c r="AD15" s="36"/>
    </row>
    <row r="16" spans="1:30" s="37" customFormat="1" x14ac:dyDescent="0.25">
      <c r="A16" s="39"/>
      <c r="B16" s="135"/>
      <c r="C16" s="135"/>
      <c r="D16" s="135"/>
      <c r="E16" s="42"/>
      <c r="F16" s="65" t="s">
        <v>125</v>
      </c>
      <c r="G16" s="66" t="s">
        <v>126</v>
      </c>
      <c r="H16" s="41"/>
      <c r="I16" s="66" t="s">
        <v>127</v>
      </c>
      <c r="J16" s="66" t="s">
        <v>128</v>
      </c>
      <c r="K16" s="66" t="s">
        <v>129</v>
      </c>
      <c r="L16" s="66" t="s">
        <v>106</v>
      </c>
      <c r="M16" s="67">
        <v>2</v>
      </c>
      <c r="N16" s="67">
        <v>4</v>
      </c>
      <c r="O16" s="68">
        <f t="shared" ref="O16" si="9">M16*N16</f>
        <v>8</v>
      </c>
      <c r="P16" s="69" t="str">
        <f t="shared" ref="P16" si="10">IF((N16),IF(AND(O16&gt;=24,O16&lt;=40),"Muy Alto",IF(AND(O16&gt;=10,O16&lt;=20),"Alto",IF(AND(O16&gt;=6,O16&lt;=8),"Medio",IF((O16&lt;=4),"Bajo")))))</f>
        <v>Medio</v>
      </c>
      <c r="Q16" s="67">
        <v>25</v>
      </c>
      <c r="R16" s="67">
        <f t="shared" ref="R16" si="11">O16*Q16</f>
        <v>200</v>
      </c>
      <c r="S16" s="70" t="str">
        <f t="shared" ref="S16" si="12">IF(R16&lt;=0,"N/A",IF(R16&lt;=20,"IV",IF(R16&lt;=120,"III",IF(R16&lt;=500,"II",IF(R16&lt;=4000,"I",)))))</f>
        <v>II</v>
      </c>
      <c r="T16" s="69" t="str">
        <f>IF(S16="I","No aceptable",IF(S16="II","Aceptable con control específico",IF(S16="III","Mejorable",IF(S16="IV","Aceptable","N/A"))))</f>
        <v>Aceptable con control específico</v>
      </c>
      <c r="U16" s="48"/>
      <c r="V16" s="71" t="s">
        <v>130</v>
      </c>
      <c r="W16" s="72" t="s">
        <v>131</v>
      </c>
      <c r="X16" s="72" t="s">
        <v>43</v>
      </c>
      <c r="Y16" s="72" t="s">
        <v>43</v>
      </c>
      <c r="Z16" s="72" t="s">
        <v>43</v>
      </c>
      <c r="AA16" s="72" t="s">
        <v>132</v>
      </c>
      <c r="AB16" s="73" t="s">
        <v>43</v>
      </c>
      <c r="AC16" s="36"/>
      <c r="AD16" s="36"/>
    </row>
    <row r="17" spans="1:30" s="37" customFormat="1" x14ac:dyDescent="0.25">
      <c r="A17" s="52"/>
      <c r="B17" s="219"/>
      <c r="C17" s="219"/>
      <c r="D17" s="135"/>
      <c r="E17" s="42"/>
      <c r="F17" s="54"/>
      <c r="G17" s="55"/>
      <c r="H17" s="41"/>
      <c r="I17" s="55"/>
      <c r="J17" s="55"/>
      <c r="K17" s="55"/>
      <c r="L17" s="55"/>
      <c r="M17" s="56"/>
      <c r="N17" s="56"/>
      <c r="O17" s="57"/>
      <c r="P17" s="58"/>
      <c r="Q17" s="56"/>
      <c r="R17" s="56"/>
      <c r="S17" s="59"/>
      <c r="T17" s="58"/>
      <c r="U17" s="48"/>
      <c r="V17" s="60"/>
      <c r="W17" s="61"/>
      <c r="X17" s="61"/>
      <c r="Y17" s="61"/>
      <c r="Z17" s="61"/>
      <c r="AA17" s="61"/>
      <c r="AB17" s="62"/>
      <c r="AC17" s="36"/>
      <c r="AD17" s="36"/>
    </row>
    <row r="18" spans="1:30" s="37" customFormat="1" x14ac:dyDescent="0.25">
      <c r="A18" s="220" t="s">
        <v>113</v>
      </c>
      <c r="B18" s="221" t="s">
        <v>114</v>
      </c>
      <c r="C18" s="222" t="s">
        <v>115</v>
      </c>
      <c r="D18" s="41"/>
      <c r="E18" s="42"/>
      <c r="F18" s="65" t="s">
        <v>62</v>
      </c>
      <c r="G18" s="66" t="s">
        <v>138</v>
      </c>
      <c r="H18" s="41"/>
      <c r="I18" s="66" t="s">
        <v>139</v>
      </c>
      <c r="J18" s="66" t="s">
        <v>77</v>
      </c>
      <c r="K18" s="66" t="s">
        <v>37</v>
      </c>
      <c r="L18" s="66" t="s">
        <v>37</v>
      </c>
      <c r="M18" s="67">
        <v>2</v>
      </c>
      <c r="N18" s="67">
        <v>3</v>
      </c>
      <c r="O18" s="68">
        <f t="shared" ref="O18" si="13">M18*N18</f>
        <v>6</v>
      </c>
      <c r="P18" s="69" t="str">
        <f t="shared" ref="P18" si="14">IF((N18),IF(AND(O18&gt;=24,O18&lt;=40),"Muy Alto",IF(AND(O18&gt;=10,O18&lt;=20),"Alto",IF(AND(O18&gt;=6,O18&lt;=8),"Medio",IF((O18&lt;=4),"Bajo")))))</f>
        <v>Medio</v>
      </c>
      <c r="Q18" s="67">
        <v>25</v>
      </c>
      <c r="R18" s="67">
        <f t="shared" ref="R18" si="15">O18*Q18</f>
        <v>150</v>
      </c>
      <c r="S18" s="70" t="str">
        <f t="shared" ref="S18" si="16">IF(R18&lt;=0,"N/A",IF(R18&lt;=20,"IV",IF(R18&lt;=120,"III",IF(R18&lt;=500,"II",IF(R18&lt;=4000,"I",)))))</f>
        <v>II</v>
      </c>
      <c r="T18" s="69" t="str">
        <f>IF(S18="I","No aceptable",IF(S18="II","Aceptable con control específico",IF(S18="III","Mejorable",IF(S18="IV","Aceptable","N/A"))))</f>
        <v>Aceptable con control específico</v>
      </c>
      <c r="U18" s="48"/>
      <c r="V18" s="71" t="s">
        <v>78</v>
      </c>
      <c r="W18" s="72" t="s">
        <v>79</v>
      </c>
      <c r="X18" s="72" t="s">
        <v>43</v>
      </c>
      <c r="Y18" s="72" t="s">
        <v>43</v>
      </c>
      <c r="Z18" s="72" t="s">
        <v>43</v>
      </c>
      <c r="AA18" s="72" t="s">
        <v>140</v>
      </c>
      <c r="AB18" s="73" t="s">
        <v>43</v>
      </c>
      <c r="AC18" s="36"/>
      <c r="AD18" s="36"/>
    </row>
    <row r="19" spans="1:30" s="37" customFormat="1" x14ac:dyDescent="0.25">
      <c r="A19" s="223"/>
      <c r="B19" s="135"/>
      <c r="C19" s="41"/>
      <c r="D19" s="41"/>
      <c r="E19" s="42"/>
      <c r="F19" s="54"/>
      <c r="G19" s="55"/>
      <c r="H19" s="55"/>
      <c r="I19" s="55"/>
      <c r="J19" s="55"/>
      <c r="K19" s="55"/>
      <c r="L19" s="55"/>
      <c r="M19" s="56"/>
      <c r="N19" s="56"/>
      <c r="O19" s="57"/>
      <c r="P19" s="58"/>
      <c r="Q19" s="56"/>
      <c r="R19" s="56"/>
      <c r="S19" s="59"/>
      <c r="T19" s="58"/>
      <c r="U19" s="48"/>
      <c r="V19" s="60"/>
      <c r="W19" s="61"/>
      <c r="X19" s="61"/>
      <c r="Y19" s="61"/>
      <c r="Z19" s="61"/>
      <c r="AA19" s="61"/>
      <c r="AB19" s="62"/>
      <c r="AC19" s="36"/>
      <c r="AD19" s="36"/>
    </row>
    <row r="20" spans="1:30" s="37" customFormat="1" ht="83.25" thickBot="1" x14ac:dyDescent="0.3">
      <c r="A20" s="224"/>
      <c r="B20" s="162"/>
      <c r="C20" s="123"/>
      <c r="D20" s="80" t="s">
        <v>145</v>
      </c>
      <c r="E20" s="81" t="s">
        <v>32</v>
      </c>
      <c r="F20" s="82" t="s">
        <v>101</v>
      </c>
      <c r="G20" s="80" t="s">
        <v>146</v>
      </c>
      <c r="H20" s="79" t="s">
        <v>103</v>
      </c>
      <c r="I20" s="80" t="s">
        <v>147</v>
      </c>
      <c r="J20" s="80" t="s">
        <v>37</v>
      </c>
      <c r="K20" s="80" t="s">
        <v>37</v>
      </c>
      <c r="L20" s="80" t="s">
        <v>106</v>
      </c>
      <c r="M20" s="83">
        <v>2</v>
      </c>
      <c r="N20" s="83">
        <v>2</v>
      </c>
      <c r="O20" s="84">
        <f>M20*N20</f>
        <v>4</v>
      </c>
      <c r="P20" s="85" t="str">
        <f>IF((N20),IF(AND(O20&gt;=24,O20&lt;=40),"Muy Alto",IF(AND(O20&gt;=10,O20&lt;=20),"Alto",IF(AND(O20&gt;=6,O20&lt;=8),"Medio",IF((O20&lt;=4),"Bajo")))))</f>
        <v>Bajo</v>
      </c>
      <c r="Q20" s="83">
        <v>10</v>
      </c>
      <c r="R20" s="81">
        <f>O20*Q20</f>
        <v>40</v>
      </c>
      <c r="S20" s="86" t="str">
        <f>IF(R20&lt;=0,"N/A",IF(R20&lt;=20,"IV",IF(R20&lt;=120,"III",IF(R20&lt;=500,"II",IF(R20&lt;=4000,"I",)))))</f>
        <v>III</v>
      </c>
      <c r="T20" s="85" t="str">
        <f t="shared" ref="T20:T48" si="17">IF(S20="I","No aceptable",IF(S20="II","Aceptable con control específico",IF(S20="III","Mejorable",IF(S20="IV","Aceptable","N/A"))))</f>
        <v>Mejorable</v>
      </c>
      <c r="U20" s="87"/>
      <c r="V20" s="88" t="s">
        <v>148</v>
      </c>
      <c r="W20" s="88" t="s">
        <v>79</v>
      </c>
      <c r="X20" s="88" t="s">
        <v>43</v>
      </c>
      <c r="Y20" s="88" t="s">
        <v>43</v>
      </c>
      <c r="Z20" s="88" t="s">
        <v>43</v>
      </c>
      <c r="AA20" s="88" t="s">
        <v>110</v>
      </c>
      <c r="AB20" s="89" t="s">
        <v>43</v>
      </c>
      <c r="AC20" s="36"/>
      <c r="AD20" s="36"/>
    </row>
    <row r="21" spans="1:30" s="37" customFormat="1" ht="99" x14ac:dyDescent="0.25">
      <c r="A21" s="90" t="s">
        <v>135</v>
      </c>
      <c r="B21" s="91" t="s">
        <v>141</v>
      </c>
      <c r="C21" s="92" t="s">
        <v>149</v>
      </c>
      <c r="D21" s="92" t="s">
        <v>100</v>
      </c>
      <c r="E21" s="93" t="s">
        <v>32</v>
      </c>
      <c r="F21" s="94" t="s">
        <v>101</v>
      </c>
      <c r="G21" s="95" t="s">
        <v>102</v>
      </c>
      <c r="H21" s="96" t="s">
        <v>103</v>
      </c>
      <c r="I21" s="95" t="s">
        <v>104</v>
      </c>
      <c r="J21" s="95" t="s">
        <v>49</v>
      </c>
      <c r="K21" s="95" t="s">
        <v>105</v>
      </c>
      <c r="L21" s="95" t="s">
        <v>106</v>
      </c>
      <c r="M21" s="97">
        <v>2</v>
      </c>
      <c r="N21" s="97">
        <v>2</v>
      </c>
      <c r="O21" s="98">
        <f t="shared" ref="O21:O23" si="18">M21*N21</f>
        <v>4</v>
      </c>
      <c r="P21" s="99" t="str">
        <f t="shared" ref="P21:P23" si="19">IF((N21),IF(AND(O21&gt;=24,O21&lt;=40),"Muy Alto",IF(AND(O21&gt;=10,O21&lt;=20),"Alto",IF(AND(O21&gt;=6,O21&lt;=8),"Medio",IF((O21&lt;=4),"Bajo")))))</f>
        <v>Bajo</v>
      </c>
      <c r="Q21" s="97">
        <v>25</v>
      </c>
      <c r="R21" s="97">
        <f t="shared" ref="R21:R23" si="20">O21*Q21</f>
        <v>100</v>
      </c>
      <c r="S21" s="100" t="str">
        <f t="shared" ref="S21:S23" si="21">IF(R21&lt;=0,"N/A",IF(R21&lt;=20,"IV",IF(R21&lt;=120,"III",IF(R21&lt;=500,"II",IF(R21&lt;=4000,"I",)))))</f>
        <v>III</v>
      </c>
      <c r="T21" s="99" t="str">
        <f t="shared" si="17"/>
        <v>Mejorable</v>
      </c>
      <c r="U21" s="101" t="s">
        <v>181</v>
      </c>
      <c r="V21" s="102" t="s">
        <v>108</v>
      </c>
      <c r="W21" s="103" t="s">
        <v>67</v>
      </c>
      <c r="X21" s="103" t="s">
        <v>43</v>
      </c>
      <c r="Y21" s="103" t="s">
        <v>43</v>
      </c>
      <c r="Z21" s="103" t="s">
        <v>109</v>
      </c>
      <c r="AA21" s="103" t="s">
        <v>110</v>
      </c>
      <c r="AB21" s="104" t="s">
        <v>43</v>
      </c>
      <c r="AC21" s="36"/>
      <c r="AD21" s="36"/>
    </row>
    <row r="22" spans="1:30" s="37" customFormat="1" ht="99" x14ac:dyDescent="0.25">
      <c r="A22" s="39"/>
      <c r="B22" s="105"/>
      <c r="C22" s="106"/>
      <c r="D22" s="106"/>
      <c r="E22" s="107"/>
      <c r="F22" s="108" t="s">
        <v>101</v>
      </c>
      <c r="G22" s="109" t="s">
        <v>116</v>
      </c>
      <c r="H22" s="41"/>
      <c r="I22" s="109" t="s">
        <v>117</v>
      </c>
      <c r="J22" s="109" t="s">
        <v>49</v>
      </c>
      <c r="K22" s="109" t="s">
        <v>37</v>
      </c>
      <c r="L22" s="109" t="s">
        <v>106</v>
      </c>
      <c r="M22" s="110">
        <v>2</v>
      </c>
      <c r="N22" s="110">
        <v>2</v>
      </c>
      <c r="O22" s="111">
        <f t="shared" si="18"/>
        <v>4</v>
      </c>
      <c r="P22" s="112" t="str">
        <f t="shared" si="19"/>
        <v>Bajo</v>
      </c>
      <c r="Q22" s="110">
        <v>10</v>
      </c>
      <c r="R22" s="110">
        <f t="shared" si="20"/>
        <v>40</v>
      </c>
      <c r="S22" s="113" t="str">
        <f t="shared" si="21"/>
        <v>III</v>
      </c>
      <c r="T22" s="112" t="str">
        <f t="shared" si="17"/>
        <v>Mejorable</v>
      </c>
      <c r="U22" s="48"/>
      <c r="V22" s="114" t="s">
        <v>118</v>
      </c>
      <c r="W22" s="115" t="s">
        <v>67</v>
      </c>
      <c r="X22" s="115" t="s">
        <v>43</v>
      </c>
      <c r="Y22" s="115" t="s">
        <v>43</v>
      </c>
      <c r="Z22" s="115" t="s">
        <v>43</v>
      </c>
      <c r="AA22" s="115" t="s">
        <v>110</v>
      </c>
      <c r="AB22" s="116" t="s">
        <v>43</v>
      </c>
      <c r="AC22" s="36"/>
      <c r="AD22" s="36"/>
    </row>
    <row r="23" spans="1:30" s="37" customFormat="1" ht="82.5" x14ac:dyDescent="0.25">
      <c r="A23" s="39"/>
      <c r="B23" s="105"/>
      <c r="C23" s="106"/>
      <c r="D23" s="106"/>
      <c r="E23" s="107"/>
      <c r="F23" s="108" t="s">
        <v>62</v>
      </c>
      <c r="G23" s="109" t="s">
        <v>138</v>
      </c>
      <c r="H23" s="55"/>
      <c r="I23" s="109" t="s">
        <v>139</v>
      </c>
      <c r="J23" s="109" t="s">
        <v>77</v>
      </c>
      <c r="K23" s="109" t="s">
        <v>37</v>
      </c>
      <c r="L23" s="109" t="s">
        <v>37</v>
      </c>
      <c r="M23" s="110">
        <v>2</v>
      </c>
      <c r="N23" s="110">
        <v>3</v>
      </c>
      <c r="O23" s="111">
        <f t="shared" si="18"/>
        <v>6</v>
      </c>
      <c r="P23" s="112" t="str">
        <f t="shared" si="19"/>
        <v>Medio</v>
      </c>
      <c r="Q23" s="110">
        <v>25</v>
      </c>
      <c r="R23" s="110">
        <f t="shared" si="20"/>
        <v>150</v>
      </c>
      <c r="S23" s="113" t="str">
        <f t="shared" si="21"/>
        <v>II</v>
      </c>
      <c r="T23" s="112" t="str">
        <f t="shared" si="17"/>
        <v>Aceptable con control específico</v>
      </c>
      <c r="U23" s="48"/>
      <c r="V23" s="114" t="s">
        <v>78</v>
      </c>
      <c r="W23" s="115" t="s">
        <v>79</v>
      </c>
      <c r="X23" s="115" t="s">
        <v>43</v>
      </c>
      <c r="Y23" s="115" t="s">
        <v>43</v>
      </c>
      <c r="Z23" s="115" t="s">
        <v>43</v>
      </c>
      <c r="AA23" s="115" t="s">
        <v>140</v>
      </c>
      <c r="AB23" s="116" t="s">
        <v>43</v>
      </c>
      <c r="AC23" s="36"/>
      <c r="AD23" s="36"/>
    </row>
    <row r="24" spans="1:30" s="37" customFormat="1" ht="82.5" x14ac:dyDescent="0.25">
      <c r="A24" s="39"/>
      <c r="B24" s="105"/>
      <c r="C24" s="106"/>
      <c r="D24" s="66" t="s">
        <v>152</v>
      </c>
      <c r="E24" s="117" t="s">
        <v>32</v>
      </c>
      <c r="F24" s="118" t="s">
        <v>101</v>
      </c>
      <c r="G24" s="119" t="s">
        <v>146</v>
      </c>
      <c r="H24" s="66" t="s">
        <v>103</v>
      </c>
      <c r="I24" s="119" t="s">
        <v>147</v>
      </c>
      <c r="J24" s="119" t="s">
        <v>37</v>
      </c>
      <c r="K24" s="119" t="s">
        <v>37</v>
      </c>
      <c r="L24" s="119" t="s">
        <v>106</v>
      </c>
      <c r="M24" s="30">
        <v>2</v>
      </c>
      <c r="N24" s="30">
        <v>2</v>
      </c>
      <c r="O24" s="31">
        <f>M24*N24</f>
        <v>4</v>
      </c>
      <c r="P24" s="32" t="str">
        <f>IF((N24),IF(AND(O24&gt;=24,O24&lt;=40),"Muy Alto",IF(AND(O24&gt;=10,O24&lt;=20),"Alto",IF(AND(O24&gt;=6,O24&lt;=8),"Medio",IF((O24&lt;=4),"Bajo")))))</f>
        <v>Bajo</v>
      </c>
      <c r="Q24" s="30">
        <v>10</v>
      </c>
      <c r="R24" s="33">
        <f>O24*Q24</f>
        <v>40</v>
      </c>
      <c r="S24" s="34" t="str">
        <f>IF(R24&lt;=0,"N/A",IF(R24&lt;=20,"IV",IF(R24&lt;=120,"III",IF(R24&lt;=500,"II",IF(R24&lt;=4000,"I",)))))</f>
        <v>III</v>
      </c>
      <c r="T24" s="32" t="str">
        <f t="shared" si="17"/>
        <v>Mejorable</v>
      </c>
      <c r="U24" s="48"/>
      <c r="V24" s="28" t="s">
        <v>148</v>
      </c>
      <c r="W24" s="28" t="s">
        <v>79</v>
      </c>
      <c r="X24" s="28" t="s">
        <v>43</v>
      </c>
      <c r="Y24" s="28" t="s">
        <v>43</v>
      </c>
      <c r="Z24" s="28" t="s">
        <v>43</v>
      </c>
      <c r="AA24" s="28" t="s">
        <v>110</v>
      </c>
      <c r="AB24" s="120" t="s">
        <v>43</v>
      </c>
      <c r="AC24" s="36"/>
      <c r="AD24" s="36"/>
    </row>
    <row r="25" spans="1:30" s="37" customFormat="1" ht="83.25" thickBot="1" x14ac:dyDescent="0.3">
      <c r="A25" s="78"/>
      <c r="B25" s="121"/>
      <c r="C25" s="122"/>
      <c r="D25" s="123"/>
      <c r="E25" s="124"/>
      <c r="F25" s="125" t="s">
        <v>62</v>
      </c>
      <c r="G25" s="79" t="s">
        <v>253</v>
      </c>
      <c r="H25" s="123"/>
      <c r="I25" s="80" t="s">
        <v>153</v>
      </c>
      <c r="J25" s="80" t="s">
        <v>37</v>
      </c>
      <c r="K25" s="80" t="s">
        <v>37</v>
      </c>
      <c r="L25" s="80" t="s">
        <v>37</v>
      </c>
      <c r="M25" s="126">
        <v>2</v>
      </c>
      <c r="N25" s="126">
        <v>3</v>
      </c>
      <c r="O25" s="127">
        <f>M25*N25</f>
        <v>6</v>
      </c>
      <c r="P25" s="128" t="str">
        <f>IF((N25),IF(AND(O25&gt;=24,O25&lt;=40),"Muy Alto",IF(AND(O25&gt;=10,O25&lt;=20),"Alto",IF(AND(O25&gt;=6,O25&lt;=8),"Medio",IF((O25&lt;=4),"Bajo")))))</f>
        <v>Medio</v>
      </c>
      <c r="Q25" s="126">
        <v>25</v>
      </c>
      <c r="R25" s="129">
        <f>O25*Q25</f>
        <v>150</v>
      </c>
      <c r="S25" s="130" t="str">
        <f>IF(R25&lt;=0,"N/A",IF(R25&lt;=20,"IV",IF(R25&lt;=120,"III",IF(R25&lt;=500,"II",IF(R25&lt;=4000,"I",)))))</f>
        <v>II</v>
      </c>
      <c r="T25" s="128" t="str">
        <f t="shared" si="17"/>
        <v>Aceptable con control específico</v>
      </c>
      <c r="U25" s="87"/>
      <c r="V25" s="131" t="s">
        <v>154</v>
      </c>
      <c r="W25" s="132" t="s">
        <v>79</v>
      </c>
      <c r="X25" s="132" t="s">
        <v>43</v>
      </c>
      <c r="Y25" s="132" t="s">
        <v>43</v>
      </c>
      <c r="Z25" s="132" t="s">
        <v>43</v>
      </c>
      <c r="AA25" s="132" t="s">
        <v>155</v>
      </c>
      <c r="AB25" s="133" t="s">
        <v>43</v>
      </c>
      <c r="AC25" s="36"/>
      <c r="AD25" s="36"/>
    </row>
    <row r="26" spans="1:30" ht="99" x14ac:dyDescent="0.3">
      <c r="A26" s="90" t="s">
        <v>135</v>
      </c>
      <c r="B26" s="134" t="s">
        <v>156</v>
      </c>
      <c r="C26" s="134" t="s">
        <v>157</v>
      </c>
      <c r="D26" s="96" t="s">
        <v>100</v>
      </c>
      <c r="E26" s="93" t="s">
        <v>32</v>
      </c>
      <c r="F26" s="94" t="s">
        <v>101</v>
      </c>
      <c r="G26" s="95" t="s">
        <v>102</v>
      </c>
      <c r="H26" s="96" t="s">
        <v>158</v>
      </c>
      <c r="I26" s="95" t="s">
        <v>104</v>
      </c>
      <c r="J26" s="95" t="s">
        <v>49</v>
      </c>
      <c r="K26" s="95" t="s">
        <v>105</v>
      </c>
      <c r="L26" s="95" t="s">
        <v>106</v>
      </c>
      <c r="M26" s="97">
        <v>2</v>
      </c>
      <c r="N26" s="97">
        <v>4</v>
      </c>
      <c r="O26" s="98">
        <f t="shared" ref="O26:O39" si="22">M26*N26</f>
        <v>8</v>
      </c>
      <c r="P26" s="99" t="str">
        <f t="shared" ref="P26:P39" si="23">IF((N26),IF(AND(O26&gt;=24,O26&lt;=40),"Muy Alto",IF(AND(O26&gt;=10,O26&lt;=20),"Alto",IF(AND(O26&gt;=6,O26&lt;=8),"Medio",IF((O26&lt;=4),"Bajo")))))</f>
        <v>Medio</v>
      </c>
      <c r="Q26" s="97">
        <v>25</v>
      </c>
      <c r="R26" s="97">
        <f t="shared" ref="R26:R39" si="24">O26*Q26</f>
        <v>200</v>
      </c>
      <c r="S26" s="100" t="str">
        <f t="shared" ref="S26:S39" si="25">IF(R26&lt;=0,"N/A",IF(R26&lt;=20,"IV",IF(R26&lt;=120,"III",IF(R26&lt;=500,"II",IF(R26&lt;=4000,"I",)))))</f>
        <v>II</v>
      </c>
      <c r="T26" s="99" t="str">
        <f t="shared" si="17"/>
        <v>Aceptable con control específico</v>
      </c>
      <c r="U26" s="101" t="s">
        <v>194</v>
      </c>
      <c r="V26" s="102" t="s">
        <v>108</v>
      </c>
      <c r="W26" s="103" t="s">
        <v>67</v>
      </c>
      <c r="X26" s="103" t="s">
        <v>43</v>
      </c>
      <c r="Y26" s="103" t="s">
        <v>43</v>
      </c>
      <c r="Z26" s="103" t="s">
        <v>109</v>
      </c>
      <c r="AA26" s="103" t="s">
        <v>110</v>
      </c>
      <c r="AB26" s="104" t="s">
        <v>43</v>
      </c>
      <c r="AC26" s="4"/>
      <c r="AD26" s="4"/>
    </row>
    <row r="27" spans="1:30" ht="99" x14ac:dyDescent="0.3">
      <c r="A27" s="39"/>
      <c r="B27" s="135"/>
      <c r="C27" s="135"/>
      <c r="D27" s="41"/>
      <c r="E27" s="107"/>
      <c r="F27" s="108" t="s">
        <v>101</v>
      </c>
      <c r="G27" s="109" t="s">
        <v>116</v>
      </c>
      <c r="H27" s="41"/>
      <c r="I27" s="109" t="s">
        <v>117</v>
      </c>
      <c r="J27" s="109" t="s">
        <v>49</v>
      </c>
      <c r="K27" s="109" t="s">
        <v>37</v>
      </c>
      <c r="L27" s="109" t="s">
        <v>106</v>
      </c>
      <c r="M27" s="110">
        <v>2</v>
      </c>
      <c r="N27" s="110">
        <v>4</v>
      </c>
      <c r="O27" s="111">
        <f t="shared" si="22"/>
        <v>8</v>
      </c>
      <c r="P27" s="112" t="str">
        <f t="shared" si="23"/>
        <v>Medio</v>
      </c>
      <c r="Q27" s="110">
        <v>10</v>
      </c>
      <c r="R27" s="110">
        <f t="shared" si="24"/>
        <v>80</v>
      </c>
      <c r="S27" s="113" t="str">
        <f t="shared" si="25"/>
        <v>III</v>
      </c>
      <c r="T27" s="112" t="str">
        <f t="shared" si="17"/>
        <v>Mejorable</v>
      </c>
      <c r="U27" s="48"/>
      <c r="V27" s="114" t="s">
        <v>118</v>
      </c>
      <c r="W27" s="115" t="s">
        <v>67</v>
      </c>
      <c r="X27" s="115" t="s">
        <v>43</v>
      </c>
      <c r="Y27" s="115" t="s">
        <v>43</v>
      </c>
      <c r="Z27" s="115" t="s">
        <v>43</v>
      </c>
      <c r="AA27" s="115" t="s">
        <v>110</v>
      </c>
      <c r="AB27" s="116" t="s">
        <v>43</v>
      </c>
      <c r="AC27" s="4"/>
      <c r="AD27" s="4"/>
    </row>
    <row r="28" spans="1:30" ht="148.5" x14ac:dyDescent="0.3">
      <c r="A28" s="39"/>
      <c r="B28" s="135"/>
      <c r="C28" s="135"/>
      <c r="D28" s="41"/>
      <c r="E28" s="107"/>
      <c r="F28" s="108" t="s">
        <v>125</v>
      </c>
      <c r="G28" s="109" t="s">
        <v>126</v>
      </c>
      <c r="H28" s="41"/>
      <c r="I28" s="109" t="s">
        <v>127</v>
      </c>
      <c r="J28" s="109" t="s">
        <v>151</v>
      </c>
      <c r="K28" s="109" t="s">
        <v>129</v>
      </c>
      <c r="L28" s="109" t="s">
        <v>106</v>
      </c>
      <c r="M28" s="110">
        <v>2</v>
      </c>
      <c r="N28" s="110">
        <v>4</v>
      </c>
      <c r="O28" s="111">
        <f t="shared" si="22"/>
        <v>8</v>
      </c>
      <c r="P28" s="112" t="str">
        <f t="shared" si="23"/>
        <v>Medio</v>
      </c>
      <c r="Q28" s="110">
        <v>25</v>
      </c>
      <c r="R28" s="110">
        <f t="shared" si="24"/>
        <v>200</v>
      </c>
      <c r="S28" s="113" t="str">
        <f t="shared" si="25"/>
        <v>II</v>
      </c>
      <c r="T28" s="112" t="str">
        <f t="shared" si="17"/>
        <v>Aceptable con control específico</v>
      </c>
      <c r="U28" s="48"/>
      <c r="V28" s="114" t="s">
        <v>130</v>
      </c>
      <c r="W28" s="115" t="s">
        <v>131</v>
      </c>
      <c r="X28" s="115" t="s">
        <v>43</v>
      </c>
      <c r="Y28" s="115" t="s">
        <v>43</v>
      </c>
      <c r="Z28" s="115" t="s">
        <v>43</v>
      </c>
      <c r="AA28" s="115" t="s">
        <v>132</v>
      </c>
      <c r="AB28" s="116" t="s">
        <v>43</v>
      </c>
      <c r="AC28" s="4"/>
      <c r="AD28" s="4"/>
    </row>
    <row r="29" spans="1:30" ht="82.5" x14ac:dyDescent="0.3">
      <c r="A29" s="39"/>
      <c r="B29" s="135"/>
      <c r="C29" s="135"/>
      <c r="D29" s="55"/>
      <c r="E29" s="136"/>
      <c r="F29" s="108" t="s">
        <v>62</v>
      </c>
      <c r="G29" s="109" t="s">
        <v>138</v>
      </c>
      <c r="H29" s="55"/>
      <c r="I29" s="109" t="s">
        <v>139</v>
      </c>
      <c r="J29" s="109" t="s">
        <v>77</v>
      </c>
      <c r="K29" s="109" t="s">
        <v>37</v>
      </c>
      <c r="L29" s="109" t="s">
        <v>37</v>
      </c>
      <c r="M29" s="110">
        <v>2</v>
      </c>
      <c r="N29" s="110">
        <v>3</v>
      </c>
      <c r="O29" s="111">
        <f t="shared" si="22"/>
        <v>6</v>
      </c>
      <c r="P29" s="112" t="str">
        <f t="shared" si="23"/>
        <v>Medio</v>
      </c>
      <c r="Q29" s="110">
        <v>25</v>
      </c>
      <c r="R29" s="110">
        <f t="shared" si="24"/>
        <v>150</v>
      </c>
      <c r="S29" s="113" t="str">
        <f t="shared" si="25"/>
        <v>II</v>
      </c>
      <c r="T29" s="112" t="str">
        <f t="shared" si="17"/>
        <v>Aceptable con control específico</v>
      </c>
      <c r="U29" s="150"/>
      <c r="V29" s="114" t="s">
        <v>78</v>
      </c>
      <c r="W29" s="115" t="s">
        <v>79</v>
      </c>
      <c r="X29" s="115" t="s">
        <v>43</v>
      </c>
      <c r="Y29" s="115" t="s">
        <v>43</v>
      </c>
      <c r="Z29" s="115" t="s">
        <v>43</v>
      </c>
      <c r="AA29" s="115" t="s">
        <v>140</v>
      </c>
      <c r="AB29" s="116" t="s">
        <v>43</v>
      </c>
      <c r="AC29" s="4"/>
      <c r="AD29" s="4"/>
    </row>
    <row r="30" spans="1:30" ht="82.5" x14ac:dyDescent="0.3">
      <c r="A30" s="39"/>
      <c r="B30" s="135"/>
      <c r="C30" s="135"/>
      <c r="D30" s="119" t="s">
        <v>145</v>
      </c>
      <c r="E30" s="33" t="s">
        <v>32</v>
      </c>
      <c r="F30" s="118" t="s">
        <v>101</v>
      </c>
      <c r="G30" s="119" t="s">
        <v>146</v>
      </c>
      <c r="H30" s="119" t="s">
        <v>158</v>
      </c>
      <c r="I30" s="119" t="s">
        <v>147</v>
      </c>
      <c r="J30" s="119" t="s">
        <v>37</v>
      </c>
      <c r="K30" s="119" t="s">
        <v>37</v>
      </c>
      <c r="L30" s="119" t="s">
        <v>106</v>
      </c>
      <c r="M30" s="30">
        <v>2</v>
      </c>
      <c r="N30" s="30">
        <v>2</v>
      </c>
      <c r="O30" s="31">
        <f>M30*N30</f>
        <v>4</v>
      </c>
      <c r="P30" s="32" t="str">
        <f>IF((N30),IF(AND(O30&gt;=24,O30&lt;=40),"Muy Alto",IF(AND(O30&gt;=10,O30&lt;=20),"Alto",IF(AND(O30&gt;=6,O30&lt;=8),"Medio",IF((O30&lt;=4),"Bajo")))))</f>
        <v>Bajo</v>
      </c>
      <c r="Q30" s="30">
        <v>10</v>
      </c>
      <c r="R30" s="33">
        <f>O30*Q30</f>
        <v>40</v>
      </c>
      <c r="S30" s="34" t="str">
        <f>IF(R30&lt;=0,"N/A",IF(R30&lt;=20,"IV",IF(R30&lt;=120,"III",IF(R30&lt;=500,"II",IF(R30&lt;=4000,"I",)))))</f>
        <v>III</v>
      </c>
      <c r="T30" s="32" t="str">
        <f t="shared" si="17"/>
        <v>Mejorable</v>
      </c>
      <c r="U30" s="225" t="s">
        <v>160</v>
      </c>
      <c r="V30" s="28" t="s">
        <v>148</v>
      </c>
      <c r="W30" s="28" t="s">
        <v>79</v>
      </c>
      <c r="X30" s="28" t="s">
        <v>43</v>
      </c>
      <c r="Y30" s="28" t="s">
        <v>43</v>
      </c>
      <c r="Z30" s="28" t="s">
        <v>43</v>
      </c>
      <c r="AA30" s="28" t="s">
        <v>110</v>
      </c>
      <c r="AB30" s="120" t="s">
        <v>43</v>
      </c>
      <c r="AC30" s="4"/>
      <c r="AD30" s="4"/>
    </row>
    <row r="31" spans="1:30" ht="82.5" x14ac:dyDescent="0.3">
      <c r="A31" s="39"/>
      <c r="B31" s="135"/>
      <c r="C31" s="135"/>
      <c r="D31" s="41" t="s">
        <v>161</v>
      </c>
      <c r="E31" s="24" t="s">
        <v>32</v>
      </c>
      <c r="F31" s="140" t="s">
        <v>101</v>
      </c>
      <c r="G31" s="141" t="s">
        <v>162</v>
      </c>
      <c r="H31" s="66" t="s">
        <v>195</v>
      </c>
      <c r="I31" s="141" t="s">
        <v>164</v>
      </c>
      <c r="J31" s="141" t="s">
        <v>37</v>
      </c>
      <c r="K31" s="141" t="s">
        <v>37</v>
      </c>
      <c r="L31" s="141" t="s">
        <v>165</v>
      </c>
      <c r="M31" s="142">
        <v>2</v>
      </c>
      <c r="N31" s="142">
        <v>3</v>
      </c>
      <c r="O31" s="143">
        <f t="shared" si="22"/>
        <v>6</v>
      </c>
      <c r="P31" s="144" t="str">
        <f t="shared" si="23"/>
        <v>Medio</v>
      </c>
      <c r="Q31" s="142">
        <v>25</v>
      </c>
      <c r="R31" s="142">
        <f t="shared" si="24"/>
        <v>150</v>
      </c>
      <c r="S31" s="145" t="str">
        <f t="shared" si="25"/>
        <v>II</v>
      </c>
      <c r="T31" s="144" t="str">
        <f t="shared" si="17"/>
        <v>Aceptable con control específico</v>
      </c>
      <c r="U31" s="48" t="s">
        <v>181</v>
      </c>
      <c r="V31" s="146" t="s">
        <v>118</v>
      </c>
      <c r="W31" s="147" t="s">
        <v>67</v>
      </c>
      <c r="X31" s="147" t="s">
        <v>43</v>
      </c>
      <c r="Y31" s="147" t="s">
        <v>43</v>
      </c>
      <c r="Z31" s="147" t="s">
        <v>43</v>
      </c>
      <c r="AA31" s="147" t="s">
        <v>110</v>
      </c>
      <c r="AB31" s="148" t="s">
        <v>43</v>
      </c>
      <c r="AC31" s="4"/>
      <c r="AD31" s="4"/>
    </row>
    <row r="32" spans="1:30" ht="99" x14ac:dyDescent="0.3">
      <c r="A32" s="39"/>
      <c r="B32" s="135"/>
      <c r="C32" s="135"/>
      <c r="D32" s="41"/>
      <c r="E32" s="24"/>
      <c r="F32" s="108" t="s">
        <v>167</v>
      </c>
      <c r="G32" s="109" t="s">
        <v>168</v>
      </c>
      <c r="H32" s="41"/>
      <c r="I32" s="119" t="s">
        <v>169</v>
      </c>
      <c r="J32" s="109" t="s">
        <v>170</v>
      </c>
      <c r="K32" s="109" t="s">
        <v>37</v>
      </c>
      <c r="L32" s="109" t="s">
        <v>165</v>
      </c>
      <c r="M32" s="110">
        <v>2</v>
      </c>
      <c r="N32" s="110">
        <v>3</v>
      </c>
      <c r="O32" s="111">
        <f t="shared" si="22"/>
        <v>6</v>
      </c>
      <c r="P32" s="112" t="str">
        <f t="shared" si="23"/>
        <v>Medio</v>
      </c>
      <c r="Q32" s="110">
        <v>25</v>
      </c>
      <c r="R32" s="110">
        <f t="shared" si="24"/>
        <v>150</v>
      </c>
      <c r="S32" s="113" t="str">
        <f t="shared" si="25"/>
        <v>II</v>
      </c>
      <c r="T32" s="112" t="str">
        <f t="shared" si="17"/>
        <v>Aceptable con control específico</v>
      </c>
      <c r="U32" s="48"/>
      <c r="V32" s="114" t="s">
        <v>171</v>
      </c>
      <c r="W32" s="115" t="s">
        <v>79</v>
      </c>
      <c r="X32" s="28" t="s">
        <v>43</v>
      </c>
      <c r="Y32" s="28" t="s">
        <v>43</v>
      </c>
      <c r="Z32" s="28" t="s">
        <v>43</v>
      </c>
      <c r="AA32" s="28" t="s">
        <v>172</v>
      </c>
      <c r="AB32" s="120" t="s">
        <v>173</v>
      </c>
      <c r="AC32" s="4"/>
      <c r="AD32" s="4"/>
    </row>
    <row r="33" spans="1:30" ht="82.5" x14ac:dyDescent="0.3">
      <c r="A33" s="39"/>
      <c r="B33" s="135"/>
      <c r="C33" s="135"/>
      <c r="D33" s="41"/>
      <c r="E33" s="24"/>
      <c r="F33" s="108" t="s">
        <v>62</v>
      </c>
      <c r="G33" s="109" t="s">
        <v>174</v>
      </c>
      <c r="H33" s="41"/>
      <c r="I33" s="119" t="s">
        <v>153</v>
      </c>
      <c r="J33" s="109" t="s">
        <v>175</v>
      </c>
      <c r="K33" s="109" t="s">
        <v>37</v>
      </c>
      <c r="L33" s="109" t="s">
        <v>165</v>
      </c>
      <c r="M33" s="110">
        <v>2</v>
      </c>
      <c r="N33" s="110">
        <v>3</v>
      </c>
      <c r="O33" s="111">
        <f t="shared" si="22"/>
        <v>6</v>
      </c>
      <c r="P33" s="112" t="str">
        <f t="shared" si="23"/>
        <v>Medio</v>
      </c>
      <c r="Q33" s="110">
        <v>25</v>
      </c>
      <c r="R33" s="110">
        <f t="shared" si="24"/>
        <v>150</v>
      </c>
      <c r="S33" s="113" t="str">
        <f t="shared" si="25"/>
        <v>II</v>
      </c>
      <c r="T33" s="112" t="str">
        <f t="shared" si="17"/>
        <v>Aceptable con control específico</v>
      </c>
      <c r="U33" s="48"/>
      <c r="V33" s="114" t="s">
        <v>154</v>
      </c>
      <c r="W33" s="115" t="s">
        <v>79</v>
      </c>
      <c r="X33" s="149" t="s">
        <v>43</v>
      </c>
      <c r="Y33" s="149" t="s">
        <v>43</v>
      </c>
      <c r="Z33" s="149" t="s">
        <v>43</v>
      </c>
      <c r="AA33" s="149" t="s">
        <v>155</v>
      </c>
      <c r="AB33" s="120" t="s">
        <v>173</v>
      </c>
      <c r="AC33" s="4"/>
      <c r="AD33" s="4"/>
    </row>
    <row r="34" spans="1:30" ht="82.5" x14ac:dyDescent="0.3">
      <c r="A34" s="39"/>
      <c r="B34" s="135"/>
      <c r="C34" s="135"/>
      <c r="D34" s="41"/>
      <c r="E34" s="24"/>
      <c r="F34" s="108" t="s">
        <v>33</v>
      </c>
      <c r="G34" s="109" t="s">
        <v>254</v>
      </c>
      <c r="H34" s="55"/>
      <c r="I34" s="119" t="s">
        <v>255</v>
      </c>
      <c r="J34" s="109" t="s">
        <v>37</v>
      </c>
      <c r="K34" s="109" t="s">
        <v>37</v>
      </c>
      <c r="L34" s="109" t="s">
        <v>165</v>
      </c>
      <c r="M34" s="110">
        <v>6</v>
      </c>
      <c r="N34" s="110">
        <v>3</v>
      </c>
      <c r="O34" s="111">
        <f t="shared" si="22"/>
        <v>18</v>
      </c>
      <c r="P34" s="112" t="str">
        <f t="shared" si="23"/>
        <v>Alto</v>
      </c>
      <c r="Q34" s="110">
        <v>25</v>
      </c>
      <c r="R34" s="110">
        <f t="shared" si="24"/>
        <v>450</v>
      </c>
      <c r="S34" s="113" t="str">
        <f t="shared" si="25"/>
        <v>II</v>
      </c>
      <c r="T34" s="112" t="str">
        <f t="shared" si="17"/>
        <v>Aceptable con control específico</v>
      </c>
      <c r="U34" s="150"/>
      <c r="V34" s="226" t="s">
        <v>176</v>
      </c>
      <c r="W34" s="28" t="s">
        <v>79</v>
      </c>
      <c r="X34" s="28" t="s">
        <v>43</v>
      </c>
      <c r="Y34" s="149" t="s">
        <v>43</v>
      </c>
      <c r="Z34" s="149" t="s">
        <v>43</v>
      </c>
      <c r="AA34" s="28" t="s">
        <v>256</v>
      </c>
      <c r="AB34" s="120" t="s">
        <v>173</v>
      </c>
      <c r="AC34" s="4"/>
      <c r="AD34" s="4"/>
    </row>
    <row r="35" spans="1:30" ht="82.5" x14ac:dyDescent="0.3">
      <c r="A35" s="39"/>
      <c r="B35" s="135"/>
      <c r="C35" s="135"/>
      <c r="D35" s="23" t="s">
        <v>196</v>
      </c>
      <c r="E35" s="151" t="s">
        <v>32</v>
      </c>
      <c r="F35" s="118" t="s">
        <v>62</v>
      </c>
      <c r="G35" s="119" t="s">
        <v>197</v>
      </c>
      <c r="H35" s="66" t="s">
        <v>198</v>
      </c>
      <c r="I35" s="119" t="s">
        <v>153</v>
      </c>
      <c r="J35" s="119" t="s">
        <v>37</v>
      </c>
      <c r="K35" s="119" t="s">
        <v>37</v>
      </c>
      <c r="L35" s="109" t="s">
        <v>165</v>
      </c>
      <c r="M35" s="110">
        <v>6</v>
      </c>
      <c r="N35" s="110">
        <v>3</v>
      </c>
      <c r="O35" s="111">
        <f t="shared" ref="O35:O38" si="26">M35*N35</f>
        <v>18</v>
      </c>
      <c r="P35" s="112" t="str">
        <f t="shared" ref="P35:P38" si="27">IF((N35),IF(AND(O35&gt;=24,O35&lt;=40),"Muy Alto",IF(AND(O35&gt;=10,O35&lt;=20),"Alto",IF(AND(O35&gt;=6,O35&lt;=8),"Medio",IF((O35&lt;=4),"Bajo")))))</f>
        <v>Alto</v>
      </c>
      <c r="Q35" s="110">
        <v>25</v>
      </c>
      <c r="R35" s="110">
        <f t="shared" ref="R35:R38" si="28">O35*Q35</f>
        <v>450</v>
      </c>
      <c r="S35" s="113" t="str">
        <f t="shared" ref="S35:S38" si="29">IF(R35&lt;=0,"N/A",IF(R35&lt;=20,"IV",IF(R35&lt;=120,"III",IF(R35&lt;=500,"II",IF(R35&lt;=4000,"I",)))))</f>
        <v>II</v>
      </c>
      <c r="T35" s="112" t="str">
        <f t="shared" ref="T35:T38" si="30">IF(S35="I","No aceptable",IF(S35="II","Aceptable con control específico",IF(S35="III","Mejorable",IF(S35="IV","Aceptable","N/A"))))</f>
        <v>Aceptable con control específico</v>
      </c>
      <c r="U35" s="152" t="s">
        <v>199</v>
      </c>
      <c r="V35" s="160" t="s">
        <v>200</v>
      </c>
      <c r="W35" s="149" t="s">
        <v>79</v>
      </c>
      <c r="X35" s="149" t="s">
        <v>43</v>
      </c>
      <c r="Y35" s="149" t="s">
        <v>43</v>
      </c>
      <c r="Z35" s="149" t="s">
        <v>43</v>
      </c>
      <c r="AA35" s="149" t="s">
        <v>201</v>
      </c>
      <c r="AB35" s="161" t="s">
        <v>173</v>
      </c>
      <c r="AC35" s="4"/>
      <c r="AD35" s="4"/>
    </row>
    <row r="36" spans="1:30" ht="66" x14ac:dyDescent="0.3">
      <c r="A36" s="39"/>
      <c r="B36" s="135"/>
      <c r="C36" s="135"/>
      <c r="D36" s="23"/>
      <c r="E36" s="107"/>
      <c r="F36" s="108" t="s">
        <v>46</v>
      </c>
      <c r="G36" s="109" t="s">
        <v>202</v>
      </c>
      <c r="H36" s="41"/>
      <c r="I36" s="119" t="s">
        <v>203</v>
      </c>
      <c r="J36" s="119" t="s">
        <v>37</v>
      </c>
      <c r="K36" s="119" t="s">
        <v>37</v>
      </c>
      <c r="L36" s="109" t="s">
        <v>165</v>
      </c>
      <c r="M36" s="110">
        <v>6</v>
      </c>
      <c r="N36" s="110">
        <v>3</v>
      </c>
      <c r="O36" s="111">
        <f t="shared" si="26"/>
        <v>18</v>
      </c>
      <c r="P36" s="112" t="str">
        <f t="shared" si="27"/>
        <v>Alto</v>
      </c>
      <c r="Q36" s="110">
        <v>25</v>
      </c>
      <c r="R36" s="110">
        <f t="shared" si="28"/>
        <v>450</v>
      </c>
      <c r="S36" s="113" t="str">
        <f t="shared" si="29"/>
        <v>II</v>
      </c>
      <c r="T36" s="112" t="str">
        <f t="shared" si="30"/>
        <v>Aceptable con control específico</v>
      </c>
      <c r="U36" s="48"/>
      <c r="V36" s="114" t="s">
        <v>204</v>
      </c>
      <c r="W36" s="115" t="s">
        <v>276</v>
      </c>
      <c r="X36" s="149" t="s">
        <v>43</v>
      </c>
      <c r="Y36" s="149" t="s">
        <v>43</v>
      </c>
      <c r="Z36" s="149" t="s">
        <v>43</v>
      </c>
      <c r="AA36" s="28" t="s">
        <v>205</v>
      </c>
      <c r="AB36" s="120" t="s">
        <v>173</v>
      </c>
      <c r="AC36" s="4"/>
      <c r="AD36" s="4"/>
    </row>
    <row r="37" spans="1:30" ht="99" x14ac:dyDescent="0.3">
      <c r="A37" s="39"/>
      <c r="B37" s="135"/>
      <c r="C37" s="135"/>
      <c r="D37" s="23"/>
      <c r="E37" s="107"/>
      <c r="F37" s="108" t="s">
        <v>167</v>
      </c>
      <c r="G37" s="109" t="s">
        <v>168</v>
      </c>
      <c r="H37" s="41"/>
      <c r="I37" s="119" t="s">
        <v>169</v>
      </c>
      <c r="J37" s="109" t="s">
        <v>170</v>
      </c>
      <c r="K37" s="109" t="s">
        <v>37</v>
      </c>
      <c r="L37" s="109" t="s">
        <v>165</v>
      </c>
      <c r="M37" s="110">
        <v>2</v>
      </c>
      <c r="N37" s="110">
        <v>3</v>
      </c>
      <c r="O37" s="111">
        <f t="shared" si="26"/>
        <v>6</v>
      </c>
      <c r="P37" s="112" t="str">
        <f t="shared" si="27"/>
        <v>Medio</v>
      </c>
      <c r="Q37" s="110">
        <v>25</v>
      </c>
      <c r="R37" s="110">
        <f t="shared" si="28"/>
        <v>150</v>
      </c>
      <c r="S37" s="113" t="str">
        <f t="shared" si="29"/>
        <v>II</v>
      </c>
      <c r="T37" s="112" t="str">
        <f t="shared" si="30"/>
        <v>Aceptable con control específico</v>
      </c>
      <c r="U37" s="48"/>
      <c r="V37" s="114" t="s">
        <v>171</v>
      </c>
      <c r="W37" s="115" t="s">
        <v>79</v>
      </c>
      <c r="X37" s="28" t="s">
        <v>43</v>
      </c>
      <c r="Y37" s="28" t="s">
        <v>43</v>
      </c>
      <c r="Z37" s="28" t="s">
        <v>43</v>
      </c>
      <c r="AA37" s="28" t="s">
        <v>172</v>
      </c>
      <c r="AB37" s="120" t="s">
        <v>173</v>
      </c>
      <c r="AC37" s="4"/>
      <c r="AD37" s="4"/>
    </row>
    <row r="38" spans="1:30" ht="82.5" x14ac:dyDescent="0.3">
      <c r="A38" s="39"/>
      <c r="B38" s="135"/>
      <c r="C38" s="135"/>
      <c r="D38" s="23"/>
      <c r="E38" s="136"/>
      <c r="F38" s="108" t="s">
        <v>33</v>
      </c>
      <c r="G38" s="109" t="s">
        <v>91</v>
      </c>
      <c r="H38" s="55"/>
      <c r="I38" s="119" t="s">
        <v>92</v>
      </c>
      <c r="J38" s="119" t="s">
        <v>37</v>
      </c>
      <c r="K38" s="119" t="s">
        <v>37</v>
      </c>
      <c r="L38" s="109" t="s">
        <v>165</v>
      </c>
      <c r="M38" s="110">
        <v>2</v>
      </c>
      <c r="N38" s="110">
        <v>2</v>
      </c>
      <c r="O38" s="111">
        <f t="shared" si="26"/>
        <v>4</v>
      </c>
      <c r="P38" s="112" t="str">
        <f t="shared" si="27"/>
        <v>Bajo</v>
      </c>
      <c r="Q38" s="110">
        <v>25</v>
      </c>
      <c r="R38" s="110">
        <f t="shared" si="28"/>
        <v>100</v>
      </c>
      <c r="S38" s="113" t="str">
        <f t="shared" si="29"/>
        <v>III</v>
      </c>
      <c r="T38" s="112" t="str">
        <f t="shared" si="30"/>
        <v>Mejorable</v>
      </c>
      <c r="U38" s="150"/>
      <c r="V38" s="114" t="s">
        <v>206</v>
      </c>
      <c r="W38" s="28" t="s">
        <v>79</v>
      </c>
      <c r="X38" s="149" t="s">
        <v>43</v>
      </c>
      <c r="Y38" s="149" t="s">
        <v>43</v>
      </c>
      <c r="Z38" s="149" t="s">
        <v>43</v>
      </c>
      <c r="AA38" s="28" t="s">
        <v>257</v>
      </c>
      <c r="AB38" s="120" t="s">
        <v>173</v>
      </c>
      <c r="AC38" s="4"/>
      <c r="AD38" s="4"/>
    </row>
    <row r="39" spans="1:30" ht="82.5" x14ac:dyDescent="0.3">
      <c r="A39" s="39"/>
      <c r="B39" s="135"/>
      <c r="C39" s="135"/>
      <c r="D39" s="66" t="s">
        <v>177</v>
      </c>
      <c r="E39" s="151" t="s">
        <v>32</v>
      </c>
      <c r="F39" s="108" t="s">
        <v>33</v>
      </c>
      <c r="G39" s="109" t="s">
        <v>178</v>
      </c>
      <c r="H39" s="66" t="s">
        <v>179</v>
      </c>
      <c r="I39" s="119" t="s">
        <v>180</v>
      </c>
      <c r="J39" s="119" t="s">
        <v>37</v>
      </c>
      <c r="K39" s="119" t="s">
        <v>37</v>
      </c>
      <c r="L39" s="109" t="s">
        <v>165</v>
      </c>
      <c r="M39" s="110">
        <v>2</v>
      </c>
      <c r="N39" s="110">
        <v>3</v>
      </c>
      <c r="O39" s="111">
        <f t="shared" si="22"/>
        <v>6</v>
      </c>
      <c r="P39" s="112" t="str">
        <f t="shared" si="23"/>
        <v>Medio</v>
      </c>
      <c r="Q39" s="110">
        <v>10</v>
      </c>
      <c r="R39" s="110">
        <f t="shared" si="24"/>
        <v>60</v>
      </c>
      <c r="S39" s="113" t="str">
        <f t="shared" si="25"/>
        <v>III</v>
      </c>
      <c r="T39" s="112" t="str">
        <f t="shared" si="17"/>
        <v>Mejorable</v>
      </c>
      <c r="U39" s="152" t="s">
        <v>166</v>
      </c>
      <c r="V39" s="114" t="s">
        <v>176</v>
      </c>
      <c r="W39" s="115" t="s">
        <v>79</v>
      </c>
      <c r="X39" s="149" t="s">
        <v>43</v>
      </c>
      <c r="Y39" s="149" t="s">
        <v>43</v>
      </c>
      <c r="Z39" s="149" t="s">
        <v>43</v>
      </c>
      <c r="AA39" s="28" t="s">
        <v>257</v>
      </c>
      <c r="AB39" s="120" t="s">
        <v>173</v>
      </c>
      <c r="AC39" s="4"/>
      <c r="AD39" s="4"/>
    </row>
    <row r="40" spans="1:30" ht="82.5" x14ac:dyDescent="0.3">
      <c r="A40" s="39"/>
      <c r="B40" s="135"/>
      <c r="C40" s="135"/>
      <c r="D40" s="41"/>
      <c r="E40" s="107"/>
      <c r="F40" s="118" t="s">
        <v>101</v>
      </c>
      <c r="G40" s="119" t="s">
        <v>146</v>
      </c>
      <c r="H40" s="41"/>
      <c r="I40" s="119" t="s">
        <v>147</v>
      </c>
      <c r="J40" s="119" t="s">
        <v>37</v>
      </c>
      <c r="K40" s="119" t="s">
        <v>37</v>
      </c>
      <c r="L40" s="119" t="s">
        <v>106</v>
      </c>
      <c r="M40" s="30">
        <v>2</v>
      </c>
      <c r="N40" s="30">
        <v>3</v>
      </c>
      <c r="O40" s="31">
        <f>M40*N40</f>
        <v>6</v>
      </c>
      <c r="P40" s="32" t="str">
        <f>IF((N40),IF(AND(O40&gt;=24,O40&lt;=40),"Muy Alto",IF(AND(O40&gt;=10,O40&lt;=20),"Alto",IF(AND(O40&gt;=6,O40&lt;=8),"Medio",IF((O40&lt;=4),"Bajo")))))</f>
        <v>Medio</v>
      </c>
      <c r="Q40" s="30">
        <v>25</v>
      </c>
      <c r="R40" s="33">
        <f>O40*Q40</f>
        <v>150</v>
      </c>
      <c r="S40" s="34" t="str">
        <f>IF(R40&lt;=0,"N/A",IF(R40&lt;=20,"IV",IF(R40&lt;=120,"III",IF(R40&lt;=500,"II",IF(R40&lt;=4000,"I",)))))</f>
        <v>II</v>
      </c>
      <c r="T40" s="32" t="str">
        <f t="shared" si="17"/>
        <v>Aceptable con control específico</v>
      </c>
      <c r="U40" s="48"/>
      <c r="V40" s="28" t="s">
        <v>148</v>
      </c>
      <c r="W40" s="28" t="s">
        <v>79</v>
      </c>
      <c r="X40" s="28" t="s">
        <v>43</v>
      </c>
      <c r="Y40" s="28" t="s">
        <v>43</v>
      </c>
      <c r="Z40" s="28" t="s">
        <v>43</v>
      </c>
      <c r="AA40" s="28" t="s">
        <v>110</v>
      </c>
      <c r="AB40" s="120" t="s">
        <v>43</v>
      </c>
      <c r="AC40" s="4"/>
      <c r="AD40" s="4"/>
    </row>
    <row r="41" spans="1:30" ht="82.5" x14ac:dyDescent="0.3">
      <c r="A41" s="39"/>
      <c r="B41" s="135"/>
      <c r="C41" s="135"/>
      <c r="D41" s="41"/>
      <c r="E41" s="107"/>
      <c r="F41" s="153" t="s">
        <v>62</v>
      </c>
      <c r="G41" s="154" t="s">
        <v>207</v>
      </c>
      <c r="H41" s="41"/>
      <c r="I41" s="119" t="s">
        <v>153</v>
      </c>
      <c r="J41" s="119" t="s">
        <v>37</v>
      </c>
      <c r="K41" s="119" t="s">
        <v>37</v>
      </c>
      <c r="L41" s="119" t="s">
        <v>37</v>
      </c>
      <c r="M41" s="155">
        <v>2</v>
      </c>
      <c r="N41" s="155">
        <v>3</v>
      </c>
      <c r="O41" s="156">
        <f>M41*N41</f>
        <v>6</v>
      </c>
      <c r="P41" s="157" t="str">
        <f>IF((N41),IF(AND(O41&gt;=24,O41&lt;=40),"Muy Alto",IF(AND(O41&gt;=10,O41&lt;=20),"Alto",IF(AND(O41&gt;=6,O41&lt;=8),"Medio",IF((O41&lt;=4),"Bajo")))))</f>
        <v>Medio</v>
      </c>
      <c r="Q41" s="155">
        <v>25</v>
      </c>
      <c r="R41" s="158">
        <f>O41*Q41</f>
        <v>150</v>
      </c>
      <c r="S41" s="159" t="str">
        <f>IF(R41&lt;=0,"N/A",IF(R41&lt;=20,"IV",IF(R41&lt;=120,"III",IF(R41&lt;=500,"II",IF(R41&lt;=4000,"I",)))))</f>
        <v>II</v>
      </c>
      <c r="T41" s="157" t="str">
        <f t="shared" si="17"/>
        <v>Aceptable con control específico</v>
      </c>
      <c r="U41" s="48"/>
      <c r="V41" s="160" t="s">
        <v>154</v>
      </c>
      <c r="W41" s="149" t="s">
        <v>79</v>
      </c>
      <c r="X41" s="149" t="s">
        <v>43</v>
      </c>
      <c r="Y41" s="149" t="s">
        <v>43</v>
      </c>
      <c r="Z41" s="149" t="s">
        <v>43</v>
      </c>
      <c r="AA41" s="149" t="s">
        <v>208</v>
      </c>
      <c r="AB41" s="161" t="s">
        <v>173</v>
      </c>
      <c r="AC41" s="4"/>
      <c r="AD41" s="4"/>
    </row>
    <row r="42" spans="1:30" ht="66.75" thickBot="1" x14ac:dyDescent="0.35">
      <c r="A42" s="78"/>
      <c r="B42" s="162"/>
      <c r="C42" s="162"/>
      <c r="D42" s="123"/>
      <c r="E42" s="163"/>
      <c r="F42" s="125" t="s">
        <v>62</v>
      </c>
      <c r="G42" s="79" t="s">
        <v>182</v>
      </c>
      <c r="H42" s="123"/>
      <c r="I42" s="79" t="s">
        <v>183</v>
      </c>
      <c r="J42" s="79" t="s">
        <v>37</v>
      </c>
      <c r="K42" s="79" t="s">
        <v>37</v>
      </c>
      <c r="L42" s="79" t="s">
        <v>184</v>
      </c>
      <c r="M42" s="126">
        <v>10</v>
      </c>
      <c r="N42" s="126">
        <v>1</v>
      </c>
      <c r="O42" s="127">
        <f>M42*N42</f>
        <v>10</v>
      </c>
      <c r="P42" s="128" t="str">
        <f>IF((N42),IF(AND(O42&gt;=24,O42&lt;=40),"Muy Alto",IF(AND(O42&gt;=10,O42&lt;=20),"Alto",IF(AND(O42&gt;=6,O42&lt;=8),"Medio",IF((O42&lt;=4),"Bajo")))))</f>
        <v>Alto</v>
      </c>
      <c r="Q42" s="126">
        <v>100</v>
      </c>
      <c r="R42" s="129">
        <f>O42*Q42</f>
        <v>1000</v>
      </c>
      <c r="S42" s="130" t="str">
        <f>IF(R42&lt;=0,"N/A",IF(R42&lt;=20,"IV",IF(R42&lt;=120,"III",IF(R42&lt;=500,"II",IF(R42&lt;=4000,"I",)))))</f>
        <v>I</v>
      </c>
      <c r="T42" s="128" t="str">
        <f t="shared" si="17"/>
        <v>No aceptable</v>
      </c>
      <c r="U42" s="87"/>
      <c r="V42" s="131" t="s">
        <v>269</v>
      </c>
      <c r="W42" s="132" t="s">
        <v>185</v>
      </c>
      <c r="X42" s="132" t="s">
        <v>43</v>
      </c>
      <c r="Y42" s="132" t="s">
        <v>43</v>
      </c>
      <c r="Z42" s="132" t="s">
        <v>43</v>
      </c>
      <c r="AA42" s="132" t="s">
        <v>186</v>
      </c>
      <c r="AB42" s="133" t="s">
        <v>173</v>
      </c>
      <c r="AC42" s="4"/>
      <c r="AD42" s="4"/>
    </row>
    <row r="43" spans="1:30" s="37" customFormat="1" ht="99" x14ac:dyDescent="0.25">
      <c r="A43" s="90" t="s">
        <v>135</v>
      </c>
      <c r="B43" s="134" t="s">
        <v>141</v>
      </c>
      <c r="C43" s="134" t="s">
        <v>187</v>
      </c>
      <c r="D43" s="96" t="s">
        <v>100</v>
      </c>
      <c r="E43" s="93" t="s">
        <v>32</v>
      </c>
      <c r="F43" s="94" t="s">
        <v>101</v>
      </c>
      <c r="G43" s="95" t="s">
        <v>102</v>
      </c>
      <c r="H43" s="96" t="s">
        <v>103</v>
      </c>
      <c r="I43" s="95" t="s">
        <v>104</v>
      </c>
      <c r="J43" s="95" t="s">
        <v>49</v>
      </c>
      <c r="K43" s="95" t="s">
        <v>105</v>
      </c>
      <c r="L43" s="95" t="s">
        <v>106</v>
      </c>
      <c r="M43" s="97">
        <v>2</v>
      </c>
      <c r="N43" s="97">
        <v>4</v>
      </c>
      <c r="O43" s="98">
        <f t="shared" ref="O43:O46" si="31">M43*N43</f>
        <v>8</v>
      </c>
      <c r="P43" s="99" t="str">
        <f t="shared" ref="P43:P46" si="32">IF((N43),IF(AND(O43&gt;=24,O43&lt;=40),"Muy Alto",IF(AND(O43&gt;=10,O43&lt;=20),"Alto",IF(AND(O43&gt;=6,O43&lt;=8),"Medio",IF((O43&lt;=4),"Bajo")))))</f>
        <v>Medio</v>
      </c>
      <c r="Q43" s="97">
        <v>25</v>
      </c>
      <c r="R43" s="97">
        <f t="shared" ref="R43:R46" si="33">O43*Q43</f>
        <v>200</v>
      </c>
      <c r="S43" s="100" t="str">
        <f t="shared" ref="S43:S46" si="34">IF(R43&lt;=0,"N/A",IF(R43&lt;=20,"IV",IF(R43&lt;=120,"III",IF(R43&lt;=500,"II",IF(R43&lt;=4000,"I",)))))</f>
        <v>II</v>
      </c>
      <c r="T43" s="99" t="str">
        <f t="shared" si="17"/>
        <v>Aceptable con control específico</v>
      </c>
      <c r="U43" s="101" t="s">
        <v>209</v>
      </c>
      <c r="V43" s="102" t="s">
        <v>108</v>
      </c>
      <c r="W43" s="103" t="s">
        <v>67</v>
      </c>
      <c r="X43" s="103" t="s">
        <v>43</v>
      </c>
      <c r="Y43" s="103" t="s">
        <v>43</v>
      </c>
      <c r="Z43" s="103" t="s">
        <v>109</v>
      </c>
      <c r="AA43" s="103" t="s">
        <v>110</v>
      </c>
      <c r="AB43" s="104" t="s">
        <v>43</v>
      </c>
      <c r="AC43" s="36"/>
      <c r="AD43" s="36"/>
    </row>
    <row r="44" spans="1:30" s="37" customFormat="1" ht="99" x14ac:dyDescent="0.25">
      <c r="A44" s="39"/>
      <c r="B44" s="135"/>
      <c r="C44" s="135"/>
      <c r="D44" s="41"/>
      <c r="E44" s="107"/>
      <c r="F44" s="108" t="s">
        <v>101</v>
      </c>
      <c r="G44" s="109" t="s">
        <v>116</v>
      </c>
      <c r="H44" s="41"/>
      <c r="I44" s="109" t="s">
        <v>117</v>
      </c>
      <c r="J44" s="109" t="s">
        <v>49</v>
      </c>
      <c r="K44" s="109" t="s">
        <v>37</v>
      </c>
      <c r="L44" s="109" t="s">
        <v>106</v>
      </c>
      <c r="M44" s="110">
        <v>2</v>
      </c>
      <c r="N44" s="110">
        <v>4</v>
      </c>
      <c r="O44" s="111">
        <f t="shared" si="31"/>
        <v>8</v>
      </c>
      <c r="P44" s="112" t="str">
        <f t="shared" si="32"/>
        <v>Medio</v>
      </c>
      <c r="Q44" s="110">
        <v>10</v>
      </c>
      <c r="R44" s="110">
        <f t="shared" si="33"/>
        <v>80</v>
      </c>
      <c r="S44" s="113" t="str">
        <f t="shared" si="34"/>
        <v>III</v>
      </c>
      <c r="T44" s="112" t="str">
        <f t="shared" si="17"/>
        <v>Mejorable</v>
      </c>
      <c r="U44" s="48"/>
      <c r="V44" s="114" t="s">
        <v>118</v>
      </c>
      <c r="W44" s="115" t="s">
        <v>67</v>
      </c>
      <c r="X44" s="115" t="s">
        <v>43</v>
      </c>
      <c r="Y44" s="115" t="s">
        <v>43</v>
      </c>
      <c r="Z44" s="115" t="s">
        <v>43</v>
      </c>
      <c r="AA44" s="115" t="s">
        <v>110</v>
      </c>
      <c r="AB44" s="116" t="s">
        <v>43</v>
      </c>
      <c r="AC44" s="36"/>
      <c r="AD44" s="36"/>
    </row>
    <row r="45" spans="1:30" ht="148.5" x14ac:dyDescent="0.3">
      <c r="A45" s="75"/>
      <c r="B45" s="164"/>
      <c r="C45" s="164"/>
      <c r="D45" s="41"/>
      <c r="E45" s="107"/>
      <c r="F45" s="108" t="s">
        <v>125</v>
      </c>
      <c r="G45" s="109" t="s">
        <v>126</v>
      </c>
      <c r="H45" s="41"/>
      <c r="I45" s="109" t="s">
        <v>127</v>
      </c>
      <c r="J45" s="109" t="s">
        <v>151</v>
      </c>
      <c r="K45" s="109" t="s">
        <v>129</v>
      </c>
      <c r="L45" s="109" t="s">
        <v>106</v>
      </c>
      <c r="M45" s="110">
        <v>2</v>
      </c>
      <c r="N45" s="110">
        <v>4</v>
      </c>
      <c r="O45" s="111">
        <f t="shared" si="31"/>
        <v>8</v>
      </c>
      <c r="P45" s="112" t="str">
        <f t="shared" si="32"/>
        <v>Medio</v>
      </c>
      <c r="Q45" s="110">
        <v>25</v>
      </c>
      <c r="R45" s="110">
        <f t="shared" si="33"/>
        <v>200</v>
      </c>
      <c r="S45" s="113" t="str">
        <f t="shared" si="34"/>
        <v>II</v>
      </c>
      <c r="T45" s="112" t="str">
        <f t="shared" si="17"/>
        <v>Aceptable con control específico</v>
      </c>
      <c r="U45" s="48"/>
      <c r="V45" s="114" t="s">
        <v>130</v>
      </c>
      <c r="W45" s="115" t="s">
        <v>131</v>
      </c>
      <c r="X45" s="115" t="s">
        <v>43</v>
      </c>
      <c r="Y45" s="115" t="s">
        <v>43</v>
      </c>
      <c r="Z45" s="115" t="s">
        <v>43</v>
      </c>
      <c r="AA45" s="115" t="s">
        <v>132</v>
      </c>
      <c r="AB45" s="116" t="s">
        <v>43</v>
      </c>
      <c r="AC45" s="4"/>
      <c r="AD45" s="4"/>
    </row>
    <row r="46" spans="1:30" ht="82.5" x14ac:dyDescent="0.3">
      <c r="A46" s="165" t="s">
        <v>113</v>
      </c>
      <c r="B46" s="227" t="s">
        <v>189</v>
      </c>
      <c r="C46" s="167" t="s">
        <v>190</v>
      </c>
      <c r="D46" s="55"/>
      <c r="E46" s="107"/>
      <c r="F46" s="108" t="s">
        <v>62</v>
      </c>
      <c r="G46" s="109" t="s">
        <v>138</v>
      </c>
      <c r="H46" s="55"/>
      <c r="I46" s="109" t="s">
        <v>139</v>
      </c>
      <c r="J46" s="109" t="s">
        <v>77</v>
      </c>
      <c r="K46" s="109" t="s">
        <v>37</v>
      </c>
      <c r="L46" s="109" t="s">
        <v>37</v>
      </c>
      <c r="M46" s="110">
        <v>2</v>
      </c>
      <c r="N46" s="110">
        <v>3</v>
      </c>
      <c r="O46" s="111">
        <f t="shared" si="31"/>
        <v>6</v>
      </c>
      <c r="P46" s="112" t="str">
        <f t="shared" si="32"/>
        <v>Medio</v>
      </c>
      <c r="Q46" s="110">
        <v>25</v>
      </c>
      <c r="R46" s="110">
        <f t="shared" si="33"/>
        <v>150</v>
      </c>
      <c r="S46" s="113" t="str">
        <f t="shared" si="34"/>
        <v>II</v>
      </c>
      <c r="T46" s="112" t="str">
        <f t="shared" si="17"/>
        <v>Aceptable con control específico</v>
      </c>
      <c r="U46" s="48"/>
      <c r="V46" s="114" t="s">
        <v>78</v>
      </c>
      <c r="W46" s="115" t="s">
        <v>79</v>
      </c>
      <c r="X46" s="115" t="s">
        <v>43</v>
      </c>
      <c r="Y46" s="115" t="s">
        <v>43</v>
      </c>
      <c r="Z46" s="115" t="s">
        <v>43</v>
      </c>
      <c r="AA46" s="115" t="s">
        <v>140</v>
      </c>
      <c r="AB46" s="116" t="s">
        <v>43</v>
      </c>
      <c r="AC46" s="4"/>
      <c r="AD46" s="4"/>
    </row>
    <row r="47" spans="1:30" ht="82.5" x14ac:dyDescent="0.3">
      <c r="A47" s="39"/>
      <c r="B47" s="228"/>
      <c r="C47" s="41"/>
      <c r="D47" s="135" t="s">
        <v>259</v>
      </c>
      <c r="E47" s="151" t="s">
        <v>32</v>
      </c>
      <c r="F47" s="118" t="s">
        <v>101</v>
      </c>
      <c r="G47" s="119" t="s">
        <v>146</v>
      </c>
      <c r="H47" s="66" t="s">
        <v>158</v>
      </c>
      <c r="I47" s="119" t="s">
        <v>147</v>
      </c>
      <c r="J47" s="119" t="s">
        <v>37</v>
      </c>
      <c r="K47" s="119" t="s">
        <v>37</v>
      </c>
      <c r="L47" s="119" t="s">
        <v>106</v>
      </c>
      <c r="M47" s="30">
        <v>2</v>
      </c>
      <c r="N47" s="30">
        <v>3</v>
      </c>
      <c r="O47" s="31">
        <f>M47*N47</f>
        <v>6</v>
      </c>
      <c r="P47" s="32" t="str">
        <f>IF((N47),IF(AND(O47&gt;=24,O47&lt;=40),"Muy Alto",IF(AND(O47&gt;=10,O47&lt;=20),"Alto",IF(AND(O47&gt;=6,O47&lt;=8),"Medio",IF((O47&lt;=4),"Bajo")))))</f>
        <v>Medio</v>
      </c>
      <c r="Q47" s="30">
        <v>25</v>
      </c>
      <c r="R47" s="33">
        <f>O47*Q47</f>
        <v>150</v>
      </c>
      <c r="S47" s="34" t="str">
        <f>IF(R47&lt;=0,"N/A",IF(R47&lt;=20,"IV",IF(R47&lt;=120,"III",IF(R47&lt;=500,"II",IF(R47&lt;=4000,"I",)))))</f>
        <v>II</v>
      </c>
      <c r="T47" s="32" t="str">
        <f t="shared" si="17"/>
        <v>Aceptable con control específico</v>
      </c>
      <c r="U47" s="48"/>
      <c r="V47" s="28" t="s">
        <v>148</v>
      </c>
      <c r="W47" s="28" t="s">
        <v>79</v>
      </c>
      <c r="X47" s="28" t="s">
        <v>43</v>
      </c>
      <c r="Y47" s="28" t="s">
        <v>43</v>
      </c>
      <c r="Z47" s="28" t="s">
        <v>43</v>
      </c>
      <c r="AA47" s="28" t="s">
        <v>110</v>
      </c>
      <c r="AB47" s="120" t="s">
        <v>43</v>
      </c>
      <c r="AC47" s="4"/>
      <c r="AD47" s="4"/>
    </row>
    <row r="48" spans="1:30" ht="83.25" thickBot="1" x14ac:dyDescent="0.35">
      <c r="A48" s="78"/>
      <c r="B48" s="229"/>
      <c r="C48" s="230" t="s">
        <v>191</v>
      </c>
      <c r="D48" s="162"/>
      <c r="E48" s="163"/>
      <c r="F48" s="82" t="s">
        <v>33</v>
      </c>
      <c r="G48" s="80" t="s">
        <v>192</v>
      </c>
      <c r="H48" s="123"/>
      <c r="I48" s="80" t="s">
        <v>180</v>
      </c>
      <c r="J48" s="80" t="s">
        <v>37</v>
      </c>
      <c r="K48" s="80" t="s">
        <v>37</v>
      </c>
      <c r="L48" s="80" t="s">
        <v>165</v>
      </c>
      <c r="M48" s="83">
        <v>2</v>
      </c>
      <c r="N48" s="83">
        <v>3</v>
      </c>
      <c r="O48" s="84">
        <f t="shared" ref="O48:O52" si="35">M48*N48</f>
        <v>6</v>
      </c>
      <c r="P48" s="85" t="str">
        <f t="shared" ref="P48:P52" si="36">IF((N48),IF(AND(O48&gt;=24,O48&lt;=40),"Muy Alto",IF(AND(O48&gt;=10,O48&lt;=20),"Alto",IF(AND(O48&gt;=6,O48&lt;=8),"Medio",IF((O48&lt;=4),"Bajo")))))</f>
        <v>Medio</v>
      </c>
      <c r="Q48" s="83">
        <v>25</v>
      </c>
      <c r="R48" s="83">
        <f t="shared" ref="R48:R52" si="37">O48*Q48</f>
        <v>150</v>
      </c>
      <c r="S48" s="86" t="str">
        <f t="shared" ref="S48:S52" si="38">IF(R48&lt;=0,"N/A",IF(R48&lt;=20,"IV",IF(R48&lt;=120,"III",IF(R48&lt;=500,"II",IF(R48&lt;=4000,"I",)))))</f>
        <v>II</v>
      </c>
      <c r="T48" s="85" t="str">
        <f t="shared" si="17"/>
        <v>Aceptable con control específico</v>
      </c>
      <c r="U48" s="87"/>
      <c r="V48" s="172" t="s">
        <v>176</v>
      </c>
      <c r="W48" s="88" t="s">
        <v>79</v>
      </c>
      <c r="X48" s="132" t="s">
        <v>43</v>
      </c>
      <c r="Y48" s="132" t="s">
        <v>43</v>
      </c>
      <c r="Z48" s="132" t="s">
        <v>43</v>
      </c>
      <c r="AA48" s="132" t="s">
        <v>257</v>
      </c>
      <c r="AB48" s="89" t="s">
        <v>173</v>
      </c>
      <c r="AC48" s="4"/>
      <c r="AD48" s="4"/>
    </row>
    <row r="49" spans="1:30" ht="99" x14ac:dyDescent="0.3">
      <c r="A49" s="231" t="s">
        <v>113</v>
      </c>
      <c r="B49" s="232" t="s">
        <v>189</v>
      </c>
      <c r="C49" s="232" t="s">
        <v>210</v>
      </c>
      <c r="D49" s="96" t="s">
        <v>100</v>
      </c>
      <c r="E49" s="233" t="s">
        <v>32</v>
      </c>
      <c r="F49" s="234" t="s">
        <v>101</v>
      </c>
      <c r="G49" s="235" t="s">
        <v>102</v>
      </c>
      <c r="H49" s="236" t="s">
        <v>211</v>
      </c>
      <c r="I49" s="235" t="s">
        <v>104</v>
      </c>
      <c r="J49" s="235" t="s">
        <v>49</v>
      </c>
      <c r="K49" s="235" t="s">
        <v>105</v>
      </c>
      <c r="L49" s="235" t="s">
        <v>106</v>
      </c>
      <c r="M49" s="203">
        <v>2</v>
      </c>
      <c r="N49" s="203">
        <v>4</v>
      </c>
      <c r="O49" s="204">
        <f t="shared" si="35"/>
        <v>8</v>
      </c>
      <c r="P49" s="205" t="str">
        <f t="shared" si="36"/>
        <v>Medio</v>
      </c>
      <c r="Q49" s="203">
        <v>25</v>
      </c>
      <c r="R49" s="203">
        <f t="shared" si="37"/>
        <v>200</v>
      </c>
      <c r="S49" s="207" t="str">
        <f t="shared" si="38"/>
        <v>II</v>
      </c>
      <c r="T49" s="205" t="str">
        <f>IF(S49="I","No aceptable",IF(S49="II","Aceptable con control específico",IF(S49="III","Mejorable",IF(S49="IV","Aceptable","N/A"))))</f>
        <v>Aceptable con control específico</v>
      </c>
      <c r="U49" s="237" t="s">
        <v>212</v>
      </c>
      <c r="V49" s="238" t="s">
        <v>108</v>
      </c>
      <c r="W49" s="201" t="s">
        <v>67</v>
      </c>
      <c r="X49" s="201" t="s">
        <v>43</v>
      </c>
      <c r="Y49" s="201" t="s">
        <v>43</v>
      </c>
      <c r="Z49" s="201" t="s">
        <v>109</v>
      </c>
      <c r="AA49" s="201" t="s">
        <v>110</v>
      </c>
      <c r="AB49" s="209" t="s">
        <v>43</v>
      </c>
      <c r="AC49" s="4"/>
      <c r="AD49" s="4"/>
    </row>
    <row r="50" spans="1:30" ht="99" x14ac:dyDescent="0.3">
      <c r="A50" s="239"/>
      <c r="B50" s="240"/>
      <c r="C50" s="240"/>
      <c r="D50" s="41"/>
      <c r="E50" s="241"/>
      <c r="F50" s="118" t="s">
        <v>101</v>
      </c>
      <c r="G50" s="119" t="s">
        <v>116</v>
      </c>
      <c r="H50" s="23"/>
      <c r="I50" s="119" t="s">
        <v>117</v>
      </c>
      <c r="J50" s="119" t="s">
        <v>49</v>
      </c>
      <c r="K50" s="119" t="s">
        <v>37</v>
      </c>
      <c r="L50" s="119" t="s">
        <v>106</v>
      </c>
      <c r="M50" s="30">
        <v>2</v>
      </c>
      <c r="N50" s="30">
        <v>4</v>
      </c>
      <c r="O50" s="31">
        <f t="shared" si="35"/>
        <v>8</v>
      </c>
      <c r="P50" s="32" t="str">
        <f t="shared" si="36"/>
        <v>Medio</v>
      </c>
      <c r="Q50" s="30">
        <v>10</v>
      </c>
      <c r="R50" s="30">
        <f t="shared" si="37"/>
        <v>80</v>
      </c>
      <c r="S50" s="34" t="str">
        <f t="shared" si="38"/>
        <v>III</v>
      </c>
      <c r="T50" s="32" t="str">
        <f>IF(S50="I","No aceptable",IF(S50="II","Aceptable con control específico",IF(S50="III","Mejorable",IF(S50="IV","Aceptable","N/A"))))</f>
        <v>Mejorable</v>
      </c>
      <c r="U50" s="242"/>
      <c r="V50" s="226" t="s">
        <v>118</v>
      </c>
      <c r="W50" s="28" t="s">
        <v>67</v>
      </c>
      <c r="X50" s="28" t="s">
        <v>43</v>
      </c>
      <c r="Y50" s="28" t="s">
        <v>43</v>
      </c>
      <c r="Z50" s="28" t="s">
        <v>43</v>
      </c>
      <c r="AA50" s="28" t="s">
        <v>110</v>
      </c>
      <c r="AB50" s="120" t="s">
        <v>43</v>
      </c>
      <c r="AC50" s="4"/>
      <c r="AD50" s="4"/>
    </row>
    <row r="51" spans="1:30" s="37" customFormat="1" ht="82.5" x14ac:dyDescent="0.25">
      <c r="A51" s="239"/>
      <c r="B51" s="240"/>
      <c r="C51" s="240"/>
      <c r="D51" s="41"/>
      <c r="E51" s="241"/>
      <c r="F51" s="25" t="s">
        <v>62</v>
      </c>
      <c r="G51" s="26" t="s">
        <v>213</v>
      </c>
      <c r="H51" s="23"/>
      <c r="I51" s="26" t="s">
        <v>70</v>
      </c>
      <c r="J51" s="26" t="s">
        <v>214</v>
      </c>
      <c r="K51" s="38" t="s">
        <v>37</v>
      </c>
      <c r="L51" s="38" t="s">
        <v>37</v>
      </c>
      <c r="M51" s="30">
        <v>2</v>
      </c>
      <c r="N51" s="30">
        <v>4</v>
      </c>
      <c r="O51" s="31">
        <f t="shared" si="35"/>
        <v>8</v>
      </c>
      <c r="P51" s="32" t="str">
        <f>IF((N51),IF(AND(O51&gt;=24,O51&lt;=40),"Muy Alto",IF(AND(O51&gt;=10,O51&lt;=20),"Alto",IF(AND(O51&gt;=6,O51&lt;=8),"Medio",IF((O51&lt;=4),"Bajo")))))</f>
        <v>Medio</v>
      </c>
      <c r="Q51" s="30">
        <v>60</v>
      </c>
      <c r="R51" s="33">
        <f>O51*Q51</f>
        <v>480</v>
      </c>
      <c r="S51" s="34" t="str">
        <f>IF(R51&lt;=0,"N/A",IF(R51&lt;=20,"IV",IF(R51&lt;=120,"III",IF(R51&lt;=500,"II",IF(R51&lt;=4000,"I",)))))</f>
        <v>II</v>
      </c>
      <c r="T51" s="32" t="str">
        <f>IF(S51="I","No aceptable",IF(S51="II","Aceptable con control específico",IF(S51="III","Mejorable",IF(S51="IV","Aceptable","N/A"))))</f>
        <v>Aceptable con control específico</v>
      </c>
      <c r="U51" s="242"/>
      <c r="V51" s="28" t="s">
        <v>72</v>
      </c>
      <c r="W51" s="28" t="s">
        <v>67</v>
      </c>
      <c r="X51" s="29" t="s">
        <v>43</v>
      </c>
      <c r="Y51" s="29" t="s">
        <v>43</v>
      </c>
      <c r="Z51" s="29" t="s">
        <v>43</v>
      </c>
      <c r="AA51" s="29" t="s">
        <v>271</v>
      </c>
      <c r="AB51" s="120" t="s">
        <v>43</v>
      </c>
      <c r="AC51" s="36"/>
      <c r="AD51" s="36"/>
    </row>
    <row r="52" spans="1:30" ht="148.5" x14ac:dyDescent="0.3">
      <c r="A52" s="239"/>
      <c r="B52" s="240"/>
      <c r="C52" s="240"/>
      <c r="D52" s="243" t="s">
        <v>215</v>
      </c>
      <c r="E52" s="241"/>
      <c r="F52" s="118" t="s">
        <v>125</v>
      </c>
      <c r="G52" s="119" t="s">
        <v>126</v>
      </c>
      <c r="H52" s="23"/>
      <c r="I52" s="119" t="s">
        <v>127</v>
      </c>
      <c r="J52" s="119" t="s">
        <v>128</v>
      </c>
      <c r="K52" s="119" t="s">
        <v>129</v>
      </c>
      <c r="L52" s="119" t="s">
        <v>106</v>
      </c>
      <c r="M52" s="30">
        <v>2</v>
      </c>
      <c r="N52" s="30">
        <v>4</v>
      </c>
      <c r="O52" s="31">
        <f t="shared" si="35"/>
        <v>8</v>
      </c>
      <c r="P52" s="32" t="str">
        <f t="shared" si="36"/>
        <v>Medio</v>
      </c>
      <c r="Q52" s="30">
        <v>25</v>
      </c>
      <c r="R52" s="30">
        <f t="shared" si="37"/>
        <v>200</v>
      </c>
      <c r="S52" s="34" t="str">
        <f t="shared" si="38"/>
        <v>II</v>
      </c>
      <c r="T52" s="32" t="str">
        <f>IF(S52="I","No aceptable",IF(S52="II","Aceptable con control específico",IF(S52="III","Mejorable",IF(S52="IV","Aceptable","N/A"))))</f>
        <v>Aceptable con control específico</v>
      </c>
      <c r="U52" s="242"/>
      <c r="V52" s="226" t="s">
        <v>130</v>
      </c>
      <c r="W52" s="28" t="s">
        <v>131</v>
      </c>
      <c r="X52" s="28" t="s">
        <v>43</v>
      </c>
      <c r="Y52" s="28" t="s">
        <v>43</v>
      </c>
      <c r="Z52" s="28" t="s">
        <v>43</v>
      </c>
      <c r="AA52" s="28" t="s">
        <v>132</v>
      </c>
      <c r="AB52" s="120" t="s">
        <v>43</v>
      </c>
    </row>
    <row r="53" spans="1:30" ht="82.5" x14ac:dyDescent="0.3">
      <c r="A53" s="239"/>
      <c r="B53" s="240"/>
      <c r="C53" s="240"/>
      <c r="D53" s="23"/>
      <c r="E53" s="241"/>
      <c r="F53" s="118" t="s">
        <v>62</v>
      </c>
      <c r="G53" s="119" t="s">
        <v>138</v>
      </c>
      <c r="H53" s="23"/>
      <c r="I53" s="119" t="s">
        <v>139</v>
      </c>
      <c r="J53" s="119" t="s">
        <v>77</v>
      </c>
      <c r="K53" s="119" t="s">
        <v>37</v>
      </c>
      <c r="L53" s="119" t="s">
        <v>37</v>
      </c>
      <c r="M53" s="30">
        <v>2</v>
      </c>
      <c r="N53" s="30">
        <v>3</v>
      </c>
      <c r="O53" s="31">
        <f t="shared" ref="O53:O54" si="39">M53*N53</f>
        <v>6</v>
      </c>
      <c r="P53" s="32" t="str">
        <f t="shared" ref="P53:P54" si="40">IF((N53),IF(AND(O53&gt;=24,O53&lt;=40),"Muy Alto",IF(AND(O53&gt;=10,O53&lt;=20),"Alto",IF(AND(O53&gt;=6,O53&lt;=8),"Medio",IF((O53&lt;=4),"Bajo")))))</f>
        <v>Medio</v>
      </c>
      <c r="Q53" s="30">
        <v>25</v>
      </c>
      <c r="R53" s="30">
        <f t="shared" ref="R53:R54" si="41">O53*Q53</f>
        <v>150</v>
      </c>
      <c r="S53" s="34" t="str">
        <f t="shared" ref="S53:S54" si="42">IF(R53&lt;=0,"N/A",IF(R53&lt;=20,"IV",IF(R53&lt;=120,"III",IF(R53&lt;=500,"II",IF(R53&lt;=4000,"I",)))))</f>
        <v>II</v>
      </c>
      <c r="T53" s="32" t="str">
        <f>IF(S53="I","No aceptable",IF(S53="II","Aceptable con control específico",IF(S53="III","Mejorable",IF(S53="IV","Aceptable","N/A"))))</f>
        <v>Aceptable con control específico</v>
      </c>
      <c r="U53" s="242"/>
      <c r="V53" s="226" t="s">
        <v>78</v>
      </c>
      <c r="W53" s="28" t="s">
        <v>79</v>
      </c>
      <c r="X53" s="28" t="s">
        <v>43</v>
      </c>
      <c r="Y53" s="28" t="s">
        <v>43</v>
      </c>
      <c r="Z53" s="28" t="s">
        <v>43</v>
      </c>
      <c r="AA53" s="28" t="s">
        <v>140</v>
      </c>
      <c r="AB53" s="120" t="s">
        <v>43</v>
      </c>
    </row>
    <row r="54" spans="1:30" ht="198" x14ac:dyDescent="0.3">
      <c r="A54" s="239"/>
      <c r="B54" s="240"/>
      <c r="C54" s="240"/>
      <c r="D54" s="23" t="s">
        <v>272</v>
      </c>
      <c r="E54" s="24" t="s">
        <v>32</v>
      </c>
      <c r="F54" s="33" t="s">
        <v>167</v>
      </c>
      <c r="G54" s="119" t="s">
        <v>216</v>
      </c>
      <c r="H54" s="244" t="s">
        <v>217</v>
      </c>
      <c r="I54" s="119" t="s">
        <v>218</v>
      </c>
      <c r="J54" s="119" t="s">
        <v>37</v>
      </c>
      <c r="K54" s="119" t="s">
        <v>37</v>
      </c>
      <c r="L54" s="119" t="s">
        <v>165</v>
      </c>
      <c r="M54" s="30">
        <v>10</v>
      </c>
      <c r="N54" s="30">
        <v>3</v>
      </c>
      <c r="O54" s="31">
        <f t="shared" si="39"/>
        <v>30</v>
      </c>
      <c r="P54" s="32" t="str">
        <f t="shared" si="40"/>
        <v>Muy Alto</v>
      </c>
      <c r="Q54" s="30">
        <v>60</v>
      </c>
      <c r="R54" s="30">
        <f t="shared" si="41"/>
        <v>1800</v>
      </c>
      <c r="S54" s="34" t="str">
        <f t="shared" si="42"/>
        <v>I</v>
      </c>
      <c r="T54" s="32" t="str">
        <f t="shared" ref="T54" si="43">IF(S54="I","No aceptable",IF(S54="II","Aceptable con control específico",IF(S54="III","Mejorable",IF(S54="IV","Aceptable","N/A"))))</f>
        <v>No aceptable</v>
      </c>
      <c r="U54" s="245" t="s">
        <v>181</v>
      </c>
      <c r="V54" s="226" t="s">
        <v>219</v>
      </c>
      <c r="W54" s="28" t="s">
        <v>79</v>
      </c>
      <c r="X54" s="28" t="s">
        <v>43</v>
      </c>
      <c r="Y54" s="28" t="s">
        <v>43</v>
      </c>
      <c r="Z54" s="28" t="s">
        <v>43</v>
      </c>
      <c r="AA54" s="28" t="s">
        <v>273</v>
      </c>
      <c r="AB54" s="120" t="s">
        <v>173</v>
      </c>
    </row>
    <row r="55" spans="1:30" ht="82.5" x14ac:dyDescent="0.3">
      <c r="A55" s="239"/>
      <c r="B55" s="240"/>
      <c r="C55" s="240"/>
      <c r="D55" s="23"/>
      <c r="E55" s="24"/>
      <c r="F55" s="118" t="s">
        <v>46</v>
      </c>
      <c r="G55" s="119" t="s">
        <v>220</v>
      </c>
      <c r="H55" s="244"/>
      <c r="I55" s="119" t="s">
        <v>221</v>
      </c>
      <c r="J55" s="119" t="s">
        <v>37</v>
      </c>
      <c r="K55" s="119" t="s">
        <v>37</v>
      </c>
      <c r="L55" s="119" t="s">
        <v>165</v>
      </c>
      <c r="M55" s="30">
        <v>6</v>
      </c>
      <c r="N55" s="30">
        <v>3</v>
      </c>
      <c r="O55" s="31">
        <f t="shared" ref="O55:O56" si="44">M55*N55</f>
        <v>18</v>
      </c>
      <c r="P55" s="32" t="str">
        <f t="shared" ref="P55:P56" si="45">IF((N55),IF(AND(O55&gt;=24,O55&lt;=40),"Muy Alto",IF(AND(O55&gt;=10,O55&lt;=20),"Alto",IF(AND(O55&gt;=6,O55&lt;=8),"Medio",IF((O55&lt;=4),"Bajo")))))</f>
        <v>Alto</v>
      </c>
      <c r="Q55" s="30">
        <v>25</v>
      </c>
      <c r="R55" s="30">
        <f t="shared" ref="R55:R56" si="46">O55*Q55</f>
        <v>450</v>
      </c>
      <c r="S55" s="34" t="str">
        <f t="shared" ref="S55:S56" si="47">IF(R55&lt;=0,"N/A",IF(R55&lt;=20,"IV",IF(R55&lt;=120,"III",IF(R55&lt;=500,"II",IF(R55&lt;=4000,"I",)))))</f>
        <v>II</v>
      </c>
      <c r="T55" s="32" t="str">
        <f t="shared" ref="T55:T56" si="48">IF(S55="I","No aceptable",IF(S55="II","Aceptable con control específico",IF(S55="III","Mejorable",IF(S55="IV","Aceptable","N/A"))))</f>
        <v>Aceptable con control específico</v>
      </c>
      <c r="U55" s="245"/>
      <c r="V55" s="226" t="s">
        <v>222</v>
      </c>
      <c r="W55" s="28" t="s">
        <v>67</v>
      </c>
      <c r="X55" s="28" t="s">
        <v>43</v>
      </c>
      <c r="Y55" s="28" t="s">
        <v>43</v>
      </c>
      <c r="Z55" s="28" t="s">
        <v>223</v>
      </c>
      <c r="AA55" s="28" t="s">
        <v>224</v>
      </c>
      <c r="AB55" s="120" t="s">
        <v>173</v>
      </c>
    </row>
    <row r="56" spans="1:30" ht="181.5" x14ac:dyDescent="0.3">
      <c r="A56" s="239"/>
      <c r="B56" s="240"/>
      <c r="C56" s="240"/>
      <c r="D56" s="23" t="s">
        <v>225</v>
      </c>
      <c r="E56" s="24" t="s">
        <v>32</v>
      </c>
      <c r="F56" s="33" t="s">
        <v>167</v>
      </c>
      <c r="G56" s="119" t="s">
        <v>216</v>
      </c>
      <c r="H56" s="244" t="s">
        <v>226</v>
      </c>
      <c r="I56" s="119" t="s">
        <v>218</v>
      </c>
      <c r="J56" s="119" t="s">
        <v>37</v>
      </c>
      <c r="K56" s="119" t="s">
        <v>37</v>
      </c>
      <c r="L56" s="119" t="s">
        <v>165</v>
      </c>
      <c r="M56" s="30">
        <v>10</v>
      </c>
      <c r="N56" s="30">
        <v>3</v>
      </c>
      <c r="O56" s="31">
        <f t="shared" si="44"/>
        <v>30</v>
      </c>
      <c r="P56" s="32" t="str">
        <f t="shared" si="45"/>
        <v>Muy Alto</v>
      </c>
      <c r="Q56" s="30">
        <v>60</v>
      </c>
      <c r="R56" s="30">
        <f t="shared" si="46"/>
        <v>1800</v>
      </c>
      <c r="S56" s="34" t="str">
        <f t="shared" si="47"/>
        <v>I</v>
      </c>
      <c r="T56" s="32" t="str">
        <f t="shared" si="48"/>
        <v>No aceptable</v>
      </c>
      <c r="U56" s="245" t="s">
        <v>160</v>
      </c>
      <c r="V56" s="226" t="s">
        <v>227</v>
      </c>
      <c r="W56" s="28" t="s">
        <v>79</v>
      </c>
      <c r="X56" s="28" t="s">
        <v>43</v>
      </c>
      <c r="Y56" s="28" t="s">
        <v>43</v>
      </c>
      <c r="Z56" s="28" t="s">
        <v>43</v>
      </c>
      <c r="AA56" s="28" t="s">
        <v>274</v>
      </c>
      <c r="AB56" s="120" t="s">
        <v>173</v>
      </c>
    </row>
    <row r="57" spans="1:30" ht="82.5" x14ac:dyDescent="0.3">
      <c r="A57" s="239"/>
      <c r="B57" s="240"/>
      <c r="C57" s="240"/>
      <c r="D57" s="23"/>
      <c r="E57" s="24"/>
      <c r="F57" s="118" t="s">
        <v>46</v>
      </c>
      <c r="G57" s="119" t="s">
        <v>220</v>
      </c>
      <c r="H57" s="244"/>
      <c r="I57" s="119" t="s">
        <v>221</v>
      </c>
      <c r="J57" s="119" t="s">
        <v>37</v>
      </c>
      <c r="K57" s="119" t="s">
        <v>37</v>
      </c>
      <c r="L57" s="119" t="s">
        <v>165</v>
      </c>
      <c r="M57" s="30">
        <v>6</v>
      </c>
      <c r="N57" s="30">
        <v>3</v>
      </c>
      <c r="O57" s="31">
        <f t="shared" ref="O57:O58" si="49">M57*N57</f>
        <v>18</v>
      </c>
      <c r="P57" s="32" t="str">
        <f t="shared" ref="P57:P58" si="50">IF((N57),IF(AND(O57&gt;=24,O57&lt;=40),"Muy Alto",IF(AND(O57&gt;=10,O57&lt;=20),"Alto",IF(AND(O57&gt;=6,O57&lt;=8),"Medio",IF((O57&lt;=4),"Bajo")))))</f>
        <v>Alto</v>
      </c>
      <c r="Q57" s="30">
        <v>25</v>
      </c>
      <c r="R57" s="30">
        <f t="shared" ref="R57:R58" si="51">O57*Q57</f>
        <v>450</v>
      </c>
      <c r="S57" s="34" t="str">
        <f t="shared" ref="S57:S58" si="52">IF(R57&lt;=0,"N/A",IF(R57&lt;=20,"IV",IF(R57&lt;=120,"III",IF(R57&lt;=500,"II",IF(R57&lt;=4000,"I",)))))</f>
        <v>II</v>
      </c>
      <c r="T57" s="32" t="str">
        <f t="shared" ref="T57:T58" si="53">IF(S57="I","No aceptable",IF(S57="II","Aceptable con control específico",IF(S57="III","Mejorable",IF(S57="IV","Aceptable","N/A"))))</f>
        <v>Aceptable con control específico</v>
      </c>
      <c r="U57" s="245"/>
      <c r="V57" s="226" t="s">
        <v>222</v>
      </c>
      <c r="W57" s="28" t="s">
        <v>67</v>
      </c>
      <c r="X57" s="28" t="s">
        <v>43</v>
      </c>
      <c r="Y57" s="28" t="s">
        <v>43</v>
      </c>
      <c r="Z57" s="28" t="s">
        <v>223</v>
      </c>
      <c r="AA57" s="28" t="s">
        <v>224</v>
      </c>
      <c r="AB57" s="120" t="s">
        <v>173</v>
      </c>
    </row>
    <row r="58" spans="1:30" ht="82.5" x14ac:dyDescent="0.3">
      <c r="A58" s="239"/>
      <c r="B58" s="240"/>
      <c r="C58" s="240"/>
      <c r="D58" s="23" t="s">
        <v>228</v>
      </c>
      <c r="E58" s="24" t="s">
        <v>32</v>
      </c>
      <c r="F58" s="33" t="s">
        <v>167</v>
      </c>
      <c r="G58" s="119" t="s">
        <v>229</v>
      </c>
      <c r="H58" s="244" t="s">
        <v>226</v>
      </c>
      <c r="I58" s="119" t="s">
        <v>230</v>
      </c>
      <c r="J58" s="119" t="s">
        <v>37</v>
      </c>
      <c r="K58" s="119" t="s">
        <v>37</v>
      </c>
      <c r="L58" s="119" t="s">
        <v>165</v>
      </c>
      <c r="M58" s="30">
        <v>6</v>
      </c>
      <c r="N58" s="30">
        <v>3</v>
      </c>
      <c r="O58" s="31">
        <f t="shared" si="49"/>
        <v>18</v>
      </c>
      <c r="P58" s="32" t="str">
        <f t="shared" si="50"/>
        <v>Alto</v>
      </c>
      <c r="Q58" s="30">
        <v>25</v>
      </c>
      <c r="R58" s="30">
        <f t="shared" si="51"/>
        <v>450</v>
      </c>
      <c r="S58" s="34" t="str">
        <f t="shared" si="52"/>
        <v>II</v>
      </c>
      <c r="T58" s="32" t="str">
        <f t="shared" si="53"/>
        <v>Aceptable con control específico</v>
      </c>
      <c r="U58" s="246" t="s">
        <v>231</v>
      </c>
      <c r="V58" s="226" t="s">
        <v>232</v>
      </c>
      <c r="W58" s="28" t="s">
        <v>79</v>
      </c>
      <c r="X58" s="28" t="s">
        <v>43</v>
      </c>
      <c r="Y58" s="28" t="s">
        <v>43</v>
      </c>
      <c r="Z58" s="28" t="s">
        <v>43</v>
      </c>
      <c r="AA58" s="28" t="s">
        <v>274</v>
      </c>
      <c r="AB58" s="120" t="s">
        <v>173</v>
      </c>
    </row>
    <row r="59" spans="1:30" ht="66" x14ac:dyDescent="0.3">
      <c r="A59" s="239"/>
      <c r="B59" s="240"/>
      <c r="C59" s="240"/>
      <c r="D59" s="23"/>
      <c r="E59" s="24"/>
      <c r="F59" s="118" t="s">
        <v>46</v>
      </c>
      <c r="G59" s="119" t="s">
        <v>202</v>
      </c>
      <c r="H59" s="244"/>
      <c r="I59" s="119" t="s">
        <v>203</v>
      </c>
      <c r="J59" s="119" t="s">
        <v>49</v>
      </c>
      <c r="K59" s="119" t="s">
        <v>37</v>
      </c>
      <c r="L59" s="119" t="s">
        <v>165</v>
      </c>
      <c r="M59" s="30">
        <v>6</v>
      </c>
      <c r="N59" s="30">
        <v>3</v>
      </c>
      <c r="O59" s="31">
        <f t="shared" ref="O59:O65" si="54">M59*N59</f>
        <v>18</v>
      </c>
      <c r="P59" s="32" t="str">
        <f t="shared" ref="P59:P65" si="55">IF((N59),IF(AND(O59&gt;=24,O59&lt;=40),"Muy Alto",IF(AND(O59&gt;=10,O59&lt;=20),"Alto",IF(AND(O59&gt;=6,O59&lt;=8),"Medio",IF((O59&lt;=4),"Bajo")))))</f>
        <v>Alto</v>
      </c>
      <c r="Q59" s="30">
        <v>25</v>
      </c>
      <c r="R59" s="30">
        <f t="shared" ref="R59:R65" si="56">O59*Q59</f>
        <v>450</v>
      </c>
      <c r="S59" s="34" t="str">
        <f t="shared" ref="S59:S65" si="57">IF(R59&lt;=0,"N/A",IF(R59&lt;=20,"IV",IF(R59&lt;=120,"III",IF(R59&lt;=500,"II",IF(R59&lt;=4000,"I",)))))</f>
        <v>II</v>
      </c>
      <c r="T59" s="32" t="str">
        <f t="shared" ref="T59:T67" si="58">IF(S59="I","No aceptable",IF(S59="II","Aceptable con control específico",IF(S59="III","Mejorable",IF(S59="IV","Aceptable","N/A"))))</f>
        <v>Aceptable con control específico</v>
      </c>
      <c r="U59" s="247"/>
      <c r="V59" s="226" t="s">
        <v>204</v>
      </c>
      <c r="W59" s="28" t="s">
        <v>276</v>
      </c>
      <c r="X59" s="28" t="s">
        <v>43</v>
      </c>
      <c r="Y59" s="28" t="s">
        <v>43</v>
      </c>
      <c r="Z59" s="28" t="s">
        <v>43</v>
      </c>
      <c r="AA59" s="28" t="s">
        <v>205</v>
      </c>
      <c r="AB59" s="120" t="s">
        <v>173</v>
      </c>
    </row>
    <row r="60" spans="1:30" ht="82.5" x14ac:dyDescent="0.3">
      <c r="A60" s="239"/>
      <c r="B60" s="240"/>
      <c r="C60" s="240"/>
      <c r="D60" s="23"/>
      <c r="E60" s="24"/>
      <c r="F60" s="118" t="s">
        <v>62</v>
      </c>
      <c r="G60" s="119" t="s">
        <v>233</v>
      </c>
      <c r="H60" s="244"/>
      <c r="I60" s="119" t="s">
        <v>153</v>
      </c>
      <c r="J60" s="119" t="s">
        <v>37</v>
      </c>
      <c r="K60" s="119" t="s">
        <v>37</v>
      </c>
      <c r="L60" s="119" t="s">
        <v>165</v>
      </c>
      <c r="M60" s="30">
        <v>6</v>
      </c>
      <c r="N60" s="30">
        <v>3</v>
      </c>
      <c r="O60" s="31">
        <f t="shared" si="54"/>
        <v>18</v>
      </c>
      <c r="P60" s="32" t="str">
        <f t="shared" si="55"/>
        <v>Alto</v>
      </c>
      <c r="Q60" s="30">
        <v>25</v>
      </c>
      <c r="R60" s="30">
        <f t="shared" si="56"/>
        <v>450</v>
      </c>
      <c r="S60" s="34" t="str">
        <f t="shared" si="57"/>
        <v>II</v>
      </c>
      <c r="T60" s="32" t="str">
        <f t="shared" si="58"/>
        <v>Aceptable con control específico</v>
      </c>
      <c r="U60" s="248"/>
      <c r="V60" s="226" t="s">
        <v>200</v>
      </c>
      <c r="W60" s="28" t="s">
        <v>79</v>
      </c>
      <c r="X60" s="28" t="s">
        <v>43</v>
      </c>
      <c r="Y60" s="28" t="s">
        <v>43</v>
      </c>
      <c r="Z60" s="28" t="s">
        <v>43</v>
      </c>
      <c r="AA60" s="28" t="s">
        <v>201</v>
      </c>
      <c r="AB60" s="120" t="s">
        <v>173</v>
      </c>
      <c r="AC60" s="4"/>
      <c r="AD60" s="4"/>
    </row>
    <row r="61" spans="1:30" ht="82.5" x14ac:dyDescent="0.3">
      <c r="A61" s="239"/>
      <c r="B61" s="240"/>
      <c r="C61" s="240"/>
      <c r="D61" s="23" t="s">
        <v>234</v>
      </c>
      <c r="E61" s="24" t="s">
        <v>32</v>
      </c>
      <c r="F61" s="118" t="s">
        <v>46</v>
      </c>
      <c r="G61" s="119" t="s">
        <v>220</v>
      </c>
      <c r="H61" s="244" t="s">
        <v>235</v>
      </c>
      <c r="I61" s="119" t="s">
        <v>221</v>
      </c>
      <c r="J61" s="119" t="s">
        <v>236</v>
      </c>
      <c r="K61" s="119" t="s">
        <v>37</v>
      </c>
      <c r="L61" s="119" t="s">
        <v>165</v>
      </c>
      <c r="M61" s="30">
        <v>6</v>
      </c>
      <c r="N61" s="30">
        <v>1</v>
      </c>
      <c r="O61" s="31">
        <f t="shared" si="54"/>
        <v>6</v>
      </c>
      <c r="P61" s="32" t="str">
        <f t="shared" si="55"/>
        <v>Medio</v>
      </c>
      <c r="Q61" s="30">
        <v>60</v>
      </c>
      <c r="R61" s="30">
        <f t="shared" si="56"/>
        <v>360</v>
      </c>
      <c r="S61" s="34" t="str">
        <f t="shared" si="57"/>
        <v>II</v>
      </c>
      <c r="T61" s="32" t="str">
        <f t="shared" si="58"/>
        <v>Aceptable con control específico</v>
      </c>
      <c r="U61" s="246" t="s">
        <v>160</v>
      </c>
      <c r="V61" s="226" t="s">
        <v>222</v>
      </c>
      <c r="W61" s="28" t="s">
        <v>67</v>
      </c>
      <c r="X61" s="28" t="s">
        <v>43</v>
      </c>
      <c r="Y61" s="28" t="s">
        <v>43</v>
      </c>
      <c r="Z61" s="28" t="s">
        <v>223</v>
      </c>
      <c r="AA61" s="28" t="s">
        <v>275</v>
      </c>
      <c r="AB61" s="120" t="s">
        <v>173</v>
      </c>
    </row>
    <row r="62" spans="1:30" ht="181.5" x14ac:dyDescent="0.3">
      <c r="A62" s="239"/>
      <c r="B62" s="240"/>
      <c r="C62" s="240"/>
      <c r="D62" s="23"/>
      <c r="E62" s="24"/>
      <c r="F62" s="33" t="s">
        <v>167</v>
      </c>
      <c r="G62" s="119" t="s">
        <v>237</v>
      </c>
      <c r="H62" s="244"/>
      <c r="I62" s="119" t="s">
        <v>218</v>
      </c>
      <c r="J62" s="119" t="s">
        <v>37</v>
      </c>
      <c r="K62" s="119" t="s">
        <v>37</v>
      </c>
      <c r="L62" s="119" t="s">
        <v>165</v>
      </c>
      <c r="M62" s="30">
        <v>10</v>
      </c>
      <c r="N62" s="30">
        <v>3</v>
      </c>
      <c r="O62" s="31">
        <f t="shared" si="54"/>
        <v>30</v>
      </c>
      <c r="P62" s="32" t="str">
        <f t="shared" si="55"/>
        <v>Muy Alto</v>
      </c>
      <c r="Q62" s="30">
        <v>60</v>
      </c>
      <c r="R62" s="30">
        <f t="shared" si="56"/>
        <v>1800</v>
      </c>
      <c r="S62" s="34" t="str">
        <f t="shared" si="57"/>
        <v>I</v>
      </c>
      <c r="T62" s="32" t="str">
        <f t="shared" si="58"/>
        <v>No aceptable</v>
      </c>
      <c r="U62" s="248"/>
      <c r="V62" s="226" t="s">
        <v>227</v>
      </c>
      <c r="W62" s="28" t="s">
        <v>79</v>
      </c>
      <c r="X62" s="28" t="s">
        <v>43</v>
      </c>
      <c r="Y62" s="28" t="s">
        <v>43</v>
      </c>
      <c r="Z62" s="28" t="s">
        <v>43</v>
      </c>
      <c r="AA62" s="28" t="s">
        <v>274</v>
      </c>
      <c r="AB62" s="120" t="s">
        <v>173</v>
      </c>
    </row>
    <row r="63" spans="1:30" ht="82.5" x14ac:dyDescent="0.3">
      <c r="A63" s="239"/>
      <c r="B63" s="240"/>
      <c r="C63" s="240"/>
      <c r="D63" s="119" t="s">
        <v>238</v>
      </c>
      <c r="E63" s="33" t="s">
        <v>32</v>
      </c>
      <c r="F63" s="249" t="s">
        <v>62</v>
      </c>
      <c r="G63" s="119" t="s">
        <v>233</v>
      </c>
      <c r="H63" s="250" t="s">
        <v>235</v>
      </c>
      <c r="I63" s="119" t="s">
        <v>153</v>
      </c>
      <c r="J63" s="119" t="s">
        <v>37</v>
      </c>
      <c r="K63" s="119" t="s">
        <v>37</v>
      </c>
      <c r="L63" s="119" t="s">
        <v>165</v>
      </c>
      <c r="M63" s="30">
        <v>6</v>
      </c>
      <c r="N63" s="30">
        <v>3</v>
      </c>
      <c r="O63" s="31">
        <f t="shared" si="54"/>
        <v>18</v>
      </c>
      <c r="P63" s="32" t="str">
        <f t="shared" si="55"/>
        <v>Alto</v>
      </c>
      <c r="Q63" s="30">
        <v>25</v>
      </c>
      <c r="R63" s="30">
        <f t="shared" si="56"/>
        <v>450</v>
      </c>
      <c r="S63" s="34" t="str">
        <f t="shared" si="57"/>
        <v>II</v>
      </c>
      <c r="T63" s="32" t="str">
        <f t="shared" si="58"/>
        <v>Aceptable con control específico</v>
      </c>
      <c r="U63" s="225" t="s">
        <v>231</v>
      </c>
      <c r="V63" s="226" t="s">
        <v>200</v>
      </c>
      <c r="W63" s="28" t="s">
        <v>79</v>
      </c>
      <c r="X63" s="28" t="s">
        <v>43</v>
      </c>
      <c r="Y63" s="28" t="s">
        <v>43</v>
      </c>
      <c r="Z63" s="28" t="s">
        <v>43</v>
      </c>
      <c r="AA63" s="28" t="s">
        <v>201</v>
      </c>
      <c r="AB63" s="120" t="s">
        <v>173</v>
      </c>
    </row>
    <row r="64" spans="1:30" ht="82.5" x14ac:dyDescent="0.3">
      <c r="A64" s="239"/>
      <c r="B64" s="240"/>
      <c r="C64" s="240"/>
      <c r="D64" s="119" t="s">
        <v>239</v>
      </c>
      <c r="E64" s="33" t="s">
        <v>32</v>
      </c>
      <c r="F64" s="118" t="s">
        <v>33</v>
      </c>
      <c r="G64" s="119" t="s">
        <v>192</v>
      </c>
      <c r="H64" s="250"/>
      <c r="I64" s="119" t="s">
        <v>180</v>
      </c>
      <c r="J64" s="119" t="s">
        <v>37</v>
      </c>
      <c r="K64" s="119" t="s">
        <v>37</v>
      </c>
      <c r="L64" s="119" t="s">
        <v>165</v>
      </c>
      <c r="M64" s="30">
        <v>2</v>
      </c>
      <c r="N64" s="30">
        <v>3</v>
      </c>
      <c r="O64" s="31">
        <f t="shared" si="54"/>
        <v>6</v>
      </c>
      <c r="P64" s="32" t="str">
        <f t="shared" si="55"/>
        <v>Medio</v>
      </c>
      <c r="Q64" s="30">
        <v>10</v>
      </c>
      <c r="R64" s="30">
        <f t="shared" si="56"/>
        <v>60</v>
      </c>
      <c r="S64" s="34" t="str">
        <f t="shared" si="57"/>
        <v>III</v>
      </c>
      <c r="T64" s="32" t="str">
        <f t="shared" si="58"/>
        <v>Mejorable</v>
      </c>
      <c r="U64" s="225" t="s">
        <v>194</v>
      </c>
      <c r="V64" s="226" t="s">
        <v>176</v>
      </c>
      <c r="W64" s="28" t="s">
        <v>79</v>
      </c>
      <c r="X64" s="28" t="s">
        <v>43</v>
      </c>
      <c r="Y64" s="28" t="s">
        <v>43</v>
      </c>
      <c r="Z64" s="28" t="s">
        <v>43</v>
      </c>
      <c r="AA64" s="28" t="s">
        <v>257</v>
      </c>
      <c r="AB64" s="120" t="s">
        <v>173</v>
      </c>
    </row>
    <row r="65" spans="1:30" ht="82.5" x14ac:dyDescent="0.3">
      <c r="A65" s="239"/>
      <c r="B65" s="240"/>
      <c r="C65" s="240"/>
      <c r="D65" s="23" t="s">
        <v>240</v>
      </c>
      <c r="E65" s="24" t="s">
        <v>32</v>
      </c>
      <c r="F65" s="118" t="s">
        <v>33</v>
      </c>
      <c r="G65" s="119" t="s">
        <v>178</v>
      </c>
      <c r="H65" s="23" t="s">
        <v>179</v>
      </c>
      <c r="I65" s="119" t="s">
        <v>180</v>
      </c>
      <c r="J65" s="119" t="s">
        <v>37</v>
      </c>
      <c r="K65" s="119" t="s">
        <v>37</v>
      </c>
      <c r="L65" s="119" t="s">
        <v>165</v>
      </c>
      <c r="M65" s="30">
        <v>2</v>
      </c>
      <c r="N65" s="30">
        <v>3</v>
      </c>
      <c r="O65" s="31">
        <f t="shared" si="54"/>
        <v>6</v>
      </c>
      <c r="P65" s="32" t="str">
        <f t="shared" si="55"/>
        <v>Medio</v>
      </c>
      <c r="Q65" s="30">
        <v>10</v>
      </c>
      <c r="R65" s="30">
        <f t="shared" si="56"/>
        <v>60</v>
      </c>
      <c r="S65" s="34" t="str">
        <f t="shared" si="57"/>
        <v>III</v>
      </c>
      <c r="T65" s="32" t="str">
        <f t="shared" si="58"/>
        <v>Mejorable</v>
      </c>
      <c r="U65" s="242" t="s">
        <v>159</v>
      </c>
      <c r="V65" s="226" t="s">
        <v>176</v>
      </c>
      <c r="W65" s="28" t="s">
        <v>79</v>
      </c>
      <c r="X65" s="28" t="s">
        <v>43</v>
      </c>
      <c r="Y65" s="28" t="s">
        <v>43</v>
      </c>
      <c r="Z65" s="28" t="s">
        <v>43</v>
      </c>
      <c r="AA65" s="28" t="s">
        <v>257</v>
      </c>
      <c r="AB65" s="120" t="s">
        <v>173</v>
      </c>
      <c r="AC65" s="4"/>
      <c r="AD65" s="4"/>
    </row>
    <row r="66" spans="1:30" ht="82.5" x14ac:dyDescent="0.3">
      <c r="A66" s="239"/>
      <c r="B66" s="240"/>
      <c r="C66" s="240"/>
      <c r="D66" s="23"/>
      <c r="E66" s="24"/>
      <c r="F66" s="118" t="s">
        <v>101</v>
      </c>
      <c r="G66" s="119" t="s">
        <v>146</v>
      </c>
      <c r="H66" s="23"/>
      <c r="I66" s="119" t="s">
        <v>147</v>
      </c>
      <c r="J66" s="119" t="s">
        <v>37</v>
      </c>
      <c r="K66" s="119" t="s">
        <v>37</v>
      </c>
      <c r="L66" s="119" t="s">
        <v>106</v>
      </c>
      <c r="M66" s="30">
        <v>2</v>
      </c>
      <c r="N66" s="30">
        <v>3</v>
      </c>
      <c r="O66" s="31">
        <f>M66*N66</f>
        <v>6</v>
      </c>
      <c r="P66" s="32" t="str">
        <f>IF((N66),IF(AND(O66&gt;=24,O66&lt;=40),"Muy Alto",IF(AND(O66&gt;=10,O66&lt;=20),"Alto",IF(AND(O66&gt;=6,O66&lt;=8),"Medio",IF((O66&lt;=4),"Bajo")))))</f>
        <v>Medio</v>
      </c>
      <c r="Q66" s="30">
        <v>25</v>
      </c>
      <c r="R66" s="33">
        <f>O66*Q66</f>
        <v>150</v>
      </c>
      <c r="S66" s="34" t="str">
        <f>IF(R66&lt;=0,"N/A",IF(R66&lt;=20,"IV",IF(R66&lt;=120,"III",IF(R66&lt;=500,"II",IF(R66&lt;=4000,"I",)))))</f>
        <v>II</v>
      </c>
      <c r="T66" s="32" t="str">
        <f t="shared" si="58"/>
        <v>Aceptable con control específico</v>
      </c>
      <c r="U66" s="242"/>
      <c r="V66" s="28" t="s">
        <v>148</v>
      </c>
      <c r="W66" s="28" t="s">
        <v>79</v>
      </c>
      <c r="X66" s="28" t="s">
        <v>43</v>
      </c>
      <c r="Y66" s="28" t="s">
        <v>43</v>
      </c>
      <c r="Z66" s="28" t="s">
        <v>43</v>
      </c>
      <c r="AA66" s="28" t="s">
        <v>110</v>
      </c>
      <c r="AB66" s="120" t="s">
        <v>43</v>
      </c>
      <c r="AC66" s="4"/>
      <c r="AD66" s="4"/>
    </row>
    <row r="67" spans="1:30" ht="83.25" thickBot="1" x14ac:dyDescent="0.35">
      <c r="A67" s="251"/>
      <c r="B67" s="252"/>
      <c r="C67" s="252"/>
      <c r="D67" s="253"/>
      <c r="E67" s="254"/>
      <c r="F67" s="82" t="s">
        <v>62</v>
      </c>
      <c r="G67" s="80" t="s">
        <v>207</v>
      </c>
      <c r="H67" s="253"/>
      <c r="I67" s="80" t="s">
        <v>153</v>
      </c>
      <c r="J67" s="80" t="s">
        <v>37</v>
      </c>
      <c r="K67" s="80" t="s">
        <v>37</v>
      </c>
      <c r="L67" s="80" t="s">
        <v>37</v>
      </c>
      <c r="M67" s="83">
        <v>2</v>
      </c>
      <c r="N67" s="83">
        <v>3</v>
      </c>
      <c r="O67" s="84">
        <f>M67*N67</f>
        <v>6</v>
      </c>
      <c r="P67" s="85" t="str">
        <f>IF((N67),IF(AND(O67&gt;=24,O67&lt;=40),"Muy Alto",IF(AND(O67&gt;=10,O67&lt;=20),"Alto",IF(AND(O67&gt;=6,O67&lt;=8),"Medio",IF((O67&lt;=4),"Bajo")))))</f>
        <v>Medio</v>
      </c>
      <c r="Q67" s="83">
        <v>25</v>
      </c>
      <c r="R67" s="81">
        <f>O67*Q67</f>
        <v>150</v>
      </c>
      <c r="S67" s="86" t="str">
        <f>IF(R67&lt;=0,"N/A",IF(R67&lt;=20,"IV",IF(R67&lt;=120,"III",IF(R67&lt;=500,"II",IF(R67&lt;=4000,"I",)))))</f>
        <v>II</v>
      </c>
      <c r="T67" s="85" t="str">
        <f t="shared" si="58"/>
        <v>Aceptable con control específico</v>
      </c>
      <c r="U67" s="255"/>
      <c r="V67" s="172" t="s">
        <v>154</v>
      </c>
      <c r="W67" s="88" t="s">
        <v>79</v>
      </c>
      <c r="X67" s="88" t="s">
        <v>43</v>
      </c>
      <c r="Y67" s="88" t="s">
        <v>43</v>
      </c>
      <c r="Z67" s="88" t="s">
        <v>43</v>
      </c>
      <c r="AA67" s="88" t="s">
        <v>208</v>
      </c>
      <c r="AB67" s="89" t="s">
        <v>173</v>
      </c>
      <c r="AC67" s="4"/>
      <c r="AD67" s="4"/>
    </row>
  </sheetData>
  <autoFilter ref="M4:S67" xr:uid="{53834686-8EE8-417A-A195-006FEC3AC08A}"/>
  <mergeCells count="151">
    <mergeCell ref="T2:AB2"/>
    <mergeCell ref="D65:D67"/>
    <mergeCell ref="E65:E67"/>
    <mergeCell ref="H65:H67"/>
    <mergeCell ref="U65:U67"/>
    <mergeCell ref="A49:A67"/>
    <mergeCell ref="B49:B67"/>
    <mergeCell ref="C49:C67"/>
    <mergeCell ref="D49:D51"/>
    <mergeCell ref="U26:U29"/>
    <mergeCell ref="U58:U60"/>
    <mergeCell ref="U61:U62"/>
    <mergeCell ref="U54:U55"/>
    <mergeCell ref="U56:U57"/>
    <mergeCell ref="H58:H60"/>
    <mergeCell ref="D58:D60"/>
    <mergeCell ref="E58:E60"/>
    <mergeCell ref="E61:E62"/>
    <mergeCell ref="D61:D62"/>
    <mergeCell ref="H61:H62"/>
    <mergeCell ref="E49:E53"/>
    <mergeCell ref="H54:H55"/>
    <mergeCell ref="D54:D55"/>
    <mergeCell ref="E54:E55"/>
    <mergeCell ref="D56:D57"/>
    <mergeCell ref="E56:E57"/>
    <mergeCell ref="H56:H57"/>
    <mergeCell ref="D52:D53"/>
    <mergeCell ref="H49:H53"/>
    <mergeCell ref="U49:U53"/>
    <mergeCell ref="A5:A13"/>
    <mergeCell ref="B5:B13"/>
    <mergeCell ref="C5:C13"/>
    <mergeCell ref="D5:D9"/>
    <mergeCell ref="E5:E9"/>
    <mergeCell ref="H5:H13"/>
    <mergeCell ref="U5:U13"/>
    <mergeCell ref="J16:J17"/>
    <mergeCell ref="K16:K17"/>
    <mergeCell ref="L16:L17"/>
    <mergeCell ref="D10:D13"/>
    <mergeCell ref="E10:E13"/>
    <mergeCell ref="D14:D19"/>
    <mergeCell ref="AA1:AB1"/>
    <mergeCell ref="M3:S3"/>
    <mergeCell ref="T3:T4"/>
    <mergeCell ref="U3:V3"/>
    <mergeCell ref="W3:AB3"/>
    <mergeCell ref="A3:B3"/>
    <mergeCell ref="C3:C4"/>
    <mergeCell ref="D3:D4"/>
    <mergeCell ref="E3:E4"/>
    <mergeCell ref="F3:I3"/>
    <mergeCell ref="J3:L3"/>
    <mergeCell ref="A1:B1"/>
    <mergeCell ref="C1:Z1"/>
    <mergeCell ref="A2:B2"/>
    <mergeCell ref="C2:D2"/>
    <mergeCell ref="E2:G2"/>
    <mergeCell ref="I2:J2"/>
    <mergeCell ref="L2:M2"/>
    <mergeCell ref="N2:S2"/>
    <mergeCell ref="E14:E19"/>
    <mergeCell ref="H14:H19"/>
    <mergeCell ref="U14:U20"/>
    <mergeCell ref="Y16:Y17"/>
    <mergeCell ref="Z16:Z17"/>
    <mergeCell ref="AA16:AA17"/>
    <mergeCell ref="AB16:AB17"/>
    <mergeCell ref="F18:F19"/>
    <mergeCell ref="G18:G19"/>
    <mergeCell ref="I18:I19"/>
    <mergeCell ref="J18:J19"/>
    <mergeCell ref="K18:K19"/>
    <mergeCell ref="S16:S17"/>
    <mergeCell ref="T16:T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F16:F17"/>
    <mergeCell ref="G16:G17"/>
    <mergeCell ref="I16:I17"/>
    <mergeCell ref="X18:X19"/>
    <mergeCell ref="Y18:Y19"/>
    <mergeCell ref="Z18:Z19"/>
    <mergeCell ref="AA18:AA19"/>
    <mergeCell ref="AB18:AB19"/>
    <mergeCell ref="A21:A25"/>
    <mergeCell ref="B21:B25"/>
    <mergeCell ref="C21:C25"/>
    <mergeCell ref="D21:D23"/>
    <mergeCell ref="E21:E23"/>
    <mergeCell ref="R18:R19"/>
    <mergeCell ref="S18:S19"/>
    <mergeCell ref="T18:T19"/>
    <mergeCell ref="V18:V19"/>
    <mergeCell ref="W18:W19"/>
    <mergeCell ref="L18:L19"/>
    <mergeCell ref="M18:M19"/>
    <mergeCell ref="N18:N19"/>
    <mergeCell ref="O18:O19"/>
    <mergeCell ref="P18:P19"/>
    <mergeCell ref="Q18:Q19"/>
    <mergeCell ref="U21:U25"/>
    <mergeCell ref="H21:H23"/>
    <mergeCell ref="D24:D25"/>
    <mergeCell ref="E24:E25"/>
    <mergeCell ref="H24:H25"/>
    <mergeCell ref="A26:A42"/>
    <mergeCell ref="B26:B42"/>
    <mergeCell ref="C26:C42"/>
    <mergeCell ref="D26:D29"/>
    <mergeCell ref="E26:E29"/>
    <mergeCell ref="H26:H29"/>
    <mergeCell ref="D35:D38"/>
    <mergeCell ref="E35:E38"/>
    <mergeCell ref="H35:H38"/>
    <mergeCell ref="H43:H46"/>
    <mergeCell ref="A46:A48"/>
    <mergeCell ref="B46:B48"/>
    <mergeCell ref="D47:D48"/>
    <mergeCell ref="D31:D34"/>
    <mergeCell ref="E31:E34"/>
    <mergeCell ref="H31:H34"/>
    <mergeCell ref="U31:U34"/>
    <mergeCell ref="D39:D42"/>
    <mergeCell ref="E39:E42"/>
    <mergeCell ref="H39:H42"/>
    <mergeCell ref="U35:U38"/>
    <mergeCell ref="U39:U42"/>
    <mergeCell ref="C46:C47"/>
    <mergeCell ref="H47:H48"/>
    <mergeCell ref="U43:U48"/>
    <mergeCell ref="E47:E48"/>
    <mergeCell ref="D43:D46"/>
    <mergeCell ref="E43:E46"/>
    <mergeCell ref="A14:A17"/>
    <mergeCell ref="B14:B17"/>
    <mergeCell ref="C14:C17"/>
    <mergeCell ref="A18:A20"/>
    <mergeCell ref="B18:B20"/>
    <mergeCell ref="C18:C20"/>
    <mergeCell ref="A43:A45"/>
    <mergeCell ref="B43:B45"/>
    <mergeCell ref="C43:C45"/>
  </mergeCells>
  <conditionalFormatting sqref="P5:P11 P14:P16 P18 P20:P50 P52:P67">
    <cfRule type="cellIs" dxfId="28" priority="8" operator="equal">
      <formula>"MUY ALTO"</formula>
    </cfRule>
  </conditionalFormatting>
  <conditionalFormatting sqref="P5:P16">
    <cfRule type="cellIs" dxfId="27" priority="13" operator="equal">
      <formula>"ALTO"</formula>
    </cfRule>
    <cfRule type="cellIs" dxfId="26" priority="14" operator="equal">
      <formula>"MEDIO"</formula>
    </cfRule>
    <cfRule type="cellIs" dxfId="25" priority="15" operator="equal">
      <formula>"BAJO"</formula>
    </cfRule>
  </conditionalFormatting>
  <conditionalFormatting sqref="P18">
    <cfRule type="cellIs" dxfId="24" priority="41" operator="equal">
      <formula>"ALTO"</formula>
    </cfRule>
    <cfRule type="cellIs" dxfId="23" priority="42" operator="equal">
      <formula>"MEDIO"</formula>
    </cfRule>
    <cfRule type="cellIs" dxfId="22" priority="43" operator="equal">
      <formula>"BAJO"</formula>
    </cfRule>
  </conditionalFormatting>
  <conditionalFormatting sqref="P20:P67">
    <cfRule type="cellIs" dxfId="21" priority="5" operator="equal">
      <formula>"ALTO"</formula>
    </cfRule>
    <cfRule type="cellIs" dxfId="20" priority="6" operator="equal">
      <formula>"MEDIO"</formula>
    </cfRule>
    <cfRule type="cellIs" dxfId="19" priority="7" operator="equal">
      <formula>"BAJO"</formula>
    </cfRule>
  </conditionalFormatting>
  <conditionalFormatting sqref="S5:S16">
    <cfRule type="cellIs" dxfId="18" priority="9" operator="equal">
      <formula>"IV"</formula>
    </cfRule>
    <cfRule type="cellIs" dxfId="17" priority="10" operator="equal">
      <formula>"III"</formula>
    </cfRule>
    <cfRule type="cellIs" dxfId="16" priority="11" operator="equal">
      <formula>"II"</formula>
    </cfRule>
    <cfRule type="cellIs" dxfId="15" priority="12" operator="equal">
      <formula>"I"</formula>
    </cfRule>
  </conditionalFormatting>
  <conditionalFormatting sqref="S18">
    <cfRule type="cellIs" dxfId="14" priority="37" operator="equal">
      <formula>"IV"</formula>
    </cfRule>
    <cfRule type="cellIs" dxfId="13" priority="38" operator="equal">
      <formula>"III"</formula>
    </cfRule>
    <cfRule type="cellIs" dxfId="12" priority="39" operator="equal">
      <formula>"II"</formula>
    </cfRule>
    <cfRule type="cellIs" dxfId="11" priority="40" operator="equal">
      <formula>"I"</formula>
    </cfRule>
  </conditionalFormatting>
  <conditionalFormatting sqref="S20:S67">
    <cfRule type="cellIs" dxfId="10" priority="1" operator="equal">
      <formula>"IV"</formula>
    </cfRule>
    <cfRule type="cellIs" dxfId="9" priority="2" operator="equal">
      <formula>"III"</formula>
    </cfRule>
    <cfRule type="cellIs" dxfId="8" priority="3" operator="equal">
      <formula>"II"</formula>
    </cfRule>
    <cfRule type="cellIs" dxfId="7" priority="4" operator="equal">
      <formula>"I"</formula>
    </cfRule>
  </conditionalFormatting>
  <dataValidations disablePrompts="1" count="3">
    <dataValidation type="list" allowBlank="1" showInputMessage="1" showErrorMessage="1" sqref="Q5:Q16 Q18:Q67" xr:uid="{6ECF7C30-0121-435D-8EEF-7C0D2180348E}">
      <formula1>"10,25,60,100"</formula1>
    </dataValidation>
    <dataValidation type="list" allowBlank="1" showInputMessage="1" showErrorMessage="1" sqref="N5:N13 N51" xr:uid="{41BD1391-A1E2-4232-B4C4-9C7FC764E60F}">
      <formula1>"1,2,3,4"</formula1>
    </dataValidation>
    <dataValidation type="list" allowBlank="1" showInputMessage="1" showErrorMessage="1" sqref="M5:M13 M51" xr:uid="{6570E157-05C1-48CC-BE6E-086557D9AB59}">
      <formula1>"2,6,10"</formula1>
    </dataValidation>
  </dataValidations>
  <pageMargins left="0.7" right="0.7" top="0.75" bottom="0.75" header="0.3" footer="0.3"/>
  <pageSetup orientation="portrait" r:id="rId1"/>
  <ignoredErrors>
    <ignoredError sqref="R14:R15 R16:R22 R23:R24 Q58:R58 R59:R65 R52:R57 R26:R5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E13C3-72CF-4F29-9A0F-C1BFFB207CC5}">
  <sheetPr>
    <tabColor rgb="FFFF6565"/>
  </sheetPr>
  <dimension ref="A1:AD20"/>
  <sheetViews>
    <sheetView zoomScaleNormal="100" workbookViewId="0">
      <pane ySplit="4" topLeftCell="A5" activePane="bottomLeft" state="frozen"/>
      <selection pane="bottomLeft" activeCell="A4" sqref="A4"/>
    </sheetView>
  </sheetViews>
  <sheetFormatPr baseColWidth="10" defaultColWidth="0" defaultRowHeight="0" customHeight="1" zeroHeight="1" x14ac:dyDescent="0.3"/>
  <cols>
    <col min="1" max="1" width="11.5703125" style="177" customWidth="1"/>
    <col min="2" max="2" width="16.28515625" style="177" customWidth="1"/>
    <col min="3" max="3" width="16.7109375" style="177" customWidth="1"/>
    <col min="4" max="4" width="14.5703125" style="177" customWidth="1"/>
    <col min="5" max="5" width="10" style="178" customWidth="1"/>
    <col min="6" max="6" width="14.28515625" style="179" customWidth="1"/>
    <col min="7" max="7" width="24.42578125" style="1" bestFit="1" customWidth="1"/>
    <col min="8" max="8" width="14.85546875" style="180" customWidth="1"/>
    <col min="9" max="9" width="27.5703125" style="1" customWidth="1"/>
    <col min="10" max="10" width="17" style="1" customWidth="1"/>
    <col min="11" max="11" width="18.42578125" style="1" customWidth="1"/>
    <col min="12" max="12" width="20" style="1" customWidth="1"/>
    <col min="13" max="15" width="6.7109375" style="1" customWidth="1"/>
    <col min="16" max="16" width="8.42578125" style="1" customWidth="1"/>
    <col min="17" max="17" width="6.7109375" style="1" customWidth="1"/>
    <col min="18" max="18" width="8.42578125" style="1" customWidth="1"/>
    <col min="19" max="19" width="7.85546875" style="1" customWidth="1"/>
    <col min="20" max="20" width="12.5703125" style="1" customWidth="1"/>
    <col min="21" max="21" width="9.28515625" style="179" customWidth="1"/>
    <col min="22" max="22" width="17.5703125" style="1" customWidth="1"/>
    <col min="23" max="23" width="30" style="1" customWidth="1"/>
    <col min="24" max="24" width="13" style="1" customWidth="1"/>
    <col min="25" max="25" width="16.7109375" style="1" customWidth="1"/>
    <col min="26" max="26" width="16.140625" style="1" customWidth="1"/>
    <col min="27" max="27" width="60.7109375" style="1" customWidth="1"/>
    <col min="28" max="28" width="11.85546875" style="1" customWidth="1"/>
    <col min="29" max="29" width="7" style="1" customWidth="1"/>
    <col min="30" max="30" width="4.5703125" style="1" customWidth="1"/>
    <col min="31" max="16384" width="11.42578125" style="1" hidden="1"/>
  </cols>
  <sheetData>
    <row r="1" spans="1:30" ht="77.25" customHeight="1" x14ac:dyDescent="0.3">
      <c r="A1" s="181"/>
      <c r="B1" s="182"/>
      <c r="C1" s="183" t="s">
        <v>248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5"/>
      <c r="AA1" s="2" t="s">
        <v>260</v>
      </c>
      <c r="AB1" s="3"/>
      <c r="AC1" s="4"/>
      <c r="AD1" s="4"/>
    </row>
    <row r="2" spans="1:30" ht="15" customHeight="1" thickBot="1" x14ac:dyDescent="0.35">
      <c r="A2" s="5"/>
      <c r="B2" s="6"/>
      <c r="C2" s="7" t="s">
        <v>0</v>
      </c>
      <c r="D2" s="7"/>
      <c r="E2" s="8" t="s">
        <v>1</v>
      </c>
      <c r="F2" s="8"/>
      <c r="G2" s="8"/>
      <c r="H2" s="9"/>
      <c r="I2" s="10" t="s">
        <v>2</v>
      </c>
      <c r="J2" s="10"/>
      <c r="K2" s="11">
        <v>45152</v>
      </c>
      <c r="L2" s="12" t="s">
        <v>3</v>
      </c>
      <c r="M2" s="12"/>
      <c r="N2" s="8" t="s">
        <v>4</v>
      </c>
      <c r="O2" s="8"/>
      <c r="P2" s="8"/>
      <c r="Q2" s="8"/>
      <c r="R2" s="8"/>
      <c r="S2" s="8"/>
      <c r="T2" s="13"/>
      <c r="U2" s="14"/>
      <c r="V2" s="14"/>
      <c r="W2" s="14"/>
      <c r="X2" s="14"/>
      <c r="Y2" s="14"/>
      <c r="Z2" s="14"/>
      <c r="AA2" s="14"/>
      <c r="AB2" s="15"/>
      <c r="AC2" s="4"/>
      <c r="AD2" s="4"/>
    </row>
    <row r="3" spans="1:30" s="20" customFormat="1" ht="12.75" customHeight="1" x14ac:dyDescent="0.3">
      <c r="A3" s="256" t="s">
        <v>5</v>
      </c>
      <c r="B3" s="257"/>
      <c r="C3" s="258" t="s">
        <v>6</v>
      </c>
      <c r="D3" s="258" t="s">
        <v>7</v>
      </c>
      <c r="E3" s="258" t="s">
        <v>8</v>
      </c>
      <c r="F3" s="259" t="s">
        <v>9</v>
      </c>
      <c r="G3" s="260"/>
      <c r="H3" s="260"/>
      <c r="I3" s="261"/>
      <c r="J3" s="257" t="s">
        <v>10</v>
      </c>
      <c r="K3" s="257"/>
      <c r="L3" s="259"/>
      <c r="M3" s="262" t="s">
        <v>11</v>
      </c>
      <c r="N3" s="257"/>
      <c r="O3" s="257"/>
      <c r="P3" s="257"/>
      <c r="Q3" s="257"/>
      <c r="R3" s="257"/>
      <c r="S3" s="263"/>
      <c r="T3" s="264" t="s">
        <v>12</v>
      </c>
      <c r="U3" s="262" t="s">
        <v>13</v>
      </c>
      <c r="V3" s="263"/>
      <c r="W3" s="265" t="s">
        <v>14</v>
      </c>
      <c r="X3" s="260"/>
      <c r="Y3" s="260"/>
      <c r="Z3" s="260"/>
      <c r="AA3" s="260"/>
      <c r="AB3" s="266"/>
      <c r="AC3" s="19"/>
      <c r="AD3" s="19"/>
    </row>
    <row r="4" spans="1:30" s="20" customFormat="1" ht="82.5" customHeight="1" thickBot="1" x14ac:dyDescent="0.35">
      <c r="A4" s="267" t="s">
        <v>15</v>
      </c>
      <c r="B4" s="194" t="s">
        <v>5</v>
      </c>
      <c r="C4" s="195"/>
      <c r="D4" s="195"/>
      <c r="E4" s="195"/>
      <c r="F4" s="194" t="s">
        <v>16</v>
      </c>
      <c r="G4" s="194" t="s">
        <v>17</v>
      </c>
      <c r="H4" s="194" t="s">
        <v>18</v>
      </c>
      <c r="I4" s="194" t="s">
        <v>19</v>
      </c>
      <c r="J4" s="194" t="s">
        <v>20</v>
      </c>
      <c r="K4" s="194" t="s">
        <v>21</v>
      </c>
      <c r="L4" s="194" t="s">
        <v>22</v>
      </c>
      <c r="M4" s="196" t="s">
        <v>261</v>
      </c>
      <c r="N4" s="196" t="s">
        <v>262</v>
      </c>
      <c r="O4" s="196" t="s">
        <v>263</v>
      </c>
      <c r="P4" s="196" t="s">
        <v>264</v>
      </c>
      <c r="Q4" s="196" t="s">
        <v>265</v>
      </c>
      <c r="R4" s="196" t="s">
        <v>266</v>
      </c>
      <c r="S4" s="196" t="s">
        <v>267</v>
      </c>
      <c r="T4" s="197"/>
      <c r="U4" s="196" t="s">
        <v>249</v>
      </c>
      <c r="V4" s="194" t="s">
        <v>23</v>
      </c>
      <c r="W4" s="194" t="s">
        <v>24</v>
      </c>
      <c r="X4" s="194" t="s">
        <v>25</v>
      </c>
      <c r="Y4" s="194" t="s">
        <v>26</v>
      </c>
      <c r="Z4" s="194" t="s">
        <v>27</v>
      </c>
      <c r="AA4" s="194" t="s">
        <v>28</v>
      </c>
      <c r="AB4" s="268" t="s">
        <v>29</v>
      </c>
      <c r="AC4" s="19"/>
      <c r="AD4" s="19"/>
    </row>
    <row r="5" spans="1:30" s="37" customFormat="1" ht="99" x14ac:dyDescent="0.25">
      <c r="A5" s="269" t="s">
        <v>30</v>
      </c>
      <c r="B5" s="270" t="s">
        <v>30</v>
      </c>
      <c r="C5" s="270" t="s">
        <v>158</v>
      </c>
      <c r="D5" s="270" t="s">
        <v>241</v>
      </c>
      <c r="E5" s="271" t="s">
        <v>32</v>
      </c>
      <c r="F5" s="272" t="s">
        <v>33</v>
      </c>
      <c r="G5" s="273" t="s">
        <v>34</v>
      </c>
      <c r="H5" s="274" t="s">
        <v>35</v>
      </c>
      <c r="I5" s="273" t="s">
        <v>36</v>
      </c>
      <c r="J5" s="275" t="s">
        <v>37</v>
      </c>
      <c r="K5" s="276" t="s">
        <v>38</v>
      </c>
      <c r="L5" s="276" t="s">
        <v>39</v>
      </c>
      <c r="M5" s="277">
        <v>2</v>
      </c>
      <c r="N5" s="277">
        <v>2</v>
      </c>
      <c r="O5" s="278">
        <f>M5*N5</f>
        <v>4</v>
      </c>
      <c r="P5" s="279" t="str">
        <f>IF((N5),IF(AND(O5&gt;=24,O5&lt;=40),"Muy Alto",IF(AND(O5&gt;=10,O5&lt;=20),"Alto",IF(AND(O5&gt;=6,O5&lt;=8),"Medio",IF((O5&lt;=4),"Bajo")))))</f>
        <v>Bajo</v>
      </c>
      <c r="Q5" s="277">
        <v>25</v>
      </c>
      <c r="R5" s="280">
        <f>O5*Q5</f>
        <v>100</v>
      </c>
      <c r="S5" s="281" t="str">
        <f>IF(R5&lt;=0,"N/A",IF(R5&lt;=20,"IV",IF(R5&lt;=120,"III",IF(R5&lt;=500,"II",IF(R5&lt;=4000,"I",)))))</f>
        <v>III</v>
      </c>
      <c r="T5" s="279" t="str">
        <f t="shared" ref="T5:T13" si="0">IF(S5="I","No aceptable",IF(S5="II","Aceptable con control específico",IF(S5="III","Mejorable",IF(S5="IV","Aceptable","N/A"))))</f>
        <v>Mejorable</v>
      </c>
      <c r="U5" s="282" t="s">
        <v>242</v>
      </c>
      <c r="V5" s="275" t="s">
        <v>41</v>
      </c>
      <c r="W5" s="275" t="s">
        <v>42</v>
      </c>
      <c r="X5" s="276" t="s">
        <v>4</v>
      </c>
      <c r="Y5" s="276" t="s">
        <v>4</v>
      </c>
      <c r="Z5" s="275" t="s">
        <v>44</v>
      </c>
      <c r="AA5" s="276" t="s">
        <v>45</v>
      </c>
      <c r="AB5" s="283" t="s">
        <v>4</v>
      </c>
      <c r="AC5" s="36"/>
      <c r="AD5" s="36"/>
    </row>
    <row r="6" spans="1:30" s="37" customFormat="1" ht="82.5" x14ac:dyDescent="0.25">
      <c r="A6" s="284"/>
      <c r="B6" s="285"/>
      <c r="C6" s="285"/>
      <c r="D6" s="285"/>
      <c r="E6" s="286"/>
      <c r="F6" s="287" t="s">
        <v>46</v>
      </c>
      <c r="G6" s="288" t="s">
        <v>47</v>
      </c>
      <c r="H6" s="289"/>
      <c r="I6" s="288" t="s">
        <v>48</v>
      </c>
      <c r="J6" s="290" t="s">
        <v>49</v>
      </c>
      <c r="K6" s="290" t="s">
        <v>37</v>
      </c>
      <c r="L6" s="290" t="s">
        <v>37</v>
      </c>
      <c r="M6" s="291">
        <v>2</v>
      </c>
      <c r="N6" s="291">
        <v>3</v>
      </c>
      <c r="O6" s="292">
        <f t="shared" ref="O6:O11" si="1">M6*N6</f>
        <v>6</v>
      </c>
      <c r="P6" s="293" t="str">
        <f>IF((N6),IF(AND(O6&gt;=24,O6&lt;=40),"Muy Alto",IF(AND(O6&gt;=10,O6&lt;=20),"Alto",IF(AND(O6&gt;=6,O6&lt;=8),"Medio",IF((O6&lt;=4),"Bajo")))))</f>
        <v>Medio</v>
      </c>
      <c r="Q6" s="291">
        <v>25</v>
      </c>
      <c r="R6" s="294">
        <f>O6*Q6</f>
        <v>150</v>
      </c>
      <c r="S6" s="295" t="str">
        <f>IF(R6&lt;=0,"N/A",IF(R6&lt;=20,"IV",IF(R6&lt;=120,"III",IF(R6&lt;=500,"II",IF(R6&lt;=4000,"I",)))))</f>
        <v>II</v>
      </c>
      <c r="T6" s="293" t="str">
        <f t="shared" si="0"/>
        <v>Aceptable con control específico</v>
      </c>
      <c r="U6" s="296"/>
      <c r="V6" s="297" t="s">
        <v>50</v>
      </c>
      <c r="W6" s="297" t="s">
        <v>51</v>
      </c>
      <c r="X6" s="298" t="s">
        <v>4</v>
      </c>
      <c r="Y6" s="298" t="s">
        <v>52</v>
      </c>
      <c r="Z6" s="298" t="s">
        <v>4</v>
      </c>
      <c r="AA6" s="298" t="s">
        <v>53</v>
      </c>
      <c r="AB6" s="299" t="s">
        <v>4</v>
      </c>
      <c r="AC6" s="36"/>
      <c r="AD6" s="36"/>
    </row>
    <row r="7" spans="1:30" s="37" customFormat="1" ht="115.5" x14ac:dyDescent="0.25">
      <c r="A7" s="284"/>
      <c r="B7" s="285"/>
      <c r="C7" s="285"/>
      <c r="D7" s="285"/>
      <c r="E7" s="286"/>
      <c r="F7" s="287" t="s">
        <v>54</v>
      </c>
      <c r="G7" s="288" t="s">
        <v>55</v>
      </c>
      <c r="H7" s="289"/>
      <c r="I7" s="297" t="s">
        <v>56</v>
      </c>
      <c r="J7" s="297" t="s">
        <v>57</v>
      </c>
      <c r="K7" s="290" t="s">
        <v>58</v>
      </c>
      <c r="L7" s="290" t="s">
        <v>59</v>
      </c>
      <c r="M7" s="291">
        <v>6</v>
      </c>
      <c r="N7" s="291">
        <v>2</v>
      </c>
      <c r="O7" s="292">
        <f t="shared" si="1"/>
        <v>12</v>
      </c>
      <c r="P7" s="293" t="str">
        <f>IF((N7),IF(AND(O7&gt;=24,O7&lt;=40),"Muy Alto",IF(AND(O7&gt;=10,O7&lt;=20),"Alto",IF(AND(O7&gt;=6,O7&lt;=8),"Medio",IF((O7&lt;=4),"Bajo")))))</f>
        <v>Alto</v>
      </c>
      <c r="Q7" s="291">
        <v>100</v>
      </c>
      <c r="R7" s="294">
        <f>O7*Q7</f>
        <v>1200</v>
      </c>
      <c r="S7" s="295" t="str">
        <f>IF(R7&lt;=0,"N/A",IF(R7&lt;=20,"IV",IF(R7&lt;=120,"III",IF(R7&lt;=500,"II",IF(R7&lt;=4000,"I",)))))</f>
        <v>I</v>
      </c>
      <c r="T7" s="293" t="str">
        <f t="shared" si="0"/>
        <v>No aceptable</v>
      </c>
      <c r="U7" s="296"/>
      <c r="V7" s="297" t="s">
        <v>41</v>
      </c>
      <c r="W7" s="297" t="s">
        <v>60</v>
      </c>
      <c r="X7" s="298" t="s">
        <v>37</v>
      </c>
      <c r="Y7" s="298" t="s">
        <v>37</v>
      </c>
      <c r="Z7" s="298" t="s">
        <v>61</v>
      </c>
      <c r="AA7" s="29" t="s">
        <v>251</v>
      </c>
      <c r="AB7" s="299" t="s">
        <v>4</v>
      </c>
      <c r="AC7" s="36"/>
      <c r="AD7" s="36"/>
    </row>
    <row r="8" spans="1:30" s="37" customFormat="1" ht="82.5" x14ac:dyDescent="0.25">
      <c r="A8" s="284"/>
      <c r="B8" s="285"/>
      <c r="C8" s="285"/>
      <c r="D8" s="285"/>
      <c r="E8" s="286"/>
      <c r="F8" s="287" t="s">
        <v>62</v>
      </c>
      <c r="G8" s="288" t="s">
        <v>63</v>
      </c>
      <c r="H8" s="289"/>
      <c r="I8" s="288" t="s">
        <v>64</v>
      </c>
      <c r="J8" s="298" t="s">
        <v>65</v>
      </c>
      <c r="K8" s="297" t="s">
        <v>37</v>
      </c>
      <c r="L8" s="297" t="s">
        <v>37</v>
      </c>
      <c r="M8" s="291">
        <v>2</v>
      </c>
      <c r="N8" s="291">
        <v>1</v>
      </c>
      <c r="O8" s="292">
        <f t="shared" si="1"/>
        <v>2</v>
      </c>
      <c r="P8" s="293" t="str">
        <f>IF((N8),IF(AND(O8&gt;=24,O8&lt;=40),"Muy Alto",IF(AND(O8&gt;=10,O8&lt;=20),"Alto",IF(AND(O8&gt;=6,O8&lt;=8),"Medio",IF((O8&lt;=4),"Bajo")))))</f>
        <v>Bajo</v>
      </c>
      <c r="Q8" s="291">
        <v>60</v>
      </c>
      <c r="R8" s="294">
        <f>O8*Q8</f>
        <v>120</v>
      </c>
      <c r="S8" s="295" t="str">
        <f>IF(R8&lt;=0,"N/A",IF(R8&lt;=20,"IV",IF(R8&lt;=120,"III",IF(R8&lt;=500,"II",IF(R8&lt;=4000,"I",)))))</f>
        <v>III</v>
      </c>
      <c r="T8" s="293" t="str">
        <f t="shared" si="0"/>
        <v>Mejorable</v>
      </c>
      <c r="U8" s="296"/>
      <c r="V8" s="297" t="s">
        <v>66</v>
      </c>
      <c r="W8" s="297" t="s">
        <v>67</v>
      </c>
      <c r="X8" s="298" t="s">
        <v>4</v>
      </c>
      <c r="Y8" s="298" t="s">
        <v>4</v>
      </c>
      <c r="Z8" s="298" t="s">
        <v>4</v>
      </c>
      <c r="AA8" s="298" t="s">
        <v>68</v>
      </c>
      <c r="AB8" s="299" t="s">
        <v>4</v>
      </c>
      <c r="AC8" s="36"/>
      <c r="AD8" s="36"/>
    </row>
    <row r="9" spans="1:30" s="37" customFormat="1" ht="82.5" x14ac:dyDescent="0.25">
      <c r="A9" s="284"/>
      <c r="B9" s="285"/>
      <c r="C9" s="285"/>
      <c r="D9" s="285"/>
      <c r="E9" s="286"/>
      <c r="F9" s="300" t="s">
        <v>62</v>
      </c>
      <c r="G9" s="301" t="s">
        <v>138</v>
      </c>
      <c r="H9" s="289"/>
      <c r="I9" s="301" t="s">
        <v>139</v>
      </c>
      <c r="J9" s="301" t="s">
        <v>77</v>
      </c>
      <c r="K9" s="301" t="s">
        <v>37</v>
      </c>
      <c r="L9" s="301" t="s">
        <v>37</v>
      </c>
      <c r="M9" s="291">
        <v>2</v>
      </c>
      <c r="N9" s="291">
        <v>3</v>
      </c>
      <c r="O9" s="292">
        <f t="shared" si="1"/>
        <v>6</v>
      </c>
      <c r="P9" s="293" t="str">
        <f t="shared" ref="P9" si="2">IF((N9),IF(AND(O9&gt;=24,O9&lt;=40),"Muy Alto",IF(AND(O9&gt;=10,O9&lt;=20),"Alto",IF(AND(O9&gt;=6,O9&lt;=8),"Medio",IF((O9&lt;=4),"Bajo")))))</f>
        <v>Medio</v>
      </c>
      <c r="Q9" s="291">
        <v>25</v>
      </c>
      <c r="R9" s="291">
        <f t="shared" ref="R9" si="3">O9*Q9</f>
        <v>150</v>
      </c>
      <c r="S9" s="295" t="str">
        <f t="shared" ref="S9" si="4">IF(R9&lt;=0,"N/A",IF(R9&lt;=20,"IV",IF(R9&lt;=120,"III",IF(R9&lt;=500,"II",IF(R9&lt;=4000,"I",)))))</f>
        <v>II</v>
      </c>
      <c r="T9" s="293" t="str">
        <f t="shared" si="0"/>
        <v>Aceptable con control específico</v>
      </c>
      <c r="U9" s="296"/>
      <c r="V9" s="302" t="s">
        <v>78</v>
      </c>
      <c r="W9" s="297" t="s">
        <v>79</v>
      </c>
      <c r="X9" s="298" t="s">
        <v>4</v>
      </c>
      <c r="Y9" s="298" t="s">
        <v>4</v>
      </c>
      <c r="Z9" s="298" t="s">
        <v>4</v>
      </c>
      <c r="AA9" s="297" t="s">
        <v>140</v>
      </c>
      <c r="AB9" s="299" t="s">
        <v>4</v>
      </c>
      <c r="AC9" s="36"/>
      <c r="AD9" s="36"/>
    </row>
    <row r="10" spans="1:30" s="37" customFormat="1" ht="82.5" x14ac:dyDescent="0.25">
      <c r="A10" s="284"/>
      <c r="B10" s="285"/>
      <c r="C10" s="285"/>
      <c r="D10" s="285"/>
      <c r="E10" s="286"/>
      <c r="F10" s="287" t="s">
        <v>62</v>
      </c>
      <c r="G10" s="288" t="s">
        <v>69</v>
      </c>
      <c r="H10" s="289"/>
      <c r="I10" s="288" t="s">
        <v>70</v>
      </c>
      <c r="J10" s="288" t="s">
        <v>71</v>
      </c>
      <c r="K10" s="290" t="s">
        <v>37</v>
      </c>
      <c r="L10" s="290" t="s">
        <v>37</v>
      </c>
      <c r="M10" s="291">
        <v>2</v>
      </c>
      <c r="N10" s="291">
        <v>2</v>
      </c>
      <c r="O10" s="292">
        <f t="shared" si="1"/>
        <v>4</v>
      </c>
      <c r="P10" s="293" t="str">
        <f>IF((N10),IF(AND(O10&gt;=24,O10&lt;=40),"Muy Alto",IF(AND(O10&gt;=10,O10&lt;=20),"Alto",IF(AND(O10&gt;=6,O10&lt;=8),"Medio",IF((O10&lt;=4),"Bajo")))))</f>
        <v>Bajo</v>
      </c>
      <c r="Q10" s="291">
        <v>60</v>
      </c>
      <c r="R10" s="294">
        <f>O10*Q10</f>
        <v>240</v>
      </c>
      <c r="S10" s="295" t="str">
        <f>IF(R10&lt;=0,"N/A",IF(R10&lt;=20,"IV",IF(R10&lt;=120,"III",IF(R10&lt;=500,"II",IF(R10&lt;=4000,"I",)))))</f>
        <v>II</v>
      </c>
      <c r="T10" s="293" t="str">
        <f t="shared" si="0"/>
        <v>Aceptable con control específico</v>
      </c>
      <c r="U10" s="296"/>
      <c r="V10" s="297" t="s">
        <v>72</v>
      </c>
      <c r="W10" s="297" t="s">
        <v>67</v>
      </c>
      <c r="X10" s="298" t="s">
        <v>4</v>
      </c>
      <c r="Y10" s="298" t="s">
        <v>4</v>
      </c>
      <c r="Z10" s="298" t="s">
        <v>4</v>
      </c>
      <c r="AA10" s="298" t="s">
        <v>73</v>
      </c>
      <c r="AB10" s="299" t="s">
        <v>4</v>
      </c>
      <c r="AC10" s="36"/>
      <c r="AD10" s="36"/>
    </row>
    <row r="11" spans="1:30" s="37" customFormat="1" ht="99" x14ac:dyDescent="0.25">
      <c r="A11" s="284"/>
      <c r="B11" s="285"/>
      <c r="C11" s="285"/>
      <c r="D11" s="285"/>
      <c r="E11" s="286"/>
      <c r="F11" s="300" t="s">
        <v>101</v>
      </c>
      <c r="G11" s="301" t="s">
        <v>102</v>
      </c>
      <c r="H11" s="285" t="s">
        <v>103</v>
      </c>
      <c r="I11" s="301" t="s">
        <v>104</v>
      </c>
      <c r="J11" s="301" t="s">
        <v>49</v>
      </c>
      <c r="K11" s="301" t="s">
        <v>105</v>
      </c>
      <c r="L11" s="301" t="s">
        <v>106</v>
      </c>
      <c r="M11" s="291">
        <v>2</v>
      </c>
      <c r="N11" s="291">
        <v>4</v>
      </c>
      <c r="O11" s="292">
        <f t="shared" si="1"/>
        <v>8</v>
      </c>
      <c r="P11" s="293" t="str">
        <f t="shared" ref="P11" si="5">IF((N11),IF(AND(O11&gt;=24,O11&lt;=40),"Muy Alto",IF(AND(O11&gt;=10,O11&lt;=20),"Alto",IF(AND(O11&gt;=6,O11&lt;=8),"Medio",IF((O11&lt;=4),"Bajo")))))</f>
        <v>Medio</v>
      </c>
      <c r="Q11" s="291">
        <v>25</v>
      </c>
      <c r="R11" s="291">
        <f t="shared" ref="R11" si="6">O11*Q11</f>
        <v>200</v>
      </c>
      <c r="S11" s="295" t="str">
        <f t="shared" ref="S11" si="7">IF(R11&lt;=0,"N/A",IF(R11&lt;=20,"IV",IF(R11&lt;=120,"III",IF(R11&lt;=500,"II",IF(R11&lt;=4000,"I",)))))</f>
        <v>II</v>
      </c>
      <c r="T11" s="293" t="str">
        <f t="shared" si="0"/>
        <v>Aceptable con control específico</v>
      </c>
      <c r="U11" s="296"/>
      <c r="V11" s="302" t="s">
        <v>108</v>
      </c>
      <c r="W11" s="297" t="s">
        <v>67</v>
      </c>
      <c r="X11" s="298" t="s">
        <v>4</v>
      </c>
      <c r="Y11" s="298" t="s">
        <v>4</v>
      </c>
      <c r="Z11" s="297" t="s">
        <v>109</v>
      </c>
      <c r="AA11" s="297" t="s">
        <v>110</v>
      </c>
      <c r="AB11" s="299" t="s">
        <v>4</v>
      </c>
      <c r="AC11" s="36"/>
      <c r="AD11" s="36"/>
    </row>
    <row r="12" spans="1:30" s="37" customFormat="1" ht="99" x14ac:dyDescent="0.25">
      <c r="A12" s="284"/>
      <c r="B12" s="285"/>
      <c r="C12" s="285"/>
      <c r="D12" s="285"/>
      <c r="E12" s="286"/>
      <c r="F12" s="300" t="s">
        <v>101</v>
      </c>
      <c r="G12" s="301" t="s">
        <v>116</v>
      </c>
      <c r="H12" s="285"/>
      <c r="I12" s="301" t="s">
        <v>117</v>
      </c>
      <c r="J12" s="301" t="s">
        <v>49</v>
      </c>
      <c r="K12" s="301" t="s">
        <v>37</v>
      </c>
      <c r="L12" s="301" t="s">
        <v>106</v>
      </c>
      <c r="M12" s="291">
        <v>2</v>
      </c>
      <c r="N12" s="291">
        <v>4</v>
      </c>
      <c r="O12" s="292">
        <f t="shared" ref="O12" si="8">M12*N12</f>
        <v>8</v>
      </c>
      <c r="P12" s="293" t="str">
        <f t="shared" ref="P12" si="9">IF((N12),IF(AND(O12&gt;=24,O12&lt;=40),"Muy Alto",IF(AND(O12&gt;=10,O12&lt;=20),"Alto",IF(AND(O12&gt;=6,O12&lt;=8),"Medio",IF((O12&lt;=4),"Bajo")))))</f>
        <v>Medio</v>
      </c>
      <c r="Q12" s="291">
        <v>10</v>
      </c>
      <c r="R12" s="291">
        <f t="shared" ref="R12" si="10">O12*Q12</f>
        <v>80</v>
      </c>
      <c r="S12" s="295" t="str">
        <f t="shared" ref="S12" si="11">IF(R12&lt;=0,"N/A",IF(R12&lt;=20,"IV",IF(R12&lt;=120,"III",IF(R12&lt;=500,"II",IF(R12&lt;=4000,"I",)))))</f>
        <v>III</v>
      </c>
      <c r="T12" s="293" t="str">
        <f t="shared" si="0"/>
        <v>Mejorable</v>
      </c>
      <c r="U12" s="296"/>
      <c r="V12" s="302" t="s">
        <v>118</v>
      </c>
      <c r="W12" s="297" t="s">
        <v>67</v>
      </c>
      <c r="X12" s="298" t="s">
        <v>4</v>
      </c>
      <c r="Y12" s="298" t="s">
        <v>4</v>
      </c>
      <c r="Z12" s="298" t="s">
        <v>4</v>
      </c>
      <c r="AA12" s="297" t="s">
        <v>110</v>
      </c>
      <c r="AB12" s="299" t="s">
        <v>4</v>
      </c>
      <c r="AC12" s="36"/>
      <c r="AD12" s="36"/>
    </row>
    <row r="13" spans="1:30" s="37" customFormat="1" ht="149.25" thickBot="1" x14ac:dyDescent="0.3">
      <c r="A13" s="303"/>
      <c r="B13" s="304"/>
      <c r="C13" s="304"/>
      <c r="D13" s="304"/>
      <c r="E13" s="305"/>
      <c r="F13" s="306" t="s">
        <v>125</v>
      </c>
      <c r="G13" s="307" t="s">
        <v>126</v>
      </c>
      <c r="H13" s="304"/>
      <c r="I13" s="307" t="s">
        <v>127</v>
      </c>
      <c r="J13" s="307" t="s">
        <v>128</v>
      </c>
      <c r="K13" s="307" t="s">
        <v>129</v>
      </c>
      <c r="L13" s="307" t="s">
        <v>106</v>
      </c>
      <c r="M13" s="308">
        <v>2</v>
      </c>
      <c r="N13" s="308">
        <v>4</v>
      </c>
      <c r="O13" s="309">
        <f t="shared" ref="O13" si="12">M13*N13</f>
        <v>8</v>
      </c>
      <c r="P13" s="310" t="str">
        <f t="shared" ref="P13" si="13">IF((N13),IF(AND(O13&gt;=24,O13&lt;=40),"Muy Alto",IF(AND(O13&gt;=10,O13&lt;=20),"Alto",IF(AND(O13&gt;=6,O13&lt;=8),"Medio",IF((O13&lt;=4),"Bajo")))))</f>
        <v>Medio</v>
      </c>
      <c r="Q13" s="308">
        <v>25</v>
      </c>
      <c r="R13" s="308">
        <f t="shared" ref="R13" si="14">O13*Q13</f>
        <v>200</v>
      </c>
      <c r="S13" s="311" t="str">
        <f t="shared" ref="S13" si="15">IF(R13&lt;=0,"N/A",IF(R13&lt;=20,"IV",IF(R13&lt;=120,"III",IF(R13&lt;=500,"II",IF(R13&lt;=4000,"I",)))))</f>
        <v>II</v>
      </c>
      <c r="T13" s="310" t="str">
        <f t="shared" si="0"/>
        <v>Aceptable con control específico</v>
      </c>
      <c r="U13" s="312"/>
      <c r="V13" s="313" t="s">
        <v>130</v>
      </c>
      <c r="W13" s="314" t="s">
        <v>131</v>
      </c>
      <c r="X13" s="314" t="s">
        <v>4</v>
      </c>
      <c r="Y13" s="314" t="s">
        <v>4</v>
      </c>
      <c r="Z13" s="314" t="s">
        <v>4</v>
      </c>
      <c r="AA13" s="314" t="s">
        <v>132</v>
      </c>
      <c r="AB13" s="315" t="s">
        <v>4</v>
      </c>
      <c r="AC13" s="36"/>
      <c r="AD13" s="36"/>
    </row>
    <row r="14" spans="1:30" ht="16.5" x14ac:dyDescent="0.3">
      <c r="A14" s="173"/>
      <c r="B14" s="173"/>
      <c r="C14" s="173"/>
      <c r="D14" s="173"/>
      <c r="E14" s="174"/>
      <c r="F14" s="175"/>
      <c r="G14" s="4"/>
      <c r="H14" s="17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75"/>
      <c r="V14" s="4"/>
      <c r="W14" s="4"/>
      <c r="X14" s="4"/>
      <c r="Y14" s="4"/>
      <c r="Z14" s="4"/>
      <c r="AA14" s="4"/>
      <c r="AB14" s="4"/>
      <c r="AC14" s="4"/>
      <c r="AD14" s="4"/>
    </row>
    <row r="15" spans="1:30" ht="16.5" x14ac:dyDescent="0.3">
      <c r="A15" s="173"/>
      <c r="B15" s="173"/>
      <c r="C15" s="173"/>
      <c r="D15" s="173"/>
      <c r="E15" s="174"/>
      <c r="F15" s="175"/>
      <c r="G15" s="4"/>
      <c r="H15" s="176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75"/>
      <c r="V15" s="4"/>
      <c r="W15" s="4"/>
      <c r="X15" s="4"/>
      <c r="Y15" s="4"/>
      <c r="Z15" s="4"/>
      <c r="AA15" s="4"/>
      <c r="AB15" s="4"/>
      <c r="AC15" s="4"/>
      <c r="AD15" s="4"/>
    </row>
    <row r="16" spans="1:30" ht="12.75" customHeight="1" x14ac:dyDescent="0.3"/>
    <row r="17" ht="12.75" customHeight="1" x14ac:dyDescent="0.3"/>
    <row r="18" ht="12.75" customHeight="1" x14ac:dyDescent="0.3"/>
    <row r="19" ht="12.75" customHeight="1" x14ac:dyDescent="0.3"/>
    <row r="20" ht="12.75" customHeight="1" x14ac:dyDescent="0.3"/>
  </sheetData>
  <mergeCells count="28">
    <mergeCell ref="A1:B1"/>
    <mergeCell ref="C1:Z1"/>
    <mergeCell ref="A2:B2"/>
    <mergeCell ref="T2:AB2"/>
    <mergeCell ref="W3:AB3"/>
    <mergeCell ref="H5:H10"/>
    <mergeCell ref="A3:B3"/>
    <mergeCell ref="C3:C4"/>
    <mergeCell ref="D3:D4"/>
    <mergeCell ref="E3:E4"/>
    <mergeCell ref="A5:A13"/>
    <mergeCell ref="F3:I3"/>
    <mergeCell ref="C2:D2"/>
    <mergeCell ref="E2:G2"/>
    <mergeCell ref="I2:J2"/>
    <mergeCell ref="L2:M2"/>
    <mergeCell ref="N2:S2"/>
    <mergeCell ref="B5:B13"/>
    <mergeCell ref="C5:C13"/>
    <mergeCell ref="AA1:AB1"/>
    <mergeCell ref="J3:L3"/>
    <mergeCell ref="U5:U13"/>
    <mergeCell ref="H11:H13"/>
    <mergeCell ref="M3:S3"/>
    <mergeCell ref="T3:T4"/>
    <mergeCell ref="U3:V3"/>
    <mergeCell ref="D5:D13"/>
    <mergeCell ref="E5:E13"/>
  </mergeCells>
  <conditionalFormatting sqref="P5:P13">
    <cfRule type="cellIs" dxfId="6" priority="12" operator="equal">
      <formula>"ALTO"</formula>
    </cfRule>
    <cfRule type="cellIs" dxfId="5" priority="13" operator="equal">
      <formula>"MEDIO"</formula>
    </cfRule>
    <cfRule type="cellIs" dxfId="4" priority="14" operator="equal">
      <formula>"BAJO"</formula>
    </cfRule>
  </conditionalFormatting>
  <conditionalFormatting sqref="S5:S13">
    <cfRule type="cellIs" dxfId="3" priority="8" operator="equal">
      <formula>"IV"</formula>
    </cfRule>
    <cfRule type="cellIs" dxfId="2" priority="9" operator="equal">
      <formula>"III"</formula>
    </cfRule>
    <cfRule type="cellIs" dxfId="1" priority="10" operator="equal">
      <formula>"II"</formula>
    </cfRule>
    <cfRule type="cellIs" dxfId="0" priority="11" operator="equal">
      <formula>"I"</formula>
    </cfRule>
  </conditionalFormatting>
  <dataValidations count="3">
    <dataValidation type="list" allowBlank="1" showInputMessage="1" showErrorMessage="1" sqref="Q5:Q13" xr:uid="{FCCBB900-4249-4649-A533-444290898E40}">
      <formula1>"10,25,60,100"</formula1>
    </dataValidation>
    <dataValidation type="list" allowBlank="1" showInputMessage="1" showErrorMessage="1" sqref="N5:N8 N10" xr:uid="{1AC6F32D-A765-465E-8464-AC1DE05874CA}">
      <formula1>"1,2,3,4"</formula1>
    </dataValidation>
    <dataValidation type="list" allowBlank="1" showInputMessage="1" showErrorMessage="1" sqref="M5:M8 M10" xr:uid="{BC83D145-E922-45B4-8FE7-7CB5F6A4DD95}">
      <formula1>"2,6,10"</formula1>
    </dataValidation>
  </dataValidations>
  <pageMargins left="0.7" right="0.7" top="0.75" bottom="0.75" header="0.3" footer="0.3"/>
  <pageSetup orientation="portrait" r:id="rId1"/>
  <ignoredErrors>
    <ignoredError sqref="R5:R1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E703C-3A2A-4B03-B1D6-346F566270BA}">
  <dimension ref="A1:P43"/>
  <sheetViews>
    <sheetView zoomScaleNormal="100" workbookViewId="0">
      <selection activeCell="A2" sqref="A2:C2"/>
    </sheetView>
  </sheetViews>
  <sheetFormatPr baseColWidth="10" defaultColWidth="0" defaultRowHeight="15.75" x14ac:dyDescent="0.25"/>
  <cols>
    <col min="1" max="1" width="18.42578125" style="316" bestFit="1" customWidth="1"/>
    <col min="2" max="2" width="11.7109375" style="316" bestFit="1" customWidth="1"/>
    <col min="3" max="3" width="78.85546875" style="316" customWidth="1"/>
    <col min="4" max="4" width="11.42578125" style="316" customWidth="1"/>
    <col min="5" max="5" width="12.7109375" style="316" customWidth="1"/>
    <col min="6" max="16" width="11.42578125" style="316" customWidth="1"/>
    <col min="17" max="16384" width="11.42578125" style="342" hidden="1"/>
  </cols>
  <sheetData>
    <row r="1" spans="1:10" x14ac:dyDescent="0.25">
      <c r="A1" s="316" t="s">
        <v>278</v>
      </c>
    </row>
    <row r="2" spans="1:10" ht="17.25" customHeight="1" x14ac:dyDescent="0.25">
      <c r="A2" s="317" t="s">
        <v>279</v>
      </c>
      <c r="B2" s="317"/>
      <c r="C2" s="317"/>
      <c r="E2" s="317" t="s">
        <v>280</v>
      </c>
      <c r="F2" s="317"/>
      <c r="G2" s="317"/>
      <c r="H2" s="317"/>
      <c r="I2" s="317"/>
      <c r="J2" s="317"/>
    </row>
    <row r="3" spans="1:10" ht="20.25" customHeight="1" x14ac:dyDescent="0.25">
      <c r="A3" s="318" t="s">
        <v>281</v>
      </c>
      <c r="B3" s="318" t="s">
        <v>282</v>
      </c>
      <c r="C3" s="318" t="s">
        <v>283</v>
      </c>
      <c r="E3" s="319" t="s">
        <v>284</v>
      </c>
      <c r="F3" s="319"/>
      <c r="G3" s="320" t="s">
        <v>285</v>
      </c>
      <c r="H3" s="320"/>
      <c r="I3" s="320"/>
      <c r="J3" s="320"/>
    </row>
    <row r="4" spans="1:10" ht="47.25" x14ac:dyDescent="0.25">
      <c r="A4" s="321" t="s">
        <v>286</v>
      </c>
      <c r="B4" s="322">
        <v>10</v>
      </c>
      <c r="C4" s="323" t="s">
        <v>287</v>
      </c>
      <c r="E4" s="319"/>
      <c r="F4" s="319"/>
      <c r="G4" s="324" t="s">
        <v>288</v>
      </c>
      <c r="H4" s="325" t="s">
        <v>289</v>
      </c>
      <c r="I4" s="325" t="s">
        <v>290</v>
      </c>
      <c r="J4" s="324" t="s">
        <v>291</v>
      </c>
    </row>
    <row r="5" spans="1:10" ht="39" customHeight="1" x14ac:dyDescent="0.25">
      <c r="A5" s="322" t="s">
        <v>292</v>
      </c>
      <c r="B5" s="322">
        <v>6</v>
      </c>
      <c r="C5" s="323" t="s">
        <v>293</v>
      </c>
      <c r="E5" s="326" t="s">
        <v>294</v>
      </c>
      <c r="F5" s="321">
        <v>100</v>
      </c>
      <c r="G5" s="327" t="s">
        <v>295</v>
      </c>
      <c r="H5" s="327" t="s">
        <v>296</v>
      </c>
      <c r="I5" s="327" t="s">
        <v>297</v>
      </c>
      <c r="J5" s="328" t="s">
        <v>298</v>
      </c>
    </row>
    <row r="6" spans="1:10" ht="47.25" x14ac:dyDescent="0.25">
      <c r="A6" s="322" t="s">
        <v>299</v>
      </c>
      <c r="B6" s="322">
        <v>2</v>
      </c>
      <c r="C6" s="323" t="s">
        <v>300</v>
      </c>
      <c r="E6" s="326"/>
      <c r="F6" s="322">
        <v>60</v>
      </c>
      <c r="G6" s="327" t="s">
        <v>301</v>
      </c>
      <c r="H6" s="327" t="s">
        <v>302</v>
      </c>
      <c r="I6" s="328" t="s">
        <v>303</v>
      </c>
      <c r="J6" s="329" t="s">
        <v>304</v>
      </c>
    </row>
    <row r="7" spans="1:10" ht="63" x14ac:dyDescent="0.25">
      <c r="A7" s="322" t="s">
        <v>305</v>
      </c>
      <c r="B7" s="321" t="s">
        <v>306</v>
      </c>
      <c r="C7" s="323" t="s">
        <v>307</v>
      </c>
      <c r="E7" s="326"/>
      <c r="F7" s="322">
        <v>25</v>
      </c>
      <c r="G7" s="327" t="s">
        <v>308</v>
      </c>
      <c r="H7" s="328" t="s">
        <v>309</v>
      </c>
      <c r="I7" s="328" t="s">
        <v>310</v>
      </c>
      <c r="J7" s="330" t="s">
        <v>311</v>
      </c>
    </row>
    <row r="8" spans="1:10" ht="36" customHeight="1" x14ac:dyDescent="0.25">
      <c r="C8" s="331"/>
      <c r="E8" s="326"/>
      <c r="F8" s="322">
        <v>10</v>
      </c>
      <c r="G8" s="328" t="s">
        <v>312</v>
      </c>
      <c r="H8" s="329" t="s">
        <v>313</v>
      </c>
      <c r="I8" s="330" t="s">
        <v>314</v>
      </c>
      <c r="J8" s="332" t="s">
        <v>315</v>
      </c>
    </row>
    <row r="9" spans="1:10" x14ac:dyDescent="0.25">
      <c r="A9" s="317" t="s">
        <v>316</v>
      </c>
      <c r="B9" s="317"/>
      <c r="C9" s="317"/>
    </row>
    <row r="10" spans="1:10" x14ac:dyDescent="0.25">
      <c r="A10" s="318" t="s">
        <v>317</v>
      </c>
      <c r="B10" s="318" t="s">
        <v>318</v>
      </c>
      <c r="C10" s="318" t="s">
        <v>283</v>
      </c>
    </row>
    <row r="11" spans="1:10" ht="31.5" x14ac:dyDescent="0.25">
      <c r="A11" s="333" t="s">
        <v>319</v>
      </c>
      <c r="B11" s="322">
        <v>4</v>
      </c>
      <c r="C11" s="323" t="s">
        <v>320</v>
      </c>
    </row>
    <row r="12" spans="1:10" ht="31.5" x14ac:dyDescent="0.25">
      <c r="A12" s="334" t="s">
        <v>321</v>
      </c>
      <c r="B12" s="322">
        <v>3</v>
      </c>
      <c r="C12" s="323" t="s">
        <v>322</v>
      </c>
    </row>
    <row r="13" spans="1:10" ht="31.5" x14ac:dyDescent="0.25">
      <c r="A13" s="334" t="s">
        <v>323</v>
      </c>
      <c r="B13" s="322">
        <v>2</v>
      </c>
      <c r="C13" s="323" t="s">
        <v>324</v>
      </c>
    </row>
    <row r="14" spans="1:10" x14ac:dyDescent="0.25">
      <c r="A14" s="334" t="s">
        <v>325</v>
      </c>
      <c r="B14" s="321">
        <v>1</v>
      </c>
      <c r="C14" s="323" t="s">
        <v>326</v>
      </c>
    </row>
    <row r="16" spans="1:10" x14ac:dyDescent="0.25">
      <c r="A16" s="335" t="s">
        <v>327</v>
      </c>
      <c r="B16" s="336"/>
      <c r="C16" s="337"/>
    </row>
    <row r="17" spans="1:3" x14ac:dyDescent="0.25">
      <c r="A17" s="318" t="s">
        <v>328</v>
      </c>
      <c r="B17" s="318" t="s">
        <v>329</v>
      </c>
      <c r="C17" s="318" t="s">
        <v>283</v>
      </c>
    </row>
    <row r="18" spans="1:3" ht="31.5" x14ac:dyDescent="0.25">
      <c r="A18" s="321" t="s">
        <v>330</v>
      </c>
      <c r="B18" s="322" t="s">
        <v>331</v>
      </c>
      <c r="C18" s="323" t="s">
        <v>332</v>
      </c>
    </row>
    <row r="19" spans="1:3" ht="16.5" customHeight="1" x14ac:dyDescent="0.25">
      <c r="A19" s="322" t="s">
        <v>333</v>
      </c>
      <c r="B19" s="322" t="s">
        <v>334</v>
      </c>
      <c r="C19" s="323" t="s">
        <v>335</v>
      </c>
    </row>
    <row r="20" spans="1:3" ht="20.25" customHeight="1" x14ac:dyDescent="0.25">
      <c r="A20" s="322" t="s">
        <v>336</v>
      </c>
      <c r="B20" s="322" t="s">
        <v>337</v>
      </c>
      <c r="C20" s="323" t="s">
        <v>338</v>
      </c>
    </row>
    <row r="21" spans="1:3" ht="47.25" x14ac:dyDescent="0.25">
      <c r="A21" s="322" t="s">
        <v>339</v>
      </c>
      <c r="B21" s="321">
        <v>20</v>
      </c>
      <c r="C21" s="323" t="s">
        <v>340</v>
      </c>
    </row>
    <row r="23" spans="1:3" x14ac:dyDescent="0.25">
      <c r="A23" s="335" t="s">
        <v>341</v>
      </c>
      <c r="B23" s="336"/>
      <c r="C23" s="337"/>
    </row>
    <row r="24" spans="1:3" ht="31.5" x14ac:dyDescent="0.25">
      <c r="A24" s="338" t="s">
        <v>342</v>
      </c>
      <c r="B24" s="339" t="s">
        <v>343</v>
      </c>
      <c r="C24" s="339" t="s">
        <v>283</v>
      </c>
    </row>
    <row r="25" spans="1:3" ht="47.25" x14ac:dyDescent="0.25">
      <c r="A25" s="321" t="s">
        <v>344</v>
      </c>
      <c r="B25" s="321" t="s">
        <v>345</v>
      </c>
      <c r="C25" s="323" t="s">
        <v>346</v>
      </c>
    </row>
    <row r="26" spans="1:3" ht="47.25" x14ac:dyDescent="0.25">
      <c r="A26" s="321" t="s">
        <v>292</v>
      </c>
      <c r="B26" s="321" t="s">
        <v>347</v>
      </c>
      <c r="C26" s="323" t="s">
        <v>348</v>
      </c>
    </row>
    <row r="27" spans="1:3" ht="47.25" x14ac:dyDescent="0.25">
      <c r="A27" s="321" t="s">
        <v>299</v>
      </c>
      <c r="B27" s="321" t="s">
        <v>349</v>
      </c>
      <c r="C27" s="323" t="s">
        <v>350</v>
      </c>
    </row>
    <row r="28" spans="1:3" ht="47.25" x14ac:dyDescent="0.25">
      <c r="A28" s="321" t="s">
        <v>305</v>
      </c>
      <c r="B28" s="321" t="s">
        <v>351</v>
      </c>
      <c r="C28" s="323" t="s">
        <v>352</v>
      </c>
    </row>
    <row r="30" spans="1:3" ht="19.5" customHeight="1" x14ac:dyDescent="0.25">
      <c r="A30" s="335" t="s">
        <v>353</v>
      </c>
      <c r="B30" s="336"/>
      <c r="C30" s="337"/>
    </row>
    <row r="31" spans="1:3" ht="20.25" customHeight="1" x14ac:dyDescent="0.25">
      <c r="A31" s="319" t="s">
        <v>354</v>
      </c>
      <c r="B31" s="319" t="s">
        <v>355</v>
      </c>
      <c r="C31" s="339" t="s">
        <v>283</v>
      </c>
    </row>
    <row r="32" spans="1:3" ht="23.25" customHeight="1" x14ac:dyDescent="0.25">
      <c r="A32" s="319"/>
      <c r="B32" s="319"/>
      <c r="C32" s="339" t="s">
        <v>356</v>
      </c>
    </row>
    <row r="33" spans="1:3" ht="31.5" x14ac:dyDescent="0.25">
      <c r="A33" s="321" t="s">
        <v>357</v>
      </c>
      <c r="B33" s="321">
        <v>100</v>
      </c>
      <c r="C33" s="323" t="s">
        <v>358</v>
      </c>
    </row>
    <row r="34" spans="1:3" ht="31.5" x14ac:dyDescent="0.25">
      <c r="A34" s="321" t="s">
        <v>359</v>
      </c>
      <c r="B34" s="321">
        <v>60</v>
      </c>
      <c r="C34" s="323" t="s">
        <v>360</v>
      </c>
    </row>
    <row r="35" spans="1:3" ht="17.25" customHeight="1" x14ac:dyDescent="0.25">
      <c r="A35" s="321" t="s">
        <v>361</v>
      </c>
      <c r="B35" s="321">
        <v>25</v>
      </c>
      <c r="C35" s="323" t="s">
        <v>362</v>
      </c>
    </row>
    <row r="36" spans="1:3" ht="19.5" customHeight="1" x14ac:dyDescent="0.25">
      <c r="A36" s="321" t="s">
        <v>363</v>
      </c>
      <c r="B36" s="321">
        <v>10</v>
      </c>
      <c r="C36" s="323" t="s">
        <v>364</v>
      </c>
    </row>
    <row r="38" spans="1:3" x14ac:dyDescent="0.25">
      <c r="A38" s="335" t="s">
        <v>365</v>
      </c>
      <c r="B38" s="336"/>
      <c r="C38" s="337"/>
    </row>
    <row r="39" spans="1:3" ht="31.5" customHeight="1" x14ac:dyDescent="0.25">
      <c r="A39" s="339" t="s">
        <v>328</v>
      </c>
      <c r="B39" s="340" t="s">
        <v>366</v>
      </c>
      <c r="C39" s="341"/>
    </row>
    <row r="40" spans="1:3" ht="31.5" x14ac:dyDescent="0.25">
      <c r="A40" s="321" t="s">
        <v>330</v>
      </c>
      <c r="B40" s="321" t="s">
        <v>367</v>
      </c>
      <c r="C40" s="323" t="s">
        <v>368</v>
      </c>
    </row>
    <row r="41" spans="1:3" ht="78.75" x14ac:dyDescent="0.25">
      <c r="A41" s="321" t="s">
        <v>369</v>
      </c>
      <c r="B41" s="321" t="s">
        <v>370</v>
      </c>
      <c r="C41" s="323" t="s">
        <v>371</v>
      </c>
    </row>
    <row r="42" spans="1:3" x14ac:dyDescent="0.25">
      <c r="A42" s="321" t="s">
        <v>336</v>
      </c>
      <c r="B42" s="321" t="s">
        <v>372</v>
      </c>
      <c r="C42" s="323" t="s">
        <v>373</v>
      </c>
    </row>
    <row r="43" spans="1:3" x14ac:dyDescent="0.25">
      <c r="A43" s="321" t="s">
        <v>339</v>
      </c>
      <c r="B43" s="321" t="s">
        <v>374</v>
      </c>
      <c r="C43" s="323" t="s">
        <v>375</v>
      </c>
    </row>
  </sheetData>
  <mergeCells count="13">
    <mergeCell ref="B39:C39"/>
    <mergeCell ref="A16:C16"/>
    <mergeCell ref="A23:C23"/>
    <mergeCell ref="A30:C30"/>
    <mergeCell ref="A31:A32"/>
    <mergeCell ref="B31:B32"/>
    <mergeCell ref="A38:C38"/>
    <mergeCell ref="A2:C2"/>
    <mergeCell ref="E2:J2"/>
    <mergeCell ref="E3:F4"/>
    <mergeCell ref="G3:J3"/>
    <mergeCell ref="E5:E8"/>
    <mergeCell ref="A9:C9"/>
  </mergeCells>
  <dataValidations count="5">
    <dataValidation allowBlank="1" showInputMessage="1" showErrorMessage="1" prompt="Nivel de consecuencias" sqref="B31:B32" xr:uid="{C1C61B01-B155-4E88-AA66-040784867AFB}"/>
    <dataValidation allowBlank="1" showInputMessage="1" showErrorMessage="1" prompt="Valor de nivel de probabilidad" sqref="B24" xr:uid="{C0685000-10B7-4E4A-8DFD-A5E4F9871725}"/>
    <dataValidation allowBlank="1" showInputMessage="1" showErrorMessage="1" prompt="Valor de nivel de riesgo" sqref="B17" xr:uid="{49152638-7987-4AD8-8420-D781D6DE53BE}"/>
    <dataValidation allowBlank="1" showInputMessage="1" showErrorMessage="1" prompt="Valor de nivel de exposición" sqref="B10" xr:uid="{C0C595D0-432F-47E7-8D38-8EEEB753611A}"/>
    <dataValidation allowBlank="1" showInputMessage="1" showErrorMessage="1" prompt="Valor de nivel de deficiencia" sqref="B3" xr:uid="{CBA32214-F17A-4FC2-AFF5-517D25440C37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495C0-60AE-43BF-ACBE-C2493D7D4613}">
  <dimension ref="A1:D3"/>
  <sheetViews>
    <sheetView workbookViewId="0">
      <selection activeCell="D3" sqref="D3"/>
    </sheetView>
  </sheetViews>
  <sheetFormatPr baseColWidth="10" defaultColWidth="9.140625" defaultRowHeight="16.5" x14ac:dyDescent="0.3"/>
  <cols>
    <col min="1" max="1" width="7.42578125" style="1" customWidth="1"/>
    <col min="2" max="2" width="14.7109375" style="1" customWidth="1"/>
    <col min="3" max="3" width="17.7109375" style="1" customWidth="1"/>
    <col min="4" max="4" width="48.7109375" style="1" customWidth="1"/>
    <col min="5" max="16384" width="9.140625" style="1"/>
  </cols>
  <sheetData>
    <row r="1" spans="1:4" x14ac:dyDescent="0.3">
      <c r="A1" s="343" t="s">
        <v>243</v>
      </c>
      <c r="B1" s="344"/>
      <c r="C1" s="344"/>
      <c r="D1" s="345"/>
    </row>
    <row r="2" spans="1:4" x14ac:dyDescent="0.3">
      <c r="A2" s="346" t="s">
        <v>244</v>
      </c>
      <c r="B2" s="347" t="s">
        <v>245</v>
      </c>
      <c r="C2" s="347" t="s">
        <v>246</v>
      </c>
      <c r="D2" s="347" t="s">
        <v>17</v>
      </c>
    </row>
    <row r="3" spans="1:4" ht="66" x14ac:dyDescent="0.3">
      <c r="A3" s="348">
        <v>1</v>
      </c>
      <c r="B3" s="349">
        <v>45152</v>
      </c>
      <c r="C3" s="350" t="s">
        <v>247</v>
      </c>
      <c r="D3" s="351" t="s">
        <v>277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Casa Cuervo - Rivas</vt:lpstr>
      <vt:lpstr>Yerbabuena</vt:lpstr>
      <vt:lpstr>Teletrabajo</vt:lpstr>
      <vt:lpstr>GTC 45</vt:lpstr>
      <vt:lpstr>Control de cambios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 Nirvana Tovar Rojas</dc:creator>
  <cp:keywords/>
  <dc:description/>
  <cp:lastModifiedBy>Diana Carolina Ramírez García</cp:lastModifiedBy>
  <cp:revision/>
  <dcterms:created xsi:type="dcterms:W3CDTF">2023-08-08T19:36:23Z</dcterms:created>
  <dcterms:modified xsi:type="dcterms:W3CDTF">2024-03-27T19:54:23Z</dcterms:modified>
  <cp:category/>
  <cp:contentStatus/>
</cp:coreProperties>
</file>