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mc:AlternateContent xmlns:mc="http://schemas.openxmlformats.org/markup-compatibility/2006">
    <mc:Choice Requires="x15">
      <x15ac:absPath xmlns:x15ac="http://schemas.microsoft.com/office/spreadsheetml/2010/11/ac" url="C:\Users\diana.ramirez\Desktop\051_ABR_SOLICITUD_ADM\Respuesta\"/>
    </mc:Choice>
  </mc:AlternateContent>
  <xr:revisionPtr revIDLastSave="0" documentId="13_ncr:1_{25BDC79B-DEFB-44C5-BB9D-B656FDFBAAD1}" xr6:coauthVersionLast="47" xr6:coauthVersionMax="47" xr10:uidLastSave="{00000000-0000-0000-0000-000000000000}"/>
  <bookViews>
    <workbookView xWindow="-120" yWindow="-120" windowWidth="24240" windowHeight="13140" activeTab="1" xr2:uid="{00000000-000D-0000-FFFF-FFFF00000000}"/>
  </bookViews>
  <sheets>
    <sheet name="Criterios" sheetId="2" r:id="rId1"/>
    <sheet name="Matriz AIA" sheetId="1" r:id="rId2"/>
    <sheet name="Control de cambios" sheetId="7" r:id="rId3"/>
    <sheet name="Listas" sheetId="6" state="hidden" r:id="rId4"/>
  </sheets>
  <definedNames>
    <definedName name="_xlnm._FilterDatabase" localSheetId="1" hidden="1">'Matriz AIA'!$A$4:$AP$33</definedName>
    <definedName name="_xlnm.Print_Area" localSheetId="1">'Matriz AIA'!$A$2:$AO$9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N31" i="1" l="1"/>
  <c r="R31" i="1"/>
  <c r="U31" i="1"/>
  <c r="AB31" i="1"/>
  <c r="AF31" i="1"/>
  <c r="AJ31" i="1"/>
  <c r="R29" i="1"/>
  <c r="U29" i="1"/>
  <c r="AB29" i="1"/>
  <c r="AF29" i="1"/>
  <c r="AJ29" i="1"/>
  <c r="N28" i="1"/>
  <c r="R28" i="1"/>
  <c r="U28" i="1"/>
  <c r="AB28" i="1"/>
  <c r="AK28" i="1" s="1"/>
  <c r="AL28" i="1" s="1"/>
  <c r="U27" i="1"/>
  <c r="R27" i="1"/>
  <c r="N27" i="1"/>
  <c r="AB27" i="1"/>
  <c r="AF27" i="1"/>
  <c r="AJ27" i="1"/>
  <c r="R26" i="1"/>
  <c r="U26" i="1"/>
  <c r="AB26" i="1"/>
  <c r="AF26" i="1"/>
  <c r="AJ26" i="1"/>
  <c r="R25" i="1"/>
  <c r="U25" i="1"/>
  <c r="V25" i="1" s="1"/>
  <c r="AB25" i="1"/>
  <c r="AF25" i="1"/>
  <c r="AJ25" i="1"/>
  <c r="N24" i="1"/>
  <c r="R24" i="1"/>
  <c r="U24" i="1"/>
  <c r="AB24" i="1"/>
  <c r="AF24" i="1"/>
  <c r="AJ24" i="1"/>
  <c r="R21" i="1"/>
  <c r="U21" i="1"/>
  <c r="AB21" i="1"/>
  <c r="AF21" i="1"/>
  <c r="AJ21" i="1"/>
  <c r="N20" i="1"/>
  <c r="R20" i="1"/>
  <c r="U20" i="1"/>
  <c r="AB20" i="1"/>
  <c r="AK20" i="1" s="1"/>
  <c r="AL20" i="1" s="1"/>
  <c r="R19" i="1"/>
  <c r="U19" i="1"/>
  <c r="AB19" i="1"/>
  <c r="AF19" i="1"/>
  <c r="AJ19" i="1"/>
  <c r="R18" i="1"/>
  <c r="U18" i="1"/>
  <c r="AB18" i="1"/>
  <c r="AF18" i="1"/>
  <c r="AJ18" i="1"/>
  <c r="AB6" i="1"/>
  <c r="AK6" i="1" s="1"/>
  <c r="AL6" i="1" s="1"/>
  <c r="U6" i="1"/>
  <c r="R6" i="1"/>
  <c r="N6" i="1"/>
  <c r="AF15" i="1"/>
  <c r="AF17" i="1"/>
  <c r="AJ17" i="1"/>
  <c r="AF14" i="1"/>
  <c r="AJ14" i="1"/>
  <c r="AB16" i="1"/>
  <c r="AK16" i="1" s="1"/>
  <c r="AL16" i="1" s="1"/>
  <c r="U16" i="1"/>
  <c r="R16" i="1"/>
  <c r="N16" i="1"/>
  <c r="N15" i="1"/>
  <c r="N17" i="1"/>
  <c r="N13" i="1"/>
  <c r="AJ13" i="1"/>
  <c r="AF13" i="1"/>
  <c r="N12" i="1"/>
  <c r="AJ12" i="1"/>
  <c r="AF12" i="1"/>
  <c r="N11" i="1"/>
  <c r="AJ11" i="1"/>
  <c r="AF11" i="1"/>
  <c r="N10" i="1"/>
  <c r="AJ10" i="1"/>
  <c r="AF10" i="1"/>
  <c r="AB9" i="1"/>
  <c r="AJ9" i="1"/>
  <c r="AF9" i="1"/>
  <c r="N9" i="1"/>
  <c r="AJ8" i="1"/>
  <c r="AF8" i="1"/>
  <c r="N7" i="1"/>
  <c r="AJ7" i="1"/>
  <c r="AF7" i="1"/>
  <c r="R7" i="1"/>
  <c r="U7" i="1"/>
  <c r="AB7" i="1"/>
  <c r="R8" i="1"/>
  <c r="V8" i="1" s="1"/>
  <c r="U8" i="1"/>
  <c r="AB8" i="1"/>
  <c r="R9" i="1"/>
  <c r="U9" i="1"/>
  <c r="R10" i="1"/>
  <c r="U10" i="1"/>
  <c r="AB10" i="1"/>
  <c r="R11" i="1"/>
  <c r="U11" i="1"/>
  <c r="AB11" i="1"/>
  <c r="R12" i="1"/>
  <c r="U12" i="1"/>
  <c r="AB12" i="1"/>
  <c r="R13" i="1"/>
  <c r="U13" i="1"/>
  <c r="AB13" i="1"/>
  <c r="R14" i="1"/>
  <c r="U14" i="1"/>
  <c r="AB14" i="1"/>
  <c r="R15" i="1"/>
  <c r="U15" i="1"/>
  <c r="AB15" i="1"/>
  <c r="AK15" i="1" s="1"/>
  <c r="AL15" i="1" s="1"/>
  <c r="R17" i="1"/>
  <c r="U17" i="1"/>
  <c r="AB17" i="1"/>
  <c r="N22" i="1"/>
  <c r="R22" i="1"/>
  <c r="U22" i="1"/>
  <c r="AB22" i="1"/>
  <c r="AF22" i="1"/>
  <c r="AJ22" i="1"/>
  <c r="N23" i="1"/>
  <c r="R23" i="1"/>
  <c r="U23" i="1"/>
  <c r="AB23" i="1"/>
  <c r="AF23" i="1"/>
  <c r="AJ23" i="1"/>
  <c r="N30" i="1"/>
  <c r="R30" i="1"/>
  <c r="U30" i="1"/>
  <c r="AB30" i="1"/>
  <c r="AF30" i="1"/>
  <c r="AJ30" i="1"/>
  <c r="N32" i="1"/>
  <c r="R32" i="1"/>
  <c r="U32" i="1"/>
  <c r="AB32" i="1"/>
  <c r="AF32" i="1"/>
  <c r="AJ32" i="1"/>
  <c r="N33" i="1"/>
  <c r="R33" i="1"/>
  <c r="U33" i="1"/>
  <c r="AB33" i="1"/>
  <c r="AF33" i="1"/>
  <c r="AJ33" i="1"/>
  <c r="AB5" i="1"/>
  <c r="AF5" i="1"/>
  <c r="AJ5" i="1"/>
  <c r="N5" i="1"/>
  <c r="R5" i="1"/>
  <c r="U5" i="1"/>
  <c r="V32" i="1" l="1"/>
  <c r="V23" i="1"/>
  <c r="AK32" i="1"/>
  <c r="AL32" i="1" s="1"/>
  <c r="AM32" i="1" s="1"/>
  <c r="AN32" i="1" s="1"/>
  <c r="AK25" i="1"/>
  <c r="AL25" i="1" s="1"/>
  <c r="AM25" i="1" s="1"/>
  <c r="AN25" i="1" s="1"/>
  <c r="V33" i="1"/>
  <c r="V14" i="1"/>
  <c r="AK33" i="1"/>
  <c r="AL33" i="1" s="1"/>
  <c r="AK23" i="1"/>
  <c r="AL23" i="1" s="1"/>
  <c r="AM23" i="1" s="1"/>
  <c r="AN23" i="1" s="1"/>
  <c r="V17" i="1"/>
  <c r="AK14" i="1"/>
  <c r="AL14" i="1" s="1"/>
  <c r="AK7" i="1"/>
  <c r="AL7" i="1" s="1"/>
  <c r="V19" i="1"/>
  <c r="AK24" i="1"/>
  <c r="AL24" i="1" s="1"/>
  <c r="AK9" i="1"/>
  <c r="AL9" i="1" s="1"/>
  <c r="AK18" i="1"/>
  <c r="AL18" i="1" s="1"/>
  <c r="V21" i="1"/>
  <c r="AK12" i="1"/>
  <c r="AL12" i="1" s="1"/>
  <c r="AK8" i="1"/>
  <c r="AL8" i="1" s="1"/>
  <c r="AM8" i="1" s="1"/>
  <c r="AN8" i="1" s="1"/>
  <c r="V18" i="1"/>
  <c r="AK19" i="1"/>
  <c r="AL19" i="1" s="1"/>
  <c r="V10" i="1"/>
  <c r="V15" i="1"/>
  <c r="AM15" i="1" s="1"/>
  <c r="AN15" i="1" s="1"/>
  <c r="AK13" i="1"/>
  <c r="AL13" i="1" s="1"/>
  <c r="V11" i="1"/>
  <c r="AK26" i="1"/>
  <c r="AL26" i="1" s="1"/>
  <c r="V5" i="1"/>
  <c r="AK30" i="1"/>
  <c r="AL30" i="1" s="1"/>
  <c r="AK22" i="1"/>
  <c r="AL22" i="1" s="1"/>
  <c r="AK17" i="1"/>
  <c r="AL17" i="1" s="1"/>
  <c r="V13" i="1"/>
  <c r="AK11" i="1"/>
  <c r="AL11" i="1" s="1"/>
  <c r="V16" i="1"/>
  <c r="AM16" i="1" s="1"/>
  <c r="AN16" i="1" s="1"/>
  <c r="AK21" i="1"/>
  <c r="AL21" i="1" s="1"/>
  <c r="AK27" i="1"/>
  <c r="AL27" i="1" s="1"/>
  <c r="V28" i="1"/>
  <c r="AM28" i="1" s="1"/>
  <c r="AN28" i="1" s="1"/>
  <c r="V29" i="1"/>
  <c r="V7" i="1"/>
  <c r="V6" i="1"/>
  <c r="AM6" i="1" s="1"/>
  <c r="AN6" i="1" s="1"/>
  <c r="V20" i="1"/>
  <c r="AM20" i="1" s="1"/>
  <c r="AN20" i="1" s="1"/>
  <c r="V24" i="1"/>
  <c r="V26" i="1"/>
  <c r="V31" i="1"/>
  <c r="AK31" i="1"/>
  <c r="AL31" i="1" s="1"/>
  <c r="AK5" i="1"/>
  <c r="AL5" i="1" s="1"/>
  <c r="V30" i="1"/>
  <c r="V22" i="1"/>
  <c r="V12" i="1"/>
  <c r="AK10" i="1"/>
  <c r="AL10" i="1" s="1"/>
  <c r="V9" i="1"/>
  <c r="AM9" i="1" s="1"/>
  <c r="AN9" i="1" s="1"/>
  <c r="V27" i="1"/>
  <c r="W27" i="1" s="1"/>
  <c r="AK29" i="1"/>
  <c r="AL29" i="1" s="1"/>
  <c r="AM14" i="1"/>
  <c r="AN14" i="1" s="1"/>
  <c r="AM27" i="1" l="1"/>
  <c r="AN27" i="1" s="1"/>
  <c r="AM18" i="1"/>
  <c r="AN18" i="1" s="1"/>
  <c r="AM24" i="1"/>
  <c r="AN24" i="1" s="1"/>
  <c r="AM17" i="1"/>
  <c r="AN17" i="1" s="1"/>
  <c r="AM11" i="1"/>
  <c r="AN11" i="1" s="1"/>
  <c r="AM30" i="1"/>
  <c r="AN30" i="1" s="1"/>
  <c r="AM33" i="1"/>
  <c r="AN33" i="1" s="1"/>
  <c r="AM12" i="1"/>
  <c r="AN12" i="1" s="1"/>
  <c r="AM19" i="1"/>
  <c r="AN19" i="1" s="1"/>
  <c r="AM7" i="1"/>
  <c r="AN7" i="1" s="1"/>
  <c r="AM22" i="1"/>
  <c r="AN22" i="1" s="1"/>
  <c r="AM21" i="1"/>
  <c r="AN21" i="1" s="1"/>
  <c r="AM26" i="1"/>
  <c r="AN26" i="1" s="1"/>
  <c r="AM13" i="1"/>
  <c r="AN13" i="1" s="1"/>
  <c r="AM10" i="1"/>
  <c r="AN10" i="1" s="1"/>
  <c r="AM5" i="1"/>
  <c r="AN5" i="1" s="1"/>
  <c r="AM29" i="1"/>
  <c r="AN29" i="1" s="1"/>
  <c r="AM31" i="1"/>
  <c r="AN31" i="1" s="1"/>
</calcChain>
</file>

<file path=xl/sharedStrings.xml><?xml version="1.0" encoding="utf-8"?>
<sst xmlns="http://schemas.openxmlformats.org/spreadsheetml/2006/main" count="440" uniqueCount="261">
  <si>
    <t>Existencia</t>
  </si>
  <si>
    <t>Cumplimiento</t>
  </si>
  <si>
    <t>Frecuencia</t>
  </si>
  <si>
    <t>Severidad</t>
  </si>
  <si>
    <t>Alcance</t>
  </si>
  <si>
    <t>Exigencia</t>
  </si>
  <si>
    <t>Gestión</t>
  </si>
  <si>
    <t>Procedimiento</t>
  </si>
  <si>
    <t>Lista de chequeo</t>
  </si>
  <si>
    <t>Orden de trabajo</t>
  </si>
  <si>
    <t>Equipo especial</t>
  </si>
  <si>
    <t>Mantenimiento preventivo</t>
  </si>
  <si>
    <t>Otro</t>
  </si>
  <si>
    <t>Sensores</t>
  </si>
  <si>
    <t>Programador</t>
  </si>
  <si>
    <t>Porcentaje en control</t>
  </si>
  <si>
    <t>Criterio</t>
  </si>
  <si>
    <t>No existe legislación</t>
  </si>
  <si>
    <t>No aplica</t>
  </si>
  <si>
    <t>Semestral/Anual</t>
  </si>
  <si>
    <t>Cambio pequeño</t>
  </si>
  <si>
    <t>Si no existe acuerdo o reclamo</t>
  </si>
  <si>
    <t>Existe legislación y no está Reglamentada</t>
  </si>
  <si>
    <t>Se cumple con la legislación</t>
  </si>
  <si>
    <t>Mensual/Bimensual/Trimestral</t>
  </si>
  <si>
    <t>Cambio moderado</t>
  </si>
  <si>
    <t xml:space="preserve">
Cualquiera de las anteriores sin implicaciones legales
</t>
  </si>
  <si>
    <t>La gestión ha sido satisfactoria o el acuerdo sigue vigente</t>
  </si>
  <si>
    <t>Existe legislación y está reglamentada</t>
  </si>
  <si>
    <t>No se cumple la legislación</t>
  </si>
  <si>
    <t>Diario/Semanal</t>
  </si>
  <si>
    <t>Cambio drástico</t>
  </si>
  <si>
    <t>Criterios</t>
  </si>
  <si>
    <t>Puntual (el impacto tiene efecto en un espacio reducido dentro de la organización</t>
  </si>
  <si>
    <t>Local (el impacto no rebasa los límites o es tratado dentro de la organización)</t>
  </si>
  <si>
    <t>Extenso (el impacto tiene efecto o es tratado fuera de los límites de la organización)</t>
  </si>
  <si>
    <t>Si se presenta una o más de las siguientes condiciones:
* Existe o existió acción legal contra la organización
* Existe reclamo de la comunidad (insatisfacción justificada)
* Existe un acuerdo firmado con un cliente o comunidad
* Existe reclamo de los empleados (insatisfacción justificada)</t>
  </si>
  <si>
    <t>No existe gestión en cuanto a las acciones emprendidas contra la organización o la gestión no ha sido satisfactoria o bien sea no se ha cumplido el acuerdo</t>
  </si>
  <si>
    <t xml:space="preserve">MATRIZ DE ASPECTOS E IMPACTOS AMBIENTALES                                                                                                                                                                                                                                                                                                                                                                                                                                                                 </t>
  </si>
  <si>
    <t>Perspectiva de ciclo de vida</t>
  </si>
  <si>
    <t>Identificación de aspectos, impactos y riesgos ambientales</t>
  </si>
  <si>
    <t>Contexto</t>
  </si>
  <si>
    <t>Fase de la actividad o servicio
(antes - durante - después)</t>
  </si>
  <si>
    <t>Actividad o servicio</t>
  </si>
  <si>
    <t>Responsable</t>
  </si>
  <si>
    <t>Identificación de aspectos impactos y riesgos ambientales</t>
  </si>
  <si>
    <t>Componente</t>
  </si>
  <si>
    <t>Aspecto
(fuente)</t>
  </si>
  <si>
    <t>Impacto
(consecuencia)</t>
  </si>
  <si>
    <t>Riesgo
(amenazas)</t>
  </si>
  <si>
    <t>Riesgo
(oportunidad)</t>
  </si>
  <si>
    <t>Legal</t>
  </si>
  <si>
    <t>Impacto ambiental</t>
  </si>
  <si>
    <t>Partes interesadas</t>
  </si>
  <si>
    <t>Total criterio legal</t>
  </si>
  <si>
    <t>Total criterio impacto ambiental</t>
  </si>
  <si>
    <t>Total PI</t>
  </si>
  <si>
    <t>Importancia
(bajo - medio - significativo)</t>
  </si>
  <si>
    <t>Control operacional</t>
  </si>
  <si>
    <t>Control administrativo</t>
  </si>
  <si>
    <t>Sub total</t>
  </si>
  <si>
    <t>Control mecánico</t>
  </si>
  <si>
    <t>Control automático</t>
  </si>
  <si>
    <t>Total control</t>
  </si>
  <si>
    <t>Nuevo valor importancia</t>
  </si>
  <si>
    <t>Acciones
(programa, plan, mantenimiento, proyecto)</t>
  </si>
  <si>
    <t>Grupo de trabajo o dependencia</t>
  </si>
  <si>
    <t>Dirección General</t>
  </si>
  <si>
    <t>Alianzas Interinstitucionales</t>
  </si>
  <si>
    <t>Control Interno Disciplinario</t>
  </si>
  <si>
    <t>Facultad Seminario Andrés Bello</t>
  </si>
  <si>
    <t>Grupo de Biblioteca Especializada</t>
  </si>
  <si>
    <t>Grupo de Gestión Contractual</t>
  </si>
  <si>
    <t>Grupo de Gestión Documental</t>
  </si>
  <si>
    <t>Grupo de Gestión Financiera</t>
  </si>
  <si>
    <t>Grupo de Investigaciones Académicas</t>
  </si>
  <si>
    <t>Grupo de las Tecnologías de la Información</t>
  </si>
  <si>
    <t>Grupo de Planeación y Relacionamiento con el Ciudadano</t>
  </si>
  <si>
    <t>Grupo de Talento Humano</t>
  </si>
  <si>
    <t>Subdirección Académica</t>
  </si>
  <si>
    <t>Subdirección Administrativa y Financiera</t>
  </si>
  <si>
    <t>Unidad de Control Interno</t>
  </si>
  <si>
    <t>Grupo de Recursos Físicos</t>
  </si>
  <si>
    <t>Grupo de Sello Editorial / Imprenta Patriótica</t>
  </si>
  <si>
    <t>Equipo de Comunicaciones y Prensa</t>
  </si>
  <si>
    <t>Equipo de Museos</t>
  </si>
  <si>
    <t>Todos</t>
  </si>
  <si>
    <t>Grupos, dependencias o equipos</t>
  </si>
  <si>
    <t>Condición de operación</t>
  </si>
  <si>
    <t>Anormal</t>
  </si>
  <si>
    <t>Normal</t>
  </si>
  <si>
    <t>Emergencia</t>
  </si>
  <si>
    <t>Origen de la actividad</t>
  </si>
  <si>
    <t>Propia</t>
  </si>
  <si>
    <t>Externa</t>
  </si>
  <si>
    <t>Recurso hídrico</t>
  </si>
  <si>
    <t>Suelo</t>
  </si>
  <si>
    <t>Fauna</t>
  </si>
  <si>
    <t>Flora</t>
  </si>
  <si>
    <t>Recurso atmosférico</t>
  </si>
  <si>
    <t>Socioeconómico</t>
  </si>
  <si>
    <t>Valoración de importancia del impacto ambiental</t>
  </si>
  <si>
    <t xml:space="preserve"> Total importancia</t>
  </si>
  <si>
    <t>Priorización según importancia
Bajo= verde
Medio= amarillo
Significativo= rojo</t>
  </si>
  <si>
    <r>
      <t>Código: ADM-F-5
Versión: 1.0
Fech</t>
    </r>
    <r>
      <rPr>
        <sz val="12"/>
        <color theme="1"/>
        <rFont val="Arial Narrow"/>
        <family val="2"/>
      </rPr>
      <t>a: 28/0</t>
    </r>
    <r>
      <rPr>
        <sz val="12"/>
        <rFont val="Arial Narrow"/>
        <family val="2"/>
      </rPr>
      <t>8/2023</t>
    </r>
  </si>
  <si>
    <t>Durante</t>
  </si>
  <si>
    <t xml:space="preserve">Elaboración de documentos y comunicados internos y externos impresos </t>
  </si>
  <si>
    <t>Funcionarios y/o contratistas</t>
  </si>
  <si>
    <t>Consumo papel</t>
  </si>
  <si>
    <t>Agotamiento de los recursos naturales</t>
  </si>
  <si>
    <t>Sobre costo de disposición de residuos con empresas de aseo</t>
  </si>
  <si>
    <t>Uso de utensilios de oficina</t>
  </si>
  <si>
    <t>Funcionarios</t>
  </si>
  <si>
    <t>Consumo de recurso naturales</t>
  </si>
  <si>
    <t>Buenas prácticas ambientales
Mecanismos de re-uso de materiales
Reconocimiento de tipo de residuo generado para que sea dispuesto correctamente en recipientes de residuos</t>
  </si>
  <si>
    <t>Uso de energía eléctrica</t>
  </si>
  <si>
    <t>Consumo de energía eléctrica</t>
  </si>
  <si>
    <t>Agotamiento del recurso hídrico</t>
  </si>
  <si>
    <t>Sobrecostos por ineficiencia en el proceso</t>
  </si>
  <si>
    <t>buenas prácticas ambientales por medio de sensibilizaciones</t>
  </si>
  <si>
    <t>1.1. Revisión de entidades públicas con mayor avance en estrategias de cero papel
1.2.Trabajo con área de documentación para reconocer documentos que requieren por TRD ser impresos
1.3. Seguimiento a impresiones por parte de funcionarios y contratistas
1.4. Revisión de acciones para optimizar el consumo de papel</t>
  </si>
  <si>
    <t>Uso de baños y cocina</t>
  </si>
  <si>
    <t>Funcionarios, contratistas y visitantes</t>
  </si>
  <si>
    <t>Consumo de agua</t>
  </si>
  <si>
    <t xml:space="preserve">Incremento en la factura del agua </t>
  </si>
  <si>
    <t>Buenas prácticas ambientales por medio de sensibilizaciones</t>
  </si>
  <si>
    <t>Generación de vertimientos</t>
  </si>
  <si>
    <t>Contaminación de fuentes hídricas</t>
  </si>
  <si>
    <t>Sanción por incumplimiento de norma</t>
  </si>
  <si>
    <t>Construcción y puesta en marcha de sistema de tratamiento con disposición de re-uso de agua residual tratada y vertimientos</t>
  </si>
  <si>
    <t>Uso de baños, cocina</t>
  </si>
  <si>
    <t>Generación de residuos no aprovechables</t>
  </si>
  <si>
    <t>Contaminación del suelo</t>
  </si>
  <si>
    <t>Buenas prácticas ambientales en separación de residuos</t>
  </si>
  <si>
    <t>Durante - Casa de Cuervo y Yerbabuena</t>
  </si>
  <si>
    <t>Riesgo de zonas verdes</t>
  </si>
  <si>
    <t>Sobrecosto en factura de agua</t>
  </si>
  <si>
    <t>Buenas prácticas ambientales
Procedimiento de riego de vegetación
Revisión de tipo de vegetación en jardines</t>
  </si>
  <si>
    <t>Uso de fluido eléctrico a partir planta eléctrica</t>
  </si>
  <si>
    <t>Generación de emisiones atmosféricas</t>
  </si>
  <si>
    <t>Uso de insumos peligrosos</t>
  </si>
  <si>
    <t>Afectación del recurso atmosférico</t>
  </si>
  <si>
    <t>Quejas por parte de la comunidad</t>
  </si>
  <si>
    <t>Mantenimiento de planta eléctrica</t>
  </si>
  <si>
    <t>Sanción por inadecuada gestión de residuos peligrosos</t>
  </si>
  <si>
    <t>Sensibilización ambiental personal encargado de activar la planta con respecto a residuos peligrosos</t>
  </si>
  <si>
    <t>Actividades de limpieza y aseo</t>
  </si>
  <si>
    <t>Recursos físicos - Personal de aseo</t>
  </si>
  <si>
    <t>Sobrecostos en disposición de residuos</t>
  </si>
  <si>
    <t>Sensibilización ambiental a personal encargado de la limpieza</t>
  </si>
  <si>
    <t>Sobrecostos en factura del agua</t>
  </si>
  <si>
    <t>Generación de residuos aprovechables</t>
  </si>
  <si>
    <t>Contaminación del suelo
Agotamiento de los recursos</t>
  </si>
  <si>
    <t>Sobrecostos en servicio de aseo</t>
  </si>
  <si>
    <t>Buenas prácticas ambientales - Sensibilización en la disposición de residuos aprovechables</t>
  </si>
  <si>
    <t>Generación de residuos peligrosos</t>
  </si>
  <si>
    <t>Sanción por incumplimiento de norma de disposición de residuos peligrosos</t>
  </si>
  <si>
    <t>Buenas prácticas ambientales - Sensibilización residuos peligrosos</t>
  </si>
  <si>
    <t>2.1. Buenas prácticas ambientales: Sensibilización en residuos peligrosos</t>
  </si>
  <si>
    <t>3.1. Revisión de tipo de insumos para dotación de personal y materiales de estos
3.2. Posibilidades de re-uso
3.3. Sensibilización de materiales para disposición final</t>
  </si>
  <si>
    <t>4.1. Sensibilización en uso eficiente de la energía</t>
  </si>
  <si>
    <t>5.1. Sensibilizaciones ambientales en uso eficiente del recurso hídrico
5.2. Seguimientos a consumos diarios, para alertas tempranas y controles
5.3. Elaboración de procedimiento de uso de agua en Yerbabuena</t>
  </si>
  <si>
    <t>7.1. Sensibilización de residuos para adecuada separación de estos</t>
  </si>
  <si>
    <t xml:space="preserve">8.1. Arreglo de manguera cortada en Yerbabuena para poder hacer uso de agua de la chorrera
8.2. Sensibilizaciones ambientales en riego
8.3. Revisión de vegetación en jardines, para determinar cuales son menos resilientes al cambio climático
</t>
  </si>
  <si>
    <t>10.1. Sensibilización en residuos peligrosos a personal de mantenimiento</t>
  </si>
  <si>
    <t>11.1. Buenas practicas ambientales en uso eficiente del recurso hídrico</t>
  </si>
  <si>
    <t xml:space="preserve">13.1. Sensibilización en residuos </t>
  </si>
  <si>
    <t>Actividades de mantenimiento de instalaciones</t>
  </si>
  <si>
    <t>Sensibilización en manejo de residuos peligrosos
Guía de residuos sólidos</t>
  </si>
  <si>
    <t>14.1. Sensibilización en residuos peligrosos a personal de mantenimiento</t>
  </si>
  <si>
    <t>Recursos físicos</t>
  </si>
  <si>
    <t>Inadecuada gestión de residuos</t>
  </si>
  <si>
    <t>Sensibilización en manejo de residuos aprovechables</t>
  </si>
  <si>
    <t>Actividades de baja de bienes muebles y libros</t>
  </si>
  <si>
    <t>Transporte
Recursos físicos</t>
  </si>
  <si>
    <t xml:space="preserve">Sensibilización de residuos peligrosos
</t>
  </si>
  <si>
    <t>14.1. Sensibilización en residuos peligrosos a personal que manipule sustancias peligrosas</t>
  </si>
  <si>
    <t xml:space="preserve">Obras: adecuaciones y obras nuevas </t>
  </si>
  <si>
    <t>Recursos físicos
Museos</t>
  </si>
  <si>
    <t>Generación de residuos de construcción y demolición</t>
  </si>
  <si>
    <t>Guía de residuos
Divulgación
Implementación</t>
  </si>
  <si>
    <t>Recursos Físicos
Subdirección Administrativa y Financiera
Subdirección  Académica
Dirección</t>
  </si>
  <si>
    <t>Comparendo por incumplimiento</t>
  </si>
  <si>
    <t>Revisión tecnicomecánica y de gases, en caso que aplique</t>
  </si>
  <si>
    <t>15.1. Incorporación de Guía de residuos dentro de SIG
15.2. Divulgación de esta guía a reas involucradas
15.3. Implementación de Guía a contratos de obra</t>
  </si>
  <si>
    <t>16.1. Soportes de revisión tecnicomecánica y de gases</t>
  </si>
  <si>
    <t>17.1. Soportes de revisión tecnicomecánica y de gases</t>
  </si>
  <si>
    <t xml:space="preserve">Sensibilización de residuos peligrosos
Soporte de disposición de residuos peligrosos
</t>
  </si>
  <si>
    <t>Uso de vehículos del ICC</t>
  </si>
  <si>
    <t>Uso de Ruta empresarial</t>
  </si>
  <si>
    <t>18.1. Sensibilización en residuos peligrosos a personal que manipule sustancias peligrosas
18.2. Certificados de disposición final</t>
  </si>
  <si>
    <t>Mantenimiento de ruta de transporte</t>
  </si>
  <si>
    <t xml:space="preserve">Inclusión en contrato de requerimientos ambientales
Soporte de disposición de residuos peligrosos
</t>
  </si>
  <si>
    <t xml:space="preserve">19.1. Inclusión dentro de contrato requerimientos ambientales (soportes de mantenimiento)
</t>
  </si>
  <si>
    <t>Durante - Yerbabuena</t>
  </si>
  <si>
    <t>Sanción por incumplimiento de norma - Salud ocupacional y ambiental</t>
  </si>
  <si>
    <t>Medición interna de plomo</t>
  </si>
  <si>
    <t>Sobrecosto en factura de aseo</t>
  </si>
  <si>
    <t>20.1 Revisión de medición de plomo al interior y exterior de las instalaciones</t>
  </si>
  <si>
    <t>21.1Sensibiización en residuos</t>
  </si>
  <si>
    <t>Sanciones por inadecuada gestión</t>
  </si>
  <si>
    <t>22.1. Sensibilización en residuos peligrosos a personal que manipule sustancias peligrosas
22.2. Certificados de disposición final</t>
  </si>
  <si>
    <t xml:space="preserve">Durante </t>
  </si>
  <si>
    <t>Viajes requeridos en avión para cumplimiento de misionalidad del ICC</t>
  </si>
  <si>
    <t>Cambio climático</t>
  </si>
  <si>
    <t>Medición de huella de carbón</t>
  </si>
  <si>
    <t>23.1. Cálculo de huella de carbón de viajes realizados en avión</t>
  </si>
  <si>
    <t>Servicio de mantenimiento y cambio de extintores</t>
  </si>
  <si>
    <t>Recursos físicos
Talento Humano</t>
  </si>
  <si>
    <t>Sanciones</t>
  </si>
  <si>
    <t>Exigencias de hojas de seguridad
Revisión de tipo de extintores</t>
  </si>
  <si>
    <t>24.1. Revisión de extintores y hojas de seguridad</t>
  </si>
  <si>
    <t>Adquisición y compras</t>
  </si>
  <si>
    <t>Adquisición de bienes o servicios con oportunidad de mejora en gestión de sostenibilidad</t>
  </si>
  <si>
    <t>Ineficiencia de procesos</t>
  </si>
  <si>
    <t>Elaboración de Guía de compras verdes</t>
  </si>
  <si>
    <t>25.1. Guía de compras verdes</t>
  </si>
  <si>
    <t>Limpieza de quebrada</t>
  </si>
  <si>
    <t>Remoción de vegetación emergente</t>
  </si>
  <si>
    <t>Afectación de fauna</t>
  </si>
  <si>
    <t>Elaboración de informe a la autoridad ambiental</t>
  </si>
  <si>
    <t>26.1. Informe de limpieza a autoridad ambiental
26.2. Contratación de técnico ambiental</t>
  </si>
  <si>
    <t>Empleado entrenado</t>
  </si>
  <si>
    <t>Uso de tecnología para impresión de documentos de versión final
Reconocimiento de tipo de documentos según Tabla de Retención Documental que requieren de ser impresos
Trabajo con diferentes áreas en la Hoja de Ruta de Cero Papel</t>
  </si>
  <si>
    <t>Después</t>
  </si>
  <si>
    <t>Elaboración de documentos y comunicados internos y externos</t>
  </si>
  <si>
    <t>Uso de baterías sanitarias y cocina</t>
  </si>
  <si>
    <t>6.1. Construcción de II fase de PTAR
6.2. Construcción de III fase de PTAR
6.3. Inicio de trámite de permiso de ocupación de cauce, vertimiento y re-uso de agua residual tratada
6.4. Elaboración de Manual de operación y mantenimiento de PTAR
6.5. Contratación de técnico para apoyo en operación y mantenimiento</t>
  </si>
  <si>
    <t>9.1. Mantenimiento preventivo planta eléctrica</t>
  </si>
  <si>
    <t>Buenas practicas ambientales - Sensibilización en uso eficiente del agua</t>
  </si>
  <si>
    <t>12.1. Sensibilización en residuos</t>
  </si>
  <si>
    <t>Después - Casa de Cuervo y Yerbabuena</t>
  </si>
  <si>
    <t>Sanciones por incumplimiento de normatividad ambiental</t>
  </si>
  <si>
    <t>13.1. Sensibilización en residuos</t>
  </si>
  <si>
    <t>Uso de sustancias peligrosas ( baterías, pilas, pinturas, disolventes, etc.)</t>
  </si>
  <si>
    <t>Durante y después - Casa de Cuervo y Yerbabuena</t>
  </si>
  <si>
    <t>Sanciones por incumplimiento de norma</t>
  </si>
  <si>
    <t>Mantenimiento de vehículos y maquinaria del ICC</t>
  </si>
  <si>
    <t>Después - Yerbabuena</t>
  </si>
  <si>
    <t>Actividades de baja de equipos TIC</t>
  </si>
  <si>
    <t>TIC - Recursos Físicos</t>
  </si>
  <si>
    <t>Imprenta Patriótica</t>
  </si>
  <si>
    <t>Uso de equipos en Imprenta Patriótica</t>
  </si>
  <si>
    <t>Impresión de publicaciones Imprenta Patriótica</t>
  </si>
  <si>
    <t>Uso de equipos de Imprenta Patriótica</t>
  </si>
  <si>
    <t>Generación de residuos peligrosos
(plomo y sales de amonio, residuo de aceite, tinta y tinner, estopas impregnadas, agua residual del lavado de rodillo,)</t>
  </si>
  <si>
    <t>Adquisiciones</t>
  </si>
  <si>
    <t>Gestión de museos
Recursos físicos -Personal de aseo</t>
  </si>
  <si>
    <t>Investigación
Subdirección Académica
Dirección</t>
  </si>
  <si>
    <t>Recursos físicos - Personal de mantenimiento</t>
  </si>
  <si>
    <t>Versión</t>
  </si>
  <si>
    <t>Fecha de aprobación</t>
  </si>
  <si>
    <t>Elaborado</t>
  </si>
  <si>
    <t>Revisado</t>
  </si>
  <si>
    <t>Aprobado</t>
  </si>
  <si>
    <t>Descripción del cambio</t>
  </si>
  <si>
    <t>1.0</t>
  </si>
  <si>
    <t>Andrea Cardozo Narváez - Rol gestora ambiental</t>
  </si>
  <si>
    <t xml:space="preserve"> Jose William Ballen Montoya - Coordinador Grupo de Recursos Físicos</t>
  </si>
  <si>
    <t>Héctor Alejandro Cadavid Villa – Subdirector Administrativo y Financiero</t>
  </si>
  <si>
    <t>Se crea la matriz vigencia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</si>
</sst>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0"/>
      <name val="Arial"/>
      <family val="2"/>
    </font>
    <font>
      <b/>
      <sz val="12"/>
      <color theme="0"/>
      <name val="Arial Narrow"/>
      <family val="2"/>
    </font>
    <font>
      <sz val="12"/>
      <color theme="1"/>
      <name val="Arial Narrow"/>
      <family val="2"/>
    </font>
    <font>
      <b/>
      <sz val="12"/>
      <color theme="1"/>
      <name val="Arial Narrow"/>
      <family val="2"/>
    </font>
    <font>
      <b/>
      <sz val="12"/>
      <name val="Arial Narrow"/>
      <family val="2"/>
    </font>
    <font>
      <sz val="12"/>
      <color rgb="FF000000"/>
      <name val="Arial Narrow"/>
      <family val="2"/>
    </font>
    <font>
      <b/>
      <sz val="12"/>
      <color rgb="FF000000"/>
      <name val="Arial Narrow"/>
      <family val="2"/>
    </font>
    <font>
      <sz val="12"/>
      <name val="Arial Narrow"/>
      <family val="2"/>
    </font>
    <font>
      <b/>
      <sz val="10"/>
      <name val="Arial"/>
      <family val="2"/>
    </font>
    <font>
      <sz val="11"/>
      <name val="Arial Narrow"/>
      <family val="2"/>
    </font>
    <font>
      <sz val="11"/>
      <color rgb="FF000000"/>
      <name val="Arial Narrow"/>
      <family val="2"/>
    </font>
    <font>
      <sz val="10"/>
      <color theme="1"/>
      <name val="Calibri"/>
      <family val="2"/>
      <scheme val="minor"/>
    </font>
    <font>
      <sz val="11"/>
      <color theme="1"/>
      <name val="Arial Narrow"/>
      <family val="2"/>
    </font>
  </fonts>
  <fills count="9">
    <fill>
      <patternFill patternType="none"/>
    </fill>
    <fill>
      <patternFill patternType="gray125"/>
    </fill>
    <fill>
      <patternFill patternType="solid">
        <fgColor rgb="FF00FFFF"/>
        <bgColor indexed="64"/>
      </patternFill>
    </fill>
    <fill>
      <patternFill patternType="solid">
        <fgColor rgb="FF99FF33"/>
        <bgColor indexed="64"/>
      </patternFill>
    </fill>
    <fill>
      <patternFill patternType="solid">
        <fgColor rgb="FF9999FF"/>
        <bgColor indexed="64"/>
      </patternFill>
    </fill>
    <fill>
      <patternFill patternType="solid">
        <fgColor theme="8" tint="-0.249977111117893"/>
        <bgColor indexed="64"/>
      </patternFill>
    </fill>
    <fill>
      <patternFill patternType="solid">
        <fgColor theme="0"/>
        <bgColor indexed="64"/>
      </patternFill>
    </fill>
    <fill>
      <patternFill patternType="solid">
        <fgColor rgb="FF92D050"/>
        <bgColor indexed="64"/>
      </patternFill>
    </fill>
    <fill>
      <patternFill patternType="solid">
        <fgColor theme="9" tint="0.59999389629810485"/>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style="thin">
        <color auto="1"/>
      </top>
      <bottom style="thin">
        <color auto="1"/>
      </bottom>
      <diagonal/>
    </border>
    <border>
      <left style="thin">
        <color auto="1"/>
      </left>
      <right/>
      <top/>
      <bottom style="medium">
        <color auto="1"/>
      </bottom>
      <diagonal/>
    </border>
    <border>
      <left/>
      <right/>
      <top/>
      <bottom style="medium">
        <color auto="1"/>
      </bottom>
      <diagonal/>
    </border>
    <border>
      <left/>
      <right style="thin">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diagonal/>
    </border>
    <border>
      <left style="medium">
        <color auto="1"/>
      </left>
      <right/>
      <top style="thin">
        <color auto="1"/>
      </top>
      <bottom/>
      <diagonal/>
    </border>
    <border>
      <left/>
      <right style="thin">
        <color auto="1"/>
      </right>
      <top style="thin">
        <color auto="1"/>
      </top>
      <bottom/>
      <diagonal/>
    </border>
    <border>
      <left style="medium">
        <color auto="1"/>
      </left>
      <right/>
      <top/>
      <bottom/>
      <diagonal/>
    </border>
    <border>
      <left/>
      <right style="thin">
        <color auto="1"/>
      </right>
      <top/>
      <bottom/>
      <diagonal/>
    </border>
    <border>
      <left style="medium">
        <color auto="1"/>
      </left>
      <right/>
      <top/>
      <bottom style="thin">
        <color auto="1"/>
      </bottom>
      <diagonal/>
    </border>
    <border>
      <left/>
      <right style="thin">
        <color auto="1"/>
      </right>
      <top/>
      <bottom style="thin">
        <color auto="1"/>
      </bottom>
      <diagonal/>
    </border>
  </borders>
  <cellStyleXfs count="2">
    <xf numFmtId="0" fontId="0" fillId="0" borderId="0"/>
    <xf numFmtId="0" fontId="1" fillId="0" borderId="0"/>
  </cellStyleXfs>
  <cellXfs count="69">
    <xf numFmtId="0" fontId="0" fillId="0" borderId="0" xfId="0"/>
    <xf numFmtId="0" fontId="2" fillId="5" borderId="1" xfId="0" applyFont="1" applyFill="1" applyBorder="1" applyAlignment="1">
      <alignment horizontal="center"/>
    </xf>
    <xf numFmtId="0" fontId="3" fillId="0" borderId="0" xfId="0" applyFont="1"/>
    <xf numFmtId="0" fontId="4" fillId="3" borderId="1" xfId="0" applyFont="1" applyFill="1" applyBorder="1" applyAlignment="1">
      <alignment horizontal="center" vertical="center"/>
    </xf>
    <xf numFmtId="0" fontId="4" fillId="2" borderId="1" xfId="0" applyFont="1" applyFill="1" applyBorder="1" applyAlignment="1">
      <alignment horizontal="center" vertical="center"/>
    </xf>
    <xf numFmtId="0" fontId="4" fillId="4" borderId="1" xfId="0" applyFont="1" applyFill="1" applyBorder="1" applyAlignment="1">
      <alignment horizontal="center" vertical="center"/>
    </xf>
    <xf numFmtId="0" fontId="6" fillId="0" borderId="1" xfId="0" applyFont="1" applyBorder="1" applyAlignment="1">
      <alignment horizontal="left" vertical="center" wrapText="1" readingOrder="1"/>
    </xf>
    <xf numFmtId="0" fontId="3" fillId="0" borderId="1" xfId="0" applyFont="1" applyBorder="1" applyAlignment="1">
      <alignment wrapText="1"/>
    </xf>
    <xf numFmtId="0" fontId="5" fillId="0" borderId="1" xfId="0" applyFont="1" applyBorder="1" applyAlignment="1">
      <alignment horizontal="center" vertical="center"/>
    </xf>
    <xf numFmtId="0" fontId="3" fillId="0" borderId="1" xfId="0" applyFont="1" applyBorder="1" applyAlignment="1">
      <alignment vertical="center" wrapText="1"/>
    </xf>
    <xf numFmtId="0" fontId="3" fillId="6" borderId="1" xfId="0" applyFont="1" applyFill="1" applyBorder="1" applyAlignment="1">
      <alignment horizontal="center" vertical="center"/>
    </xf>
    <xf numFmtId="0" fontId="3" fillId="6" borderId="0" xfId="0" applyFont="1" applyFill="1" applyAlignment="1">
      <alignment horizontal="center" vertical="center"/>
    </xf>
    <xf numFmtId="0" fontId="3" fillId="6" borderId="1" xfId="0" applyFont="1" applyFill="1" applyBorder="1" applyAlignment="1">
      <alignment horizontal="center" vertical="center" wrapText="1"/>
    </xf>
    <xf numFmtId="0" fontId="3" fillId="6" borderId="1" xfId="0" quotePrefix="1" applyFont="1" applyFill="1" applyBorder="1" applyAlignment="1">
      <alignment horizontal="center" vertical="center"/>
    </xf>
    <xf numFmtId="0" fontId="3" fillId="6" borderId="0" xfId="0" applyFont="1" applyFill="1" applyAlignment="1">
      <alignment horizontal="center" vertical="center" wrapText="1"/>
    </xf>
    <xf numFmtId="0" fontId="4" fillId="6" borderId="0" xfId="0" applyFont="1" applyFill="1" applyAlignment="1">
      <alignment horizontal="center" vertical="center"/>
    </xf>
    <xf numFmtId="0" fontId="6" fillId="0" borderId="1" xfId="0" applyFont="1" applyBorder="1" applyAlignment="1">
      <alignment wrapText="1"/>
    </xf>
    <xf numFmtId="0" fontId="8" fillId="6" borderId="1" xfId="0" applyFont="1" applyFill="1" applyBorder="1" applyAlignment="1" applyProtection="1">
      <alignment vertical="center" wrapText="1"/>
      <protection locked="0"/>
    </xf>
    <xf numFmtId="0" fontId="4" fillId="8" borderId="1" xfId="0" applyFont="1" applyFill="1" applyBorder="1" applyAlignment="1">
      <alignment horizontal="center" vertical="center" wrapText="1"/>
    </xf>
    <xf numFmtId="0" fontId="4" fillId="8" borderId="1" xfId="0" applyFont="1" applyFill="1" applyBorder="1" applyAlignment="1">
      <alignment horizontal="center" vertical="center" textRotation="90"/>
    </xf>
    <xf numFmtId="0" fontId="5" fillId="8" borderId="1" xfId="0" applyFont="1" applyFill="1" applyBorder="1" applyAlignment="1">
      <alignment horizontal="center" vertical="center" textRotation="90" wrapText="1"/>
    </xf>
    <xf numFmtId="0" fontId="4" fillId="8" borderId="1" xfId="0" applyFont="1" applyFill="1" applyBorder="1" applyAlignment="1">
      <alignment horizontal="center" vertical="center"/>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9" fillId="8" borderId="1" xfId="0" applyFont="1" applyFill="1" applyBorder="1" applyAlignment="1">
      <alignment horizontal="center"/>
    </xf>
    <xf numFmtId="0" fontId="3" fillId="6" borderId="1" xfId="0" applyFont="1" applyFill="1" applyBorder="1" applyAlignment="1">
      <alignment horizontal="left" vertical="center" wrapText="1"/>
    </xf>
    <xf numFmtId="0" fontId="3" fillId="6" borderId="1" xfId="0" applyFont="1" applyFill="1" applyBorder="1" applyAlignment="1">
      <alignment horizontal="left" vertical="center"/>
    </xf>
    <xf numFmtId="0" fontId="3" fillId="6" borderId="10" xfId="0" applyFont="1" applyFill="1" applyBorder="1" applyAlignment="1">
      <alignment horizontal="left" vertical="center" wrapText="1"/>
    </xf>
    <xf numFmtId="0" fontId="3" fillId="6" borderId="9" xfId="0" applyFont="1" applyFill="1" applyBorder="1" applyAlignment="1">
      <alignment horizontal="left" vertical="center" wrapText="1"/>
    </xf>
    <xf numFmtId="0" fontId="3" fillId="6" borderId="19" xfId="0" applyFont="1" applyFill="1" applyBorder="1" applyAlignment="1">
      <alignment vertical="center"/>
    </xf>
    <xf numFmtId="0" fontId="3" fillId="6" borderId="21" xfId="0" applyFont="1" applyFill="1" applyBorder="1" applyAlignment="1">
      <alignment vertical="center"/>
    </xf>
    <xf numFmtId="0" fontId="3" fillId="6" borderId="23" xfId="0" applyFont="1" applyFill="1" applyBorder="1" applyAlignment="1">
      <alignment vertical="center"/>
    </xf>
    <xf numFmtId="0" fontId="12" fillId="6" borderId="1" xfId="0" applyFont="1" applyFill="1" applyBorder="1" applyAlignment="1">
      <alignment horizontal="center" vertical="center"/>
    </xf>
    <xf numFmtId="0" fontId="0" fillId="6" borderId="1" xfId="0" applyFill="1" applyBorder="1" applyAlignment="1">
      <alignment horizontal="center" vertical="center"/>
    </xf>
    <xf numFmtId="0" fontId="0" fillId="6" borderId="10" xfId="0" applyFill="1" applyBorder="1" applyAlignment="1">
      <alignment horizontal="center" vertical="center" wrapText="1"/>
    </xf>
    <xf numFmtId="0" fontId="2" fillId="5" borderId="2" xfId="0" applyFont="1" applyFill="1" applyBorder="1" applyAlignment="1">
      <alignment horizontal="center"/>
    </xf>
    <xf numFmtId="0" fontId="2" fillId="5" borderId="11" xfId="0" applyFont="1" applyFill="1" applyBorder="1" applyAlignment="1">
      <alignment horizontal="center"/>
    </xf>
    <xf numFmtId="0" fontId="2" fillId="5" borderId="3" xfId="0" applyFont="1" applyFill="1" applyBorder="1" applyAlignment="1">
      <alignment horizontal="center"/>
    </xf>
    <xf numFmtId="0" fontId="4" fillId="8" borderId="1" xfId="0" applyFont="1" applyFill="1" applyBorder="1" applyAlignment="1">
      <alignment horizontal="center" vertical="center" wrapText="1"/>
    </xf>
    <xf numFmtId="0" fontId="4" fillId="7" borderId="7" xfId="0" applyFont="1" applyFill="1" applyBorder="1" applyAlignment="1">
      <alignment horizontal="center" vertical="center"/>
    </xf>
    <xf numFmtId="0" fontId="4" fillId="7" borderId="1" xfId="0" applyFont="1" applyFill="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4" fillId="7" borderId="1" xfId="0" applyFont="1" applyFill="1" applyBorder="1" applyAlignment="1">
      <alignment horizontal="center" vertical="center"/>
    </xf>
    <xf numFmtId="0" fontId="4" fillId="7" borderId="6" xfId="0" applyFont="1" applyFill="1" applyBorder="1" applyAlignment="1">
      <alignment horizontal="center" vertical="center" wrapText="1"/>
    </xf>
    <xf numFmtId="0" fontId="4" fillId="7" borderId="9" xfId="0" applyFont="1" applyFill="1" applyBorder="1" applyAlignment="1">
      <alignment horizontal="center" vertical="center" wrapText="1"/>
    </xf>
    <xf numFmtId="0" fontId="4" fillId="7" borderId="8" xfId="0" applyFont="1" applyFill="1" applyBorder="1" applyAlignment="1">
      <alignment horizontal="center" vertical="center"/>
    </xf>
    <xf numFmtId="0" fontId="5" fillId="8" borderId="10"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5" fillId="8" borderId="1" xfId="0" applyFont="1" applyFill="1" applyBorder="1" applyAlignment="1">
      <alignment horizontal="center" vertical="center" textRotation="90" wrapText="1"/>
    </xf>
    <xf numFmtId="0" fontId="5" fillId="8" borderId="4" xfId="0" applyFont="1" applyFill="1" applyBorder="1" applyAlignment="1">
      <alignment horizontal="center" vertical="center" wrapText="1"/>
    </xf>
    <xf numFmtId="0" fontId="5" fillId="8" borderId="5" xfId="0" applyFont="1" applyFill="1" applyBorder="1" applyAlignment="1">
      <alignment horizontal="center" vertical="center" wrapText="1"/>
    </xf>
    <xf numFmtId="0" fontId="4" fillId="8" borderId="1" xfId="0" applyFont="1" applyFill="1" applyBorder="1" applyAlignment="1">
      <alignment horizontal="center" vertical="center" textRotation="90" wrapText="1"/>
    </xf>
    <xf numFmtId="0" fontId="3" fillId="6" borderId="5" xfId="0" applyFont="1" applyFill="1" applyBorder="1" applyAlignment="1">
      <alignment horizontal="center" vertical="center" wrapText="1"/>
    </xf>
    <xf numFmtId="0" fontId="3" fillId="6" borderId="4" xfId="0" applyFont="1" applyFill="1" applyBorder="1" applyAlignment="1">
      <alignment horizontal="center" vertical="center"/>
    </xf>
    <xf numFmtId="0" fontId="3" fillId="6" borderId="5" xfId="0" applyFont="1" applyFill="1" applyBorder="1" applyAlignment="1">
      <alignment horizontal="center" vertical="center"/>
    </xf>
    <xf numFmtId="0" fontId="3" fillId="6" borderId="18" xfId="0" applyFont="1" applyFill="1" applyBorder="1" applyAlignment="1">
      <alignment horizontal="left" vertical="center" wrapText="1"/>
    </xf>
    <xf numFmtId="0" fontId="3" fillId="6" borderId="20" xfId="0" applyFont="1" applyFill="1" applyBorder="1" applyAlignment="1">
      <alignment horizontal="left" vertical="center" wrapText="1"/>
    </xf>
    <xf numFmtId="0" fontId="3" fillId="6" borderId="22" xfId="0" applyFont="1" applyFill="1" applyBorder="1" applyAlignment="1">
      <alignment horizontal="left" vertical="center" wrapText="1"/>
    </xf>
    <xf numFmtId="0" fontId="3" fillId="6" borderId="15" xfId="0" applyFont="1" applyFill="1" applyBorder="1" applyAlignment="1">
      <alignment horizontal="left" vertical="center" wrapText="1"/>
    </xf>
    <xf numFmtId="0" fontId="3" fillId="6" borderId="16" xfId="0" applyFont="1" applyFill="1" applyBorder="1" applyAlignment="1">
      <alignment horizontal="left" vertical="center" wrapText="1"/>
    </xf>
    <xf numFmtId="0" fontId="3" fillId="6" borderId="15" xfId="0" applyFont="1" applyFill="1" applyBorder="1" applyAlignment="1">
      <alignment horizontal="left" vertical="center" wrapText="1"/>
    </xf>
    <xf numFmtId="0" fontId="3" fillId="6" borderId="4" xfId="0" applyFont="1" applyFill="1" applyBorder="1" applyAlignment="1">
      <alignment horizontal="left" vertical="center" wrapText="1"/>
    </xf>
    <xf numFmtId="0" fontId="3" fillId="6" borderId="5" xfId="0" applyFont="1" applyFill="1" applyBorder="1" applyAlignment="1">
      <alignment horizontal="left" vertical="center" wrapText="1"/>
    </xf>
    <xf numFmtId="0" fontId="3" fillId="6" borderId="17" xfId="0" applyFont="1" applyFill="1" applyBorder="1" applyAlignment="1">
      <alignment horizontal="left" vertical="center" wrapText="1"/>
    </xf>
    <xf numFmtId="0" fontId="3" fillId="6" borderId="0" xfId="0" applyFont="1" applyFill="1" applyAlignment="1">
      <alignment horizontal="left" vertical="center" wrapText="1"/>
    </xf>
    <xf numFmtId="0" fontId="13" fillId="0" borderId="1" xfId="0" applyFont="1" applyBorder="1" applyAlignment="1">
      <alignment horizontal="center" vertical="center" wrapText="1"/>
    </xf>
    <xf numFmtId="14" fontId="13" fillId="0" borderId="1" xfId="0" applyNumberFormat="1" applyFont="1" applyBorder="1" applyAlignment="1">
      <alignment horizontal="center" vertical="center" wrapText="1"/>
    </xf>
  </cellXfs>
  <cellStyles count="2">
    <cellStyle name="Normal" xfId="0" builtinId="0"/>
    <cellStyle name="Normal 2" xfId="1" xr:uid="{00000000-0005-0000-0000-000001000000}"/>
  </cellStyles>
  <dxfs count="1">
    <dxf>
      <font>
        <color rgb="FF9C0006"/>
      </font>
      <fill>
        <patternFill>
          <bgColor rgb="FFFFC7CE"/>
        </patternFill>
      </fill>
    </dxf>
  </dxfs>
  <tableStyles count="0" defaultTableStyle="TableStyleMedium2" defaultPivotStyle="PivotStyleLight16"/>
  <colors>
    <mruColors>
      <color rgb="FFBDBDFF"/>
      <color rgb="FFFFFF99"/>
      <color rgb="FF66FFFF"/>
      <color rgb="FF99FF33"/>
      <color rgb="FFFFFF66"/>
      <color rgb="FFFF0000"/>
      <color rgb="FFFFCC00"/>
      <color rgb="FF66FF33"/>
      <color rgb="FFCCFF33"/>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171451</xdr:colOff>
      <xdr:row>0</xdr:row>
      <xdr:rowOff>66677</xdr:rowOff>
    </xdr:from>
    <xdr:to>
      <xdr:col>0</xdr:col>
      <xdr:colOff>1038225</xdr:colOff>
      <xdr:row>0</xdr:row>
      <xdr:rowOff>933451</xdr:rowOff>
    </xdr:to>
    <xdr:pic>
      <xdr:nvPicPr>
        <xdr:cNvPr id="3" name="Imagen 2">
          <a:extLst>
            <a:ext uri="{FF2B5EF4-FFF2-40B4-BE49-F238E27FC236}">
              <a16:creationId xmlns:a16="http://schemas.microsoft.com/office/drawing/2014/main" id="{7F5CC317-37A2-14EA-220C-8A96BA0EB826}"/>
            </a:ext>
          </a:extLst>
        </xdr:cNvPr>
        <xdr:cNvPicPr>
          <a:picLocks noChangeAspect="1"/>
        </xdr:cNvPicPr>
      </xdr:nvPicPr>
      <xdr:blipFill>
        <a:blip xmlns:r="http://schemas.openxmlformats.org/officeDocument/2006/relationships" r:embed="rId1"/>
        <a:stretch>
          <a:fillRect/>
        </a:stretch>
      </xdr:blipFill>
      <xdr:spPr>
        <a:xfrm>
          <a:off x="171451" y="66677"/>
          <a:ext cx="866774" cy="86677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A1:H5"/>
  <sheetViews>
    <sheetView workbookViewId="0">
      <selection activeCell="B3" sqref="B3"/>
    </sheetView>
  </sheetViews>
  <sheetFormatPr baseColWidth="10" defaultColWidth="10.85546875" defaultRowHeight="15.75" x14ac:dyDescent="0.25"/>
  <cols>
    <col min="1" max="1" width="14.42578125" style="2" bestFit="1" customWidth="1"/>
    <col min="2" max="3" width="20" style="2" customWidth="1"/>
    <col min="4" max="4" width="27.85546875" style="2" customWidth="1"/>
    <col min="5" max="5" width="19.140625" style="2" customWidth="1"/>
    <col min="6" max="6" width="28.42578125" style="2" customWidth="1"/>
    <col min="7" max="7" width="35" style="2" customWidth="1"/>
    <col min="8" max="8" width="28.5703125" style="2" customWidth="1"/>
    <col min="9" max="10" width="50.5703125" style="2" customWidth="1"/>
    <col min="11" max="16384" width="10.85546875" style="2"/>
  </cols>
  <sheetData>
    <row r="1" spans="1:8" x14ac:dyDescent="0.25">
      <c r="A1" s="35" t="s">
        <v>32</v>
      </c>
      <c r="B1" s="36"/>
      <c r="C1" s="36"/>
      <c r="D1" s="36"/>
      <c r="E1" s="36"/>
      <c r="F1" s="36"/>
      <c r="G1" s="36"/>
      <c r="H1" s="37"/>
    </row>
    <row r="2" spans="1:8" x14ac:dyDescent="0.25">
      <c r="A2" s="1" t="s">
        <v>16</v>
      </c>
      <c r="B2" s="3" t="s">
        <v>0</v>
      </c>
      <c r="C2" s="3" t="s">
        <v>1</v>
      </c>
      <c r="D2" s="4" t="s">
        <v>2</v>
      </c>
      <c r="E2" s="4" t="s">
        <v>3</v>
      </c>
      <c r="F2" s="4" t="s">
        <v>4</v>
      </c>
      <c r="G2" s="5" t="s">
        <v>5</v>
      </c>
      <c r="H2" s="5" t="s">
        <v>6</v>
      </c>
    </row>
    <row r="3" spans="1:8" ht="47.25" x14ac:dyDescent="0.25">
      <c r="A3" s="8">
        <v>1</v>
      </c>
      <c r="B3" s="6" t="s">
        <v>17</v>
      </c>
      <c r="C3" s="6" t="s">
        <v>18</v>
      </c>
      <c r="D3" s="6" t="s">
        <v>19</v>
      </c>
      <c r="E3" s="6" t="s">
        <v>20</v>
      </c>
      <c r="F3" s="6" t="s">
        <v>33</v>
      </c>
      <c r="G3" s="6" t="s">
        <v>21</v>
      </c>
      <c r="H3" s="6" t="s">
        <v>18</v>
      </c>
    </row>
    <row r="4" spans="1:8" ht="63" x14ac:dyDescent="0.25">
      <c r="A4" s="8">
        <v>5</v>
      </c>
      <c r="B4" s="6" t="s">
        <v>22</v>
      </c>
      <c r="C4" s="6" t="s">
        <v>23</v>
      </c>
      <c r="D4" s="6" t="s">
        <v>24</v>
      </c>
      <c r="E4" s="6" t="s">
        <v>25</v>
      </c>
      <c r="F4" s="6" t="s">
        <v>34</v>
      </c>
      <c r="G4" s="7" t="s">
        <v>26</v>
      </c>
      <c r="H4" s="6" t="s">
        <v>27</v>
      </c>
    </row>
    <row r="5" spans="1:8" ht="192.75" customHeight="1" x14ac:dyDescent="0.25">
      <c r="A5" s="8">
        <v>10</v>
      </c>
      <c r="B5" s="6" t="s">
        <v>28</v>
      </c>
      <c r="C5" s="6" t="s">
        <v>29</v>
      </c>
      <c r="D5" s="6" t="s">
        <v>30</v>
      </c>
      <c r="E5" s="6" t="s">
        <v>31</v>
      </c>
      <c r="F5" s="6" t="s">
        <v>35</v>
      </c>
      <c r="G5" s="9" t="s">
        <v>36</v>
      </c>
      <c r="H5" s="9" t="s">
        <v>37</v>
      </c>
    </row>
  </sheetData>
  <mergeCells count="1">
    <mergeCell ref="A1:H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AO70"/>
  <sheetViews>
    <sheetView tabSelected="1" zoomScale="92" workbookViewId="0">
      <pane ySplit="4" topLeftCell="A5" activePane="bottomLeft" state="frozen"/>
      <selection pane="bottomLeft" activeCell="A4" sqref="A4"/>
    </sheetView>
  </sheetViews>
  <sheetFormatPr baseColWidth="10" defaultColWidth="10.85546875" defaultRowHeight="15.75" x14ac:dyDescent="0.25"/>
  <cols>
    <col min="1" max="1" width="17.42578125" style="11" customWidth="1"/>
    <col min="2" max="2" width="16.140625" style="11" customWidth="1"/>
    <col min="3" max="4" width="14.42578125" style="11" customWidth="1"/>
    <col min="5" max="5" width="17.85546875" style="11" customWidth="1"/>
    <col min="6" max="7" width="14.42578125" style="11" customWidth="1"/>
    <col min="8" max="8" width="16" style="11" customWidth="1"/>
    <col min="9" max="9" width="15.7109375" style="11" customWidth="1"/>
    <col min="10" max="10" width="15.85546875" style="11" customWidth="1"/>
    <col min="11" max="11" width="19.5703125" style="11" customWidth="1"/>
    <col min="12" max="12" width="5" style="11" customWidth="1"/>
    <col min="13" max="13" width="4.5703125" style="11" customWidth="1"/>
    <col min="14" max="14" width="8.140625" style="11" customWidth="1"/>
    <col min="15" max="15" width="4.42578125" style="11" customWidth="1"/>
    <col min="16" max="16" width="4.140625" style="11" customWidth="1"/>
    <col min="17" max="17" width="4.42578125" style="11" customWidth="1"/>
    <col min="18" max="18" width="10.85546875" style="11" customWidth="1"/>
    <col min="19" max="19" width="5.140625" style="11" customWidth="1"/>
    <col min="20" max="20" width="5" style="11" customWidth="1"/>
    <col min="21" max="21" width="6" style="11" customWidth="1"/>
    <col min="22" max="22" width="6.42578125" style="11" customWidth="1"/>
    <col min="23" max="23" width="14.42578125" style="11" customWidth="1"/>
    <col min="24" max="27" width="5.5703125" style="11" customWidth="1"/>
    <col min="28" max="28" width="12.140625" style="11" customWidth="1"/>
    <col min="29" max="36" width="5.5703125" style="11" customWidth="1"/>
    <col min="37" max="38" width="10.42578125" style="11" customWidth="1"/>
    <col min="39" max="39" width="14" style="11" customWidth="1"/>
    <col min="40" max="40" width="17.85546875" style="11" customWidth="1"/>
    <col min="41" max="41" width="29.42578125" style="11" customWidth="1"/>
    <col min="42" max="42" width="28.42578125" style="11" customWidth="1"/>
    <col min="43" max="16384" width="10.85546875" style="11"/>
  </cols>
  <sheetData>
    <row r="1" spans="1:41" ht="77.25" customHeight="1" thickBot="1" x14ac:dyDescent="0.3">
      <c r="A1" s="16"/>
      <c r="B1" s="41" t="s">
        <v>38</v>
      </c>
      <c r="C1" s="42"/>
      <c r="D1" s="42"/>
      <c r="E1" s="42"/>
      <c r="F1" s="42"/>
      <c r="G1" s="42"/>
      <c r="H1" s="42"/>
      <c r="I1" s="42"/>
      <c r="J1" s="43"/>
      <c r="K1" s="17" t="s">
        <v>104</v>
      </c>
    </row>
    <row r="2" spans="1:41" ht="15" customHeight="1" x14ac:dyDescent="0.25">
      <c r="A2" s="45" t="s">
        <v>39</v>
      </c>
      <c r="B2" s="39" t="s">
        <v>40</v>
      </c>
      <c r="C2" s="39"/>
      <c r="D2" s="39"/>
      <c r="E2" s="39"/>
      <c r="F2" s="39"/>
      <c r="G2" s="39"/>
      <c r="H2" s="39"/>
      <c r="I2" s="39"/>
      <c r="J2" s="39"/>
      <c r="K2" s="39"/>
      <c r="L2" s="39" t="s">
        <v>101</v>
      </c>
      <c r="M2" s="39"/>
      <c r="N2" s="39"/>
      <c r="O2" s="39"/>
      <c r="P2" s="39"/>
      <c r="Q2" s="39"/>
      <c r="R2" s="39"/>
      <c r="S2" s="39"/>
      <c r="T2" s="39"/>
      <c r="U2" s="39"/>
      <c r="V2" s="39"/>
      <c r="W2" s="39"/>
      <c r="X2" s="39" t="s">
        <v>58</v>
      </c>
      <c r="Y2" s="39"/>
      <c r="Z2" s="39"/>
      <c r="AA2" s="39"/>
      <c r="AB2" s="39"/>
      <c r="AC2" s="39"/>
      <c r="AD2" s="39"/>
      <c r="AE2" s="39"/>
      <c r="AF2" s="39"/>
      <c r="AG2" s="39"/>
      <c r="AH2" s="39"/>
      <c r="AI2" s="39"/>
      <c r="AJ2" s="39"/>
      <c r="AK2" s="39"/>
      <c r="AL2" s="39"/>
      <c r="AM2" s="39"/>
      <c r="AN2" s="39"/>
      <c r="AO2" s="47"/>
    </row>
    <row r="3" spans="1:41" ht="29.25" customHeight="1" x14ac:dyDescent="0.25">
      <c r="A3" s="46"/>
      <c r="B3" s="44" t="s">
        <v>41</v>
      </c>
      <c r="C3" s="44"/>
      <c r="D3" s="44"/>
      <c r="E3" s="38" t="s">
        <v>88</v>
      </c>
      <c r="F3" s="38" t="s">
        <v>92</v>
      </c>
      <c r="G3" s="40" t="s">
        <v>45</v>
      </c>
      <c r="H3" s="40"/>
      <c r="I3" s="40"/>
      <c r="J3" s="40"/>
      <c r="K3" s="40"/>
      <c r="L3" s="44" t="s">
        <v>51</v>
      </c>
      <c r="M3" s="44"/>
      <c r="N3" s="44"/>
      <c r="O3" s="44" t="s">
        <v>52</v>
      </c>
      <c r="P3" s="44"/>
      <c r="Q3" s="44"/>
      <c r="R3" s="44"/>
      <c r="S3" s="40" t="s">
        <v>53</v>
      </c>
      <c r="T3" s="40"/>
      <c r="U3" s="40"/>
      <c r="V3" s="53" t="s">
        <v>102</v>
      </c>
      <c r="W3" s="38" t="s">
        <v>57</v>
      </c>
      <c r="X3" s="40" t="s">
        <v>59</v>
      </c>
      <c r="Y3" s="40"/>
      <c r="Z3" s="40"/>
      <c r="AA3" s="40"/>
      <c r="AB3" s="50" t="s">
        <v>60</v>
      </c>
      <c r="AC3" s="40" t="s">
        <v>61</v>
      </c>
      <c r="AD3" s="40"/>
      <c r="AE3" s="40"/>
      <c r="AF3" s="50" t="s">
        <v>60</v>
      </c>
      <c r="AG3" s="40" t="s">
        <v>62</v>
      </c>
      <c r="AH3" s="40"/>
      <c r="AI3" s="40"/>
      <c r="AJ3" s="50" t="s">
        <v>60</v>
      </c>
      <c r="AK3" s="49" t="s">
        <v>63</v>
      </c>
      <c r="AL3" s="51" t="s">
        <v>15</v>
      </c>
      <c r="AM3" s="38" t="s">
        <v>64</v>
      </c>
      <c r="AN3" s="38" t="s">
        <v>103</v>
      </c>
      <c r="AO3" s="48" t="s">
        <v>65</v>
      </c>
    </row>
    <row r="4" spans="1:41" ht="117" customHeight="1" x14ac:dyDescent="0.25">
      <c r="A4" s="18" t="s">
        <v>42</v>
      </c>
      <c r="B4" s="18" t="s">
        <v>87</v>
      </c>
      <c r="C4" s="18" t="s">
        <v>43</v>
      </c>
      <c r="D4" s="21" t="s">
        <v>44</v>
      </c>
      <c r="E4" s="38"/>
      <c r="F4" s="38"/>
      <c r="G4" s="18" t="s">
        <v>46</v>
      </c>
      <c r="H4" s="18" t="s">
        <v>47</v>
      </c>
      <c r="I4" s="18" t="s">
        <v>48</v>
      </c>
      <c r="J4" s="18" t="s">
        <v>49</v>
      </c>
      <c r="K4" s="18" t="s">
        <v>50</v>
      </c>
      <c r="L4" s="19" t="s">
        <v>0</v>
      </c>
      <c r="M4" s="19" t="s">
        <v>1</v>
      </c>
      <c r="N4" s="18" t="s">
        <v>54</v>
      </c>
      <c r="O4" s="19" t="s">
        <v>2</v>
      </c>
      <c r="P4" s="19" t="s">
        <v>3</v>
      </c>
      <c r="Q4" s="19" t="s">
        <v>4</v>
      </c>
      <c r="R4" s="18" t="s">
        <v>55</v>
      </c>
      <c r="S4" s="19" t="s">
        <v>5</v>
      </c>
      <c r="T4" s="19" t="s">
        <v>6</v>
      </c>
      <c r="U4" s="18" t="s">
        <v>56</v>
      </c>
      <c r="V4" s="53"/>
      <c r="W4" s="38"/>
      <c r="X4" s="20" t="s">
        <v>7</v>
      </c>
      <c r="Y4" s="20" t="s">
        <v>8</v>
      </c>
      <c r="Z4" s="20" t="s">
        <v>222</v>
      </c>
      <c r="AA4" s="20" t="s">
        <v>9</v>
      </c>
      <c r="AB4" s="50"/>
      <c r="AC4" s="20" t="s">
        <v>10</v>
      </c>
      <c r="AD4" s="20" t="s">
        <v>11</v>
      </c>
      <c r="AE4" s="20" t="s">
        <v>12</v>
      </c>
      <c r="AF4" s="50"/>
      <c r="AG4" s="20" t="s">
        <v>13</v>
      </c>
      <c r="AH4" s="20" t="s">
        <v>14</v>
      </c>
      <c r="AI4" s="20" t="s">
        <v>12</v>
      </c>
      <c r="AJ4" s="50"/>
      <c r="AK4" s="49"/>
      <c r="AL4" s="52"/>
      <c r="AM4" s="38"/>
      <c r="AN4" s="38"/>
      <c r="AO4" s="48"/>
    </row>
    <row r="5" spans="1:41" ht="267.75" x14ac:dyDescent="0.25">
      <c r="A5" s="28" t="s">
        <v>105</v>
      </c>
      <c r="B5" s="25"/>
      <c r="C5" s="25" t="s">
        <v>106</v>
      </c>
      <c r="D5" s="25" t="s">
        <v>107</v>
      </c>
      <c r="E5" s="26" t="s">
        <v>90</v>
      </c>
      <c r="F5" s="26" t="s">
        <v>93</v>
      </c>
      <c r="G5" s="26" t="s">
        <v>96</v>
      </c>
      <c r="H5" s="25" t="s">
        <v>108</v>
      </c>
      <c r="I5" s="25" t="s">
        <v>109</v>
      </c>
      <c r="J5" s="25" t="s">
        <v>110</v>
      </c>
      <c r="K5" s="25" t="s">
        <v>223</v>
      </c>
      <c r="L5" s="10">
        <v>5</v>
      </c>
      <c r="M5" s="10">
        <v>5</v>
      </c>
      <c r="N5" s="10">
        <f>L5*M5</f>
        <v>25</v>
      </c>
      <c r="O5" s="10">
        <v>10</v>
      </c>
      <c r="P5" s="10">
        <v>1</v>
      </c>
      <c r="Q5" s="10">
        <v>5</v>
      </c>
      <c r="R5" s="10">
        <f>(O5*3.5)+(P5*3.5)+(Q5*3)</f>
        <v>53.5</v>
      </c>
      <c r="S5" s="10">
        <v>10</v>
      </c>
      <c r="T5" s="10">
        <v>1</v>
      </c>
      <c r="U5" s="10">
        <f>S5*T5</f>
        <v>10</v>
      </c>
      <c r="V5" s="10">
        <f>(N5*0.45)+(R5*0.45)+(U5*0.1)</f>
        <v>36.325000000000003</v>
      </c>
      <c r="W5" s="12"/>
      <c r="X5" s="10">
        <v>0</v>
      </c>
      <c r="Y5" s="10">
        <v>0</v>
      </c>
      <c r="Z5" s="10">
        <v>0</v>
      </c>
      <c r="AA5" s="13">
        <v>0</v>
      </c>
      <c r="AB5" s="10">
        <f>(X5+Y5+Z5+AA5)</f>
        <v>0</v>
      </c>
      <c r="AC5" s="10">
        <v>0</v>
      </c>
      <c r="AD5" s="10">
        <v>0</v>
      </c>
      <c r="AE5" s="10">
        <v>0</v>
      </c>
      <c r="AF5" s="10">
        <f>(AC5+AD5+AE5)</f>
        <v>0</v>
      </c>
      <c r="AG5" s="10">
        <v>0</v>
      </c>
      <c r="AH5" s="10">
        <v>0</v>
      </c>
      <c r="AI5" s="10">
        <v>0</v>
      </c>
      <c r="AJ5" s="10">
        <f>(AG5+AH5+AI5)</f>
        <v>0</v>
      </c>
      <c r="AK5" s="10">
        <f>AB5+AF5+AJ5</f>
        <v>0</v>
      </c>
      <c r="AL5" s="10">
        <f>AK5/20</f>
        <v>0</v>
      </c>
      <c r="AM5" s="10">
        <f>V5*1-AL5</f>
        <v>36.325000000000003</v>
      </c>
      <c r="AN5" s="10">
        <f>AM5</f>
        <v>36.325000000000003</v>
      </c>
      <c r="AO5" s="27" t="s">
        <v>120</v>
      </c>
    </row>
    <row r="6" spans="1:41" ht="94.5" x14ac:dyDescent="0.25">
      <c r="A6" s="28" t="s">
        <v>224</v>
      </c>
      <c r="B6" s="25"/>
      <c r="C6" s="25" t="s">
        <v>225</v>
      </c>
      <c r="D6" s="25" t="s">
        <v>107</v>
      </c>
      <c r="E6" s="26" t="s">
        <v>90</v>
      </c>
      <c r="F6" s="26" t="s">
        <v>93</v>
      </c>
      <c r="G6" s="26" t="s">
        <v>96</v>
      </c>
      <c r="H6" s="25" t="s">
        <v>155</v>
      </c>
      <c r="I6" s="25" t="s">
        <v>132</v>
      </c>
      <c r="J6" s="25" t="s">
        <v>156</v>
      </c>
      <c r="K6" s="25" t="s">
        <v>157</v>
      </c>
      <c r="L6" s="10">
        <v>10</v>
      </c>
      <c r="M6" s="10">
        <v>5</v>
      </c>
      <c r="N6" s="10">
        <f>L6*M6</f>
        <v>50</v>
      </c>
      <c r="O6" s="10">
        <v>5</v>
      </c>
      <c r="P6" s="10">
        <v>1</v>
      </c>
      <c r="Q6" s="10">
        <v>10</v>
      </c>
      <c r="R6" s="10">
        <f>(O6*3.5)+(P6*3.5)+(Q6*3)</f>
        <v>51</v>
      </c>
      <c r="S6" s="10">
        <v>10</v>
      </c>
      <c r="T6" s="10">
        <v>5</v>
      </c>
      <c r="U6" s="10">
        <f>S6*T6</f>
        <v>50</v>
      </c>
      <c r="V6" s="10">
        <f>(N6*0.45)+(R6*0.45)+(U6*0.1)</f>
        <v>50.45</v>
      </c>
      <c r="W6" s="12"/>
      <c r="X6" s="10">
        <v>0</v>
      </c>
      <c r="Y6" s="10">
        <v>0</v>
      </c>
      <c r="Z6" s="10">
        <v>2</v>
      </c>
      <c r="AA6" s="13">
        <v>0</v>
      </c>
      <c r="AB6" s="10">
        <f>SUM(X6:AA6)</f>
        <v>2</v>
      </c>
      <c r="AC6" s="10">
        <v>0</v>
      </c>
      <c r="AD6" s="10">
        <v>0</v>
      </c>
      <c r="AE6" s="10">
        <v>0</v>
      </c>
      <c r="AF6" s="10">
        <v>0</v>
      </c>
      <c r="AG6" s="10">
        <v>0</v>
      </c>
      <c r="AH6" s="10">
        <v>0</v>
      </c>
      <c r="AI6" s="10">
        <v>0</v>
      </c>
      <c r="AJ6" s="10">
        <v>0</v>
      </c>
      <c r="AK6" s="10">
        <f>AB6+AF6+AJ6</f>
        <v>2</v>
      </c>
      <c r="AL6" s="10">
        <f>AK6/20</f>
        <v>0.1</v>
      </c>
      <c r="AM6" s="10">
        <f>V6*1-AL6</f>
        <v>50.35</v>
      </c>
      <c r="AN6" s="10">
        <f>AM6</f>
        <v>50.35</v>
      </c>
      <c r="AO6" s="27" t="s">
        <v>158</v>
      </c>
    </row>
    <row r="7" spans="1:41" ht="204.75" x14ac:dyDescent="0.25">
      <c r="A7" s="28" t="s">
        <v>134</v>
      </c>
      <c r="B7" s="25"/>
      <c r="C7" s="25" t="s">
        <v>111</v>
      </c>
      <c r="D7" s="25" t="s">
        <v>112</v>
      </c>
      <c r="E7" s="26" t="s">
        <v>90</v>
      </c>
      <c r="F7" s="26" t="s">
        <v>93</v>
      </c>
      <c r="G7" s="26" t="s">
        <v>96</v>
      </c>
      <c r="H7" s="25" t="s">
        <v>113</v>
      </c>
      <c r="I7" s="25" t="s">
        <v>109</v>
      </c>
      <c r="J7" s="25" t="s">
        <v>110</v>
      </c>
      <c r="K7" s="25" t="s">
        <v>114</v>
      </c>
      <c r="L7" s="10">
        <v>5</v>
      </c>
      <c r="M7" s="10">
        <v>5</v>
      </c>
      <c r="N7" s="10">
        <f t="shared" ref="N7:N33" si="0">L7*M7</f>
        <v>25</v>
      </c>
      <c r="O7" s="10">
        <v>10</v>
      </c>
      <c r="P7" s="10">
        <v>1</v>
      </c>
      <c r="Q7" s="10">
        <v>5</v>
      </c>
      <c r="R7" s="10">
        <f t="shared" ref="R7:R33" si="1">(O7*3.5)+(P7*3.5)+(Q7*3)</f>
        <v>53.5</v>
      </c>
      <c r="S7" s="10">
        <v>10</v>
      </c>
      <c r="T7" s="10">
        <v>5</v>
      </c>
      <c r="U7" s="10">
        <f t="shared" ref="U7:U33" si="2">S7*T7</f>
        <v>50</v>
      </c>
      <c r="V7" s="10">
        <f t="shared" ref="V7:V33" si="3">(N7*0.45)+(R7*0.45)+(U7*0.1)</f>
        <v>40.325000000000003</v>
      </c>
      <c r="W7" s="12"/>
      <c r="X7" s="10">
        <v>0</v>
      </c>
      <c r="Y7" s="10">
        <v>0</v>
      </c>
      <c r="Z7" s="10">
        <v>0</v>
      </c>
      <c r="AA7" s="13">
        <v>0</v>
      </c>
      <c r="AB7" s="10">
        <f t="shared" ref="AB7:AB33" si="4">(X7+Y7+Z7+AA7)</f>
        <v>0</v>
      </c>
      <c r="AC7" s="10">
        <v>0</v>
      </c>
      <c r="AD7" s="10">
        <v>0</v>
      </c>
      <c r="AE7" s="10">
        <v>0</v>
      </c>
      <c r="AF7" s="10">
        <f t="shared" ref="AF7:AF33" si="5">(AC7+AD7+AE7)</f>
        <v>0</v>
      </c>
      <c r="AG7" s="10">
        <v>0</v>
      </c>
      <c r="AH7" s="10">
        <v>0</v>
      </c>
      <c r="AI7" s="10">
        <v>0</v>
      </c>
      <c r="AJ7" s="10">
        <f t="shared" ref="AJ7:AJ33" si="6">(AG7+AH7+AI7)</f>
        <v>0</v>
      </c>
      <c r="AK7" s="10">
        <f t="shared" ref="AK7:AK33" si="7">AB7+AF7+AJ7</f>
        <v>0</v>
      </c>
      <c r="AL7" s="10">
        <f t="shared" ref="AL7:AL33" si="8">AK7/20</f>
        <v>0</v>
      </c>
      <c r="AM7" s="10">
        <f t="shared" ref="AM7:AM33" si="9">V7*1-AL7</f>
        <v>40.325000000000003</v>
      </c>
      <c r="AN7" s="10">
        <f t="shared" ref="AN7:AN21" si="10">AM7</f>
        <v>40.325000000000003</v>
      </c>
      <c r="AO7" s="27" t="s">
        <v>159</v>
      </c>
    </row>
    <row r="8" spans="1:41" ht="63" x14ac:dyDescent="0.25">
      <c r="A8" s="28" t="s">
        <v>134</v>
      </c>
      <c r="B8" s="25"/>
      <c r="C8" s="25" t="s">
        <v>115</v>
      </c>
      <c r="D8" s="25" t="s">
        <v>107</v>
      </c>
      <c r="E8" s="26" t="s">
        <v>90</v>
      </c>
      <c r="F8" s="26" t="s">
        <v>93</v>
      </c>
      <c r="G8" s="26" t="s">
        <v>95</v>
      </c>
      <c r="H8" s="25" t="s">
        <v>116</v>
      </c>
      <c r="I8" s="25" t="s">
        <v>117</v>
      </c>
      <c r="J8" s="25" t="s">
        <v>118</v>
      </c>
      <c r="K8" s="25" t="s">
        <v>119</v>
      </c>
      <c r="L8" s="10">
        <v>1</v>
      </c>
      <c r="M8" s="10">
        <v>1</v>
      </c>
      <c r="N8" s="10">
        <v>1</v>
      </c>
      <c r="O8" s="10">
        <v>10</v>
      </c>
      <c r="P8" s="10">
        <v>5</v>
      </c>
      <c r="Q8" s="10">
        <v>5</v>
      </c>
      <c r="R8" s="10">
        <f t="shared" si="1"/>
        <v>67.5</v>
      </c>
      <c r="S8" s="10">
        <v>10</v>
      </c>
      <c r="T8" s="10">
        <v>10</v>
      </c>
      <c r="U8" s="10">
        <f t="shared" si="2"/>
        <v>100</v>
      </c>
      <c r="V8" s="10">
        <f t="shared" si="3"/>
        <v>40.825000000000003</v>
      </c>
      <c r="W8" s="12"/>
      <c r="X8" s="10">
        <v>0</v>
      </c>
      <c r="Y8" s="10">
        <v>0</v>
      </c>
      <c r="Z8" s="10">
        <v>0</v>
      </c>
      <c r="AA8" s="13">
        <v>0</v>
      </c>
      <c r="AB8" s="10">
        <f t="shared" si="4"/>
        <v>0</v>
      </c>
      <c r="AC8" s="10">
        <v>0</v>
      </c>
      <c r="AD8" s="10">
        <v>0</v>
      </c>
      <c r="AE8" s="10">
        <v>0</v>
      </c>
      <c r="AF8" s="10">
        <f t="shared" si="5"/>
        <v>0</v>
      </c>
      <c r="AG8" s="10">
        <v>0</v>
      </c>
      <c r="AH8" s="10">
        <v>0</v>
      </c>
      <c r="AI8" s="10">
        <v>0</v>
      </c>
      <c r="AJ8" s="10">
        <f t="shared" si="6"/>
        <v>0</v>
      </c>
      <c r="AK8" s="10">
        <f t="shared" si="7"/>
        <v>0</v>
      </c>
      <c r="AL8" s="10">
        <f t="shared" si="8"/>
        <v>0</v>
      </c>
      <c r="AM8" s="10">
        <f t="shared" si="9"/>
        <v>40.825000000000003</v>
      </c>
      <c r="AN8" s="10">
        <f t="shared" si="10"/>
        <v>40.825000000000003</v>
      </c>
      <c r="AO8" s="27" t="s">
        <v>160</v>
      </c>
    </row>
    <row r="9" spans="1:41" ht="141.75" x14ac:dyDescent="0.25">
      <c r="A9" s="28" t="s">
        <v>134</v>
      </c>
      <c r="B9" s="25"/>
      <c r="C9" s="25" t="s">
        <v>121</v>
      </c>
      <c r="D9" s="25" t="s">
        <v>122</v>
      </c>
      <c r="E9" s="26" t="s">
        <v>90</v>
      </c>
      <c r="F9" s="26" t="s">
        <v>93</v>
      </c>
      <c r="G9" s="26" t="s">
        <v>95</v>
      </c>
      <c r="H9" s="25" t="s">
        <v>123</v>
      </c>
      <c r="I9" s="25" t="s">
        <v>117</v>
      </c>
      <c r="J9" s="25" t="s">
        <v>124</v>
      </c>
      <c r="K9" s="25" t="s">
        <v>125</v>
      </c>
      <c r="L9" s="10">
        <v>5</v>
      </c>
      <c r="M9" s="10">
        <v>5</v>
      </c>
      <c r="N9" s="10">
        <f t="shared" si="0"/>
        <v>25</v>
      </c>
      <c r="O9" s="10">
        <v>10</v>
      </c>
      <c r="P9" s="10">
        <v>5</v>
      </c>
      <c r="Q9" s="10">
        <v>5</v>
      </c>
      <c r="R9" s="10">
        <f t="shared" si="1"/>
        <v>67.5</v>
      </c>
      <c r="S9" s="10">
        <v>10</v>
      </c>
      <c r="T9" s="10">
        <v>5</v>
      </c>
      <c r="U9" s="10">
        <f t="shared" si="2"/>
        <v>50</v>
      </c>
      <c r="V9" s="10">
        <f t="shared" si="3"/>
        <v>46.625</v>
      </c>
      <c r="W9" s="12"/>
      <c r="X9" s="10">
        <v>0</v>
      </c>
      <c r="Y9" s="10">
        <v>0</v>
      </c>
      <c r="Z9" s="10">
        <v>2</v>
      </c>
      <c r="AA9" s="13">
        <v>0</v>
      </c>
      <c r="AB9" s="10">
        <f t="shared" si="4"/>
        <v>2</v>
      </c>
      <c r="AC9" s="10">
        <v>0</v>
      </c>
      <c r="AD9" s="10">
        <v>0</v>
      </c>
      <c r="AE9" s="10">
        <v>0</v>
      </c>
      <c r="AF9" s="10">
        <f t="shared" si="5"/>
        <v>0</v>
      </c>
      <c r="AG9" s="10">
        <v>0</v>
      </c>
      <c r="AH9" s="10">
        <v>0</v>
      </c>
      <c r="AI9" s="10">
        <v>0</v>
      </c>
      <c r="AJ9" s="10">
        <f t="shared" si="6"/>
        <v>0</v>
      </c>
      <c r="AK9" s="10">
        <f t="shared" si="7"/>
        <v>2</v>
      </c>
      <c r="AL9" s="10">
        <f t="shared" si="8"/>
        <v>0.1</v>
      </c>
      <c r="AM9" s="10">
        <f t="shared" si="9"/>
        <v>46.524999999999999</v>
      </c>
      <c r="AN9" s="10">
        <f t="shared" si="10"/>
        <v>46.524999999999999</v>
      </c>
      <c r="AO9" s="27" t="s">
        <v>161</v>
      </c>
    </row>
    <row r="10" spans="1:41" ht="220.5" x14ac:dyDescent="0.25">
      <c r="A10" s="28" t="s">
        <v>194</v>
      </c>
      <c r="B10" s="25"/>
      <c r="C10" s="25" t="s">
        <v>226</v>
      </c>
      <c r="D10" s="25" t="s">
        <v>122</v>
      </c>
      <c r="E10" s="26" t="s">
        <v>90</v>
      </c>
      <c r="F10" s="26" t="s">
        <v>93</v>
      </c>
      <c r="G10" s="26" t="s">
        <v>95</v>
      </c>
      <c r="H10" s="25" t="s">
        <v>126</v>
      </c>
      <c r="I10" s="25" t="s">
        <v>127</v>
      </c>
      <c r="J10" s="25" t="s">
        <v>128</v>
      </c>
      <c r="K10" s="25" t="s">
        <v>129</v>
      </c>
      <c r="L10" s="10">
        <v>10</v>
      </c>
      <c r="M10" s="10">
        <v>10</v>
      </c>
      <c r="N10" s="10">
        <f t="shared" si="0"/>
        <v>100</v>
      </c>
      <c r="O10" s="10">
        <v>10</v>
      </c>
      <c r="P10" s="10">
        <v>5</v>
      </c>
      <c r="Q10" s="10">
        <v>5</v>
      </c>
      <c r="R10" s="10">
        <f t="shared" si="1"/>
        <v>67.5</v>
      </c>
      <c r="S10" s="10">
        <v>10</v>
      </c>
      <c r="T10" s="10">
        <v>10</v>
      </c>
      <c r="U10" s="10">
        <f t="shared" si="2"/>
        <v>100</v>
      </c>
      <c r="V10" s="10">
        <f t="shared" si="3"/>
        <v>85.375</v>
      </c>
      <c r="W10" s="12"/>
      <c r="X10" s="10">
        <v>0</v>
      </c>
      <c r="Y10" s="10">
        <v>0</v>
      </c>
      <c r="Z10" s="10">
        <v>0</v>
      </c>
      <c r="AA10" s="13">
        <v>1</v>
      </c>
      <c r="AB10" s="10">
        <f t="shared" si="4"/>
        <v>1</v>
      </c>
      <c r="AC10" s="10">
        <v>0</v>
      </c>
      <c r="AD10" s="10">
        <v>2</v>
      </c>
      <c r="AE10" s="10">
        <v>0</v>
      </c>
      <c r="AF10" s="10">
        <f t="shared" si="5"/>
        <v>2</v>
      </c>
      <c r="AG10" s="10">
        <v>0</v>
      </c>
      <c r="AH10" s="10">
        <v>0</v>
      </c>
      <c r="AI10" s="10">
        <v>0</v>
      </c>
      <c r="AJ10" s="10">
        <f t="shared" si="6"/>
        <v>0</v>
      </c>
      <c r="AK10" s="10">
        <f t="shared" si="7"/>
        <v>3</v>
      </c>
      <c r="AL10" s="10">
        <f t="shared" si="8"/>
        <v>0.15</v>
      </c>
      <c r="AM10" s="10">
        <f t="shared" si="9"/>
        <v>85.224999999999994</v>
      </c>
      <c r="AN10" s="10">
        <f t="shared" si="10"/>
        <v>85.224999999999994</v>
      </c>
      <c r="AO10" s="27" t="s">
        <v>227</v>
      </c>
    </row>
    <row r="11" spans="1:41" ht="78.75" x14ac:dyDescent="0.25">
      <c r="A11" s="28" t="s">
        <v>134</v>
      </c>
      <c r="B11" s="25"/>
      <c r="C11" s="25" t="s">
        <v>130</v>
      </c>
      <c r="D11" s="25" t="s">
        <v>122</v>
      </c>
      <c r="E11" s="26" t="s">
        <v>90</v>
      </c>
      <c r="F11" s="26" t="s">
        <v>93</v>
      </c>
      <c r="G11" s="26" t="s">
        <v>96</v>
      </c>
      <c r="H11" s="25" t="s">
        <v>131</v>
      </c>
      <c r="I11" s="25" t="s">
        <v>132</v>
      </c>
      <c r="J11" s="25" t="s">
        <v>110</v>
      </c>
      <c r="K11" s="25" t="s">
        <v>133</v>
      </c>
      <c r="L11" s="10">
        <v>10</v>
      </c>
      <c r="M11" s="10">
        <v>5</v>
      </c>
      <c r="N11" s="10">
        <f t="shared" si="0"/>
        <v>50</v>
      </c>
      <c r="O11" s="10">
        <v>10</v>
      </c>
      <c r="P11" s="10">
        <v>1</v>
      </c>
      <c r="Q11" s="10">
        <v>5</v>
      </c>
      <c r="R11" s="10">
        <f t="shared" si="1"/>
        <v>53.5</v>
      </c>
      <c r="S11" s="10">
        <v>1</v>
      </c>
      <c r="T11" s="10">
        <v>5</v>
      </c>
      <c r="U11" s="10">
        <f t="shared" si="2"/>
        <v>5</v>
      </c>
      <c r="V11" s="10">
        <f t="shared" si="3"/>
        <v>47.075000000000003</v>
      </c>
      <c r="W11" s="12"/>
      <c r="X11" s="10">
        <v>0</v>
      </c>
      <c r="Y11" s="10">
        <v>0</v>
      </c>
      <c r="Z11" s="10">
        <v>2</v>
      </c>
      <c r="AA11" s="13">
        <v>0</v>
      </c>
      <c r="AB11" s="10">
        <f t="shared" si="4"/>
        <v>2</v>
      </c>
      <c r="AC11" s="10">
        <v>0</v>
      </c>
      <c r="AD11" s="10">
        <v>0</v>
      </c>
      <c r="AE11" s="10">
        <v>0</v>
      </c>
      <c r="AF11" s="10">
        <f t="shared" si="5"/>
        <v>0</v>
      </c>
      <c r="AG11" s="10">
        <v>0</v>
      </c>
      <c r="AH11" s="10">
        <v>0</v>
      </c>
      <c r="AI11" s="10">
        <v>0</v>
      </c>
      <c r="AJ11" s="10">
        <f t="shared" si="6"/>
        <v>0</v>
      </c>
      <c r="AK11" s="10">
        <f t="shared" si="7"/>
        <v>2</v>
      </c>
      <c r="AL11" s="10">
        <f t="shared" si="8"/>
        <v>0.1</v>
      </c>
      <c r="AM11" s="10">
        <f t="shared" si="9"/>
        <v>46.975000000000001</v>
      </c>
      <c r="AN11" s="10">
        <f t="shared" si="10"/>
        <v>46.975000000000001</v>
      </c>
      <c r="AO11" s="27" t="s">
        <v>162</v>
      </c>
    </row>
    <row r="12" spans="1:41" ht="173.25" x14ac:dyDescent="0.25">
      <c r="A12" s="28" t="s">
        <v>134</v>
      </c>
      <c r="B12" s="25"/>
      <c r="C12" s="25" t="s">
        <v>135</v>
      </c>
      <c r="D12" s="25" t="s">
        <v>249</v>
      </c>
      <c r="E12" s="26" t="s">
        <v>90</v>
      </c>
      <c r="F12" s="26" t="s">
        <v>93</v>
      </c>
      <c r="G12" s="26" t="s">
        <v>95</v>
      </c>
      <c r="H12" s="25" t="s">
        <v>123</v>
      </c>
      <c r="I12" s="25" t="s">
        <v>117</v>
      </c>
      <c r="J12" s="25" t="s">
        <v>136</v>
      </c>
      <c r="K12" s="25" t="s">
        <v>137</v>
      </c>
      <c r="L12" s="10">
        <v>10</v>
      </c>
      <c r="M12" s="10">
        <v>5</v>
      </c>
      <c r="N12" s="10">
        <f t="shared" si="0"/>
        <v>50</v>
      </c>
      <c r="O12" s="10">
        <v>10</v>
      </c>
      <c r="P12" s="10">
        <v>10</v>
      </c>
      <c r="Q12" s="10">
        <v>5</v>
      </c>
      <c r="R12" s="10">
        <f t="shared" si="1"/>
        <v>85</v>
      </c>
      <c r="S12" s="10">
        <v>10</v>
      </c>
      <c r="T12" s="10">
        <v>10</v>
      </c>
      <c r="U12" s="10">
        <f t="shared" si="2"/>
        <v>100</v>
      </c>
      <c r="V12" s="10">
        <f t="shared" si="3"/>
        <v>70.75</v>
      </c>
      <c r="W12" s="12"/>
      <c r="X12" s="10">
        <v>0</v>
      </c>
      <c r="Y12" s="10">
        <v>0</v>
      </c>
      <c r="Z12" s="10">
        <v>2</v>
      </c>
      <c r="AA12" s="13">
        <v>0</v>
      </c>
      <c r="AB12" s="10">
        <f t="shared" si="4"/>
        <v>2</v>
      </c>
      <c r="AC12" s="10">
        <v>0</v>
      </c>
      <c r="AD12" s="10">
        <v>0</v>
      </c>
      <c r="AE12" s="10">
        <v>0</v>
      </c>
      <c r="AF12" s="10">
        <f t="shared" si="5"/>
        <v>0</v>
      </c>
      <c r="AG12" s="10">
        <v>0</v>
      </c>
      <c r="AH12" s="10">
        <v>0</v>
      </c>
      <c r="AI12" s="10">
        <v>0</v>
      </c>
      <c r="AJ12" s="10">
        <f t="shared" si="6"/>
        <v>0</v>
      </c>
      <c r="AK12" s="10">
        <f t="shared" si="7"/>
        <v>2</v>
      </c>
      <c r="AL12" s="10">
        <f t="shared" si="8"/>
        <v>0.1</v>
      </c>
      <c r="AM12" s="10">
        <f t="shared" si="9"/>
        <v>70.650000000000006</v>
      </c>
      <c r="AN12" s="10">
        <f t="shared" si="10"/>
        <v>70.650000000000006</v>
      </c>
      <c r="AO12" s="27" t="s">
        <v>163</v>
      </c>
    </row>
    <row r="13" spans="1:41" ht="47.25" x14ac:dyDescent="0.25">
      <c r="A13" s="60" t="s">
        <v>194</v>
      </c>
      <c r="B13" s="25"/>
      <c r="C13" s="63" t="s">
        <v>138</v>
      </c>
      <c r="D13" s="63" t="s">
        <v>249</v>
      </c>
      <c r="E13" s="55" t="s">
        <v>91</v>
      </c>
      <c r="F13" s="55" t="s">
        <v>93</v>
      </c>
      <c r="G13" s="26" t="s">
        <v>99</v>
      </c>
      <c r="H13" s="25" t="s">
        <v>139</v>
      </c>
      <c r="I13" s="25" t="s">
        <v>141</v>
      </c>
      <c r="J13" s="25" t="s">
        <v>142</v>
      </c>
      <c r="K13" s="25" t="s">
        <v>143</v>
      </c>
      <c r="L13" s="10">
        <v>10</v>
      </c>
      <c r="M13" s="10">
        <v>5</v>
      </c>
      <c r="N13" s="10">
        <f t="shared" si="0"/>
        <v>50</v>
      </c>
      <c r="O13" s="10">
        <v>1</v>
      </c>
      <c r="P13" s="10">
        <v>1</v>
      </c>
      <c r="Q13" s="10">
        <v>10</v>
      </c>
      <c r="R13" s="10">
        <f t="shared" si="1"/>
        <v>37</v>
      </c>
      <c r="S13" s="10">
        <v>1</v>
      </c>
      <c r="T13" s="10">
        <v>10</v>
      </c>
      <c r="U13" s="10">
        <f t="shared" si="2"/>
        <v>10</v>
      </c>
      <c r="V13" s="10">
        <f t="shared" si="3"/>
        <v>40.150000000000006</v>
      </c>
      <c r="W13" s="12"/>
      <c r="X13" s="10">
        <v>0</v>
      </c>
      <c r="Y13" s="10">
        <v>0</v>
      </c>
      <c r="Z13" s="10">
        <v>0</v>
      </c>
      <c r="AA13" s="13">
        <v>0</v>
      </c>
      <c r="AB13" s="10">
        <f t="shared" si="4"/>
        <v>0</v>
      </c>
      <c r="AC13" s="10">
        <v>0</v>
      </c>
      <c r="AD13" s="10">
        <v>2</v>
      </c>
      <c r="AE13" s="10">
        <v>0</v>
      </c>
      <c r="AF13" s="10">
        <f t="shared" si="5"/>
        <v>2</v>
      </c>
      <c r="AG13" s="10">
        <v>0</v>
      </c>
      <c r="AH13" s="10">
        <v>0</v>
      </c>
      <c r="AI13" s="10">
        <v>0</v>
      </c>
      <c r="AJ13" s="10">
        <f t="shared" si="6"/>
        <v>0</v>
      </c>
      <c r="AK13" s="10">
        <f t="shared" si="7"/>
        <v>2</v>
      </c>
      <c r="AL13" s="10">
        <f t="shared" si="8"/>
        <v>0.1</v>
      </c>
      <c r="AM13" s="10">
        <f t="shared" si="9"/>
        <v>40.050000000000004</v>
      </c>
      <c r="AN13" s="10">
        <f t="shared" si="10"/>
        <v>40.050000000000004</v>
      </c>
      <c r="AO13" s="27" t="s">
        <v>228</v>
      </c>
    </row>
    <row r="14" spans="1:41" ht="94.5" x14ac:dyDescent="0.25">
      <c r="A14" s="61"/>
      <c r="B14" s="25"/>
      <c r="C14" s="64"/>
      <c r="D14" s="54"/>
      <c r="E14" s="56"/>
      <c r="F14" s="56"/>
      <c r="G14" s="26" t="s">
        <v>96</v>
      </c>
      <c r="H14" s="25" t="s">
        <v>140</v>
      </c>
      <c r="I14" s="25" t="s">
        <v>132</v>
      </c>
      <c r="J14" s="25" t="s">
        <v>144</v>
      </c>
      <c r="K14" s="25" t="s">
        <v>145</v>
      </c>
      <c r="L14" s="10">
        <v>10</v>
      </c>
      <c r="M14" s="10">
        <v>5</v>
      </c>
      <c r="N14" s="10">
        <v>50</v>
      </c>
      <c r="O14" s="10">
        <v>1</v>
      </c>
      <c r="P14" s="10">
        <v>1</v>
      </c>
      <c r="Q14" s="10">
        <v>5</v>
      </c>
      <c r="R14" s="10">
        <f t="shared" si="1"/>
        <v>22</v>
      </c>
      <c r="S14" s="10">
        <v>5</v>
      </c>
      <c r="T14" s="10">
        <v>5</v>
      </c>
      <c r="U14" s="10">
        <f t="shared" si="2"/>
        <v>25</v>
      </c>
      <c r="V14" s="10">
        <f t="shared" si="3"/>
        <v>34.9</v>
      </c>
      <c r="W14" s="12"/>
      <c r="X14" s="10">
        <v>0</v>
      </c>
      <c r="Y14" s="10">
        <v>0</v>
      </c>
      <c r="Z14" s="10">
        <v>2</v>
      </c>
      <c r="AA14" s="13">
        <v>0</v>
      </c>
      <c r="AB14" s="10">
        <f t="shared" si="4"/>
        <v>2</v>
      </c>
      <c r="AC14" s="10">
        <v>0</v>
      </c>
      <c r="AD14" s="10">
        <v>2</v>
      </c>
      <c r="AE14" s="10">
        <v>0</v>
      </c>
      <c r="AF14" s="10">
        <f t="shared" si="5"/>
        <v>2</v>
      </c>
      <c r="AG14" s="10">
        <v>0</v>
      </c>
      <c r="AH14" s="10">
        <v>0</v>
      </c>
      <c r="AI14" s="10">
        <v>0</v>
      </c>
      <c r="AJ14" s="10">
        <f t="shared" si="6"/>
        <v>0</v>
      </c>
      <c r="AK14" s="10">
        <f t="shared" ref="AK14:AK21" si="11">AB14+AF14+AJ14</f>
        <v>4</v>
      </c>
      <c r="AL14" s="10">
        <f t="shared" si="8"/>
        <v>0.2</v>
      </c>
      <c r="AM14" s="10">
        <f t="shared" si="9"/>
        <v>34.699999999999996</v>
      </c>
      <c r="AN14" s="10">
        <f t="shared" si="10"/>
        <v>34.699999999999996</v>
      </c>
      <c r="AO14" s="27" t="s">
        <v>164</v>
      </c>
    </row>
    <row r="15" spans="1:41" ht="78.75" x14ac:dyDescent="0.25">
      <c r="A15" s="57" t="s">
        <v>134</v>
      </c>
      <c r="B15" s="29"/>
      <c r="C15" s="63" t="s">
        <v>146</v>
      </c>
      <c r="D15" s="25" t="s">
        <v>147</v>
      </c>
      <c r="E15" s="26" t="s">
        <v>90</v>
      </c>
      <c r="F15" s="26" t="s">
        <v>93</v>
      </c>
      <c r="G15" s="26" t="s">
        <v>95</v>
      </c>
      <c r="H15" s="25" t="s">
        <v>123</v>
      </c>
      <c r="I15" s="25" t="s">
        <v>117</v>
      </c>
      <c r="J15" s="25" t="s">
        <v>150</v>
      </c>
      <c r="K15" s="25" t="s">
        <v>229</v>
      </c>
      <c r="L15" s="10">
        <v>10</v>
      </c>
      <c r="M15" s="10">
        <v>10</v>
      </c>
      <c r="N15" s="10">
        <f t="shared" si="0"/>
        <v>100</v>
      </c>
      <c r="O15" s="10">
        <v>10</v>
      </c>
      <c r="P15" s="10">
        <v>1</v>
      </c>
      <c r="Q15" s="10">
        <v>1</v>
      </c>
      <c r="R15" s="10">
        <f t="shared" si="1"/>
        <v>41.5</v>
      </c>
      <c r="S15" s="10">
        <v>10</v>
      </c>
      <c r="T15" s="10">
        <v>5</v>
      </c>
      <c r="U15" s="10">
        <f t="shared" si="2"/>
        <v>50</v>
      </c>
      <c r="V15" s="10">
        <f t="shared" si="3"/>
        <v>68.674999999999997</v>
      </c>
      <c r="W15" s="12"/>
      <c r="X15" s="10">
        <v>0</v>
      </c>
      <c r="Y15" s="10">
        <v>0</v>
      </c>
      <c r="Z15" s="10">
        <v>0</v>
      </c>
      <c r="AA15" s="13">
        <v>0</v>
      </c>
      <c r="AB15" s="10">
        <f t="shared" si="4"/>
        <v>0</v>
      </c>
      <c r="AC15" s="10">
        <v>0</v>
      </c>
      <c r="AD15" s="10">
        <v>0</v>
      </c>
      <c r="AE15" s="10">
        <v>0</v>
      </c>
      <c r="AF15" s="10">
        <f t="shared" si="5"/>
        <v>0</v>
      </c>
      <c r="AG15" s="10">
        <v>0</v>
      </c>
      <c r="AH15" s="10">
        <v>0</v>
      </c>
      <c r="AI15" s="10">
        <v>0</v>
      </c>
      <c r="AJ15" s="10">
        <v>0</v>
      </c>
      <c r="AK15" s="10">
        <f t="shared" si="11"/>
        <v>0</v>
      </c>
      <c r="AL15" s="10">
        <f t="shared" si="8"/>
        <v>0</v>
      </c>
      <c r="AM15" s="10">
        <f t="shared" si="9"/>
        <v>68.674999999999997</v>
      </c>
      <c r="AN15" s="10">
        <f t="shared" si="10"/>
        <v>68.674999999999997</v>
      </c>
      <c r="AO15" s="27" t="s">
        <v>165</v>
      </c>
    </row>
    <row r="16" spans="1:41" ht="94.5" x14ac:dyDescent="0.25">
      <c r="A16" s="58"/>
      <c r="B16" s="30"/>
      <c r="C16" s="65"/>
      <c r="D16" s="25" t="s">
        <v>147</v>
      </c>
      <c r="E16" s="26" t="s">
        <v>90</v>
      </c>
      <c r="F16" s="26" t="s">
        <v>93</v>
      </c>
      <c r="G16" s="26" t="s">
        <v>96</v>
      </c>
      <c r="H16" s="25" t="s">
        <v>151</v>
      </c>
      <c r="I16" s="25" t="s">
        <v>152</v>
      </c>
      <c r="J16" s="25" t="s">
        <v>153</v>
      </c>
      <c r="K16" s="25" t="s">
        <v>154</v>
      </c>
      <c r="L16" s="10">
        <v>5</v>
      </c>
      <c r="M16" s="10">
        <v>10</v>
      </c>
      <c r="N16" s="10">
        <f t="shared" si="0"/>
        <v>50</v>
      </c>
      <c r="O16" s="10">
        <v>10</v>
      </c>
      <c r="P16" s="10">
        <v>1</v>
      </c>
      <c r="Q16" s="10">
        <v>5</v>
      </c>
      <c r="R16" s="10">
        <f t="shared" si="1"/>
        <v>53.5</v>
      </c>
      <c r="S16" s="10">
        <v>5</v>
      </c>
      <c r="T16" s="10">
        <v>1</v>
      </c>
      <c r="U16" s="10">
        <f t="shared" si="2"/>
        <v>5</v>
      </c>
      <c r="V16" s="10">
        <f t="shared" si="3"/>
        <v>47.075000000000003</v>
      </c>
      <c r="W16" s="12"/>
      <c r="X16" s="10">
        <v>0</v>
      </c>
      <c r="Y16" s="10">
        <v>0</v>
      </c>
      <c r="Z16" s="10">
        <v>1</v>
      </c>
      <c r="AA16" s="13">
        <v>0</v>
      </c>
      <c r="AB16" s="10">
        <f t="shared" si="4"/>
        <v>1</v>
      </c>
      <c r="AC16" s="10">
        <v>0</v>
      </c>
      <c r="AD16" s="10">
        <v>0</v>
      </c>
      <c r="AE16" s="10">
        <v>0</v>
      </c>
      <c r="AF16" s="10">
        <v>0</v>
      </c>
      <c r="AG16" s="10">
        <v>0</v>
      </c>
      <c r="AH16" s="10">
        <v>0</v>
      </c>
      <c r="AI16" s="10">
        <v>0</v>
      </c>
      <c r="AJ16" s="10">
        <v>0</v>
      </c>
      <c r="AK16" s="10">
        <f t="shared" si="11"/>
        <v>1</v>
      </c>
      <c r="AL16" s="10">
        <f>AK16/20</f>
        <v>0.05</v>
      </c>
      <c r="AM16" s="10">
        <f t="shared" si="9"/>
        <v>47.025000000000006</v>
      </c>
      <c r="AN16" s="10">
        <f t="shared" si="10"/>
        <v>47.025000000000006</v>
      </c>
      <c r="AO16" s="27" t="s">
        <v>230</v>
      </c>
    </row>
    <row r="17" spans="1:41" ht="94.5" x14ac:dyDescent="0.25">
      <c r="A17" s="59"/>
      <c r="B17" s="31"/>
      <c r="C17" s="64"/>
      <c r="D17" s="25" t="s">
        <v>247</v>
      </c>
      <c r="E17" s="26" t="s">
        <v>90</v>
      </c>
      <c r="F17" s="26" t="s">
        <v>93</v>
      </c>
      <c r="G17" s="26" t="s">
        <v>96</v>
      </c>
      <c r="H17" s="25" t="s">
        <v>131</v>
      </c>
      <c r="I17" s="25" t="s">
        <v>132</v>
      </c>
      <c r="J17" s="25" t="s">
        <v>148</v>
      </c>
      <c r="K17" s="25" t="s">
        <v>149</v>
      </c>
      <c r="L17" s="10">
        <v>5</v>
      </c>
      <c r="M17" s="10">
        <v>5</v>
      </c>
      <c r="N17" s="10">
        <f t="shared" si="0"/>
        <v>25</v>
      </c>
      <c r="O17" s="10">
        <v>10</v>
      </c>
      <c r="P17" s="10">
        <v>1</v>
      </c>
      <c r="Q17" s="10">
        <v>5</v>
      </c>
      <c r="R17" s="10">
        <f t="shared" si="1"/>
        <v>53.5</v>
      </c>
      <c r="S17" s="10">
        <v>1</v>
      </c>
      <c r="T17" s="10">
        <v>1</v>
      </c>
      <c r="U17" s="10">
        <f t="shared" si="2"/>
        <v>1</v>
      </c>
      <c r="V17" s="10">
        <f t="shared" si="3"/>
        <v>35.425000000000004</v>
      </c>
      <c r="W17" s="12"/>
      <c r="X17" s="10">
        <v>0</v>
      </c>
      <c r="Y17" s="10">
        <v>0</v>
      </c>
      <c r="Z17" s="10">
        <v>0</v>
      </c>
      <c r="AA17" s="13">
        <v>0</v>
      </c>
      <c r="AB17" s="10">
        <f t="shared" si="4"/>
        <v>0</v>
      </c>
      <c r="AC17" s="10">
        <v>0</v>
      </c>
      <c r="AD17" s="10">
        <v>0</v>
      </c>
      <c r="AE17" s="10">
        <v>0</v>
      </c>
      <c r="AF17" s="10">
        <f t="shared" si="5"/>
        <v>0</v>
      </c>
      <c r="AG17" s="10">
        <v>0</v>
      </c>
      <c r="AH17" s="10">
        <v>0</v>
      </c>
      <c r="AI17" s="10">
        <v>0</v>
      </c>
      <c r="AJ17" s="10">
        <f t="shared" si="6"/>
        <v>0</v>
      </c>
      <c r="AK17" s="10">
        <f t="shared" si="11"/>
        <v>0</v>
      </c>
      <c r="AL17" s="10">
        <f t="shared" si="8"/>
        <v>0</v>
      </c>
      <c r="AM17" s="10">
        <f t="shared" si="9"/>
        <v>35.425000000000004</v>
      </c>
      <c r="AN17" s="10">
        <f t="shared" si="10"/>
        <v>35.425000000000004</v>
      </c>
      <c r="AO17" s="27" t="s">
        <v>166</v>
      </c>
    </row>
    <row r="18" spans="1:41" ht="94.5" x14ac:dyDescent="0.25">
      <c r="A18" s="28" t="s">
        <v>231</v>
      </c>
      <c r="B18" s="25"/>
      <c r="C18" s="25" t="s">
        <v>167</v>
      </c>
      <c r="D18" s="25" t="s">
        <v>249</v>
      </c>
      <c r="E18" s="26" t="s">
        <v>90</v>
      </c>
      <c r="F18" s="26" t="s">
        <v>93</v>
      </c>
      <c r="G18" s="26" t="s">
        <v>96</v>
      </c>
      <c r="H18" s="25" t="s">
        <v>155</v>
      </c>
      <c r="I18" s="25" t="s">
        <v>132</v>
      </c>
      <c r="J18" s="25" t="s">
        <v>232</v>
      </c>
      <c r="K18" s="25" t="s">
        <v>168</v>
      </c>
      <c r="L18" s="10">
        <v>10</v>
      </c>
      <c r="M18" s="10">
        <v>5</v>
      </c>
      <c r="N18" s="10">
        <v>50</v>
      </c>
      <c r="O18" s="10">
        <v>1</v>
      </c>
      <c r="P18" s="10">
        <v>1</v>
      </c>
      <c r="Q18" s="10">
        <v>5</v>
      </c>
      <c r="R18" s="10">
        <f t="shared" ref="R18" si="12">(O18*3.5)+(P18*3.5)+(Q18*3)</f>
        <v>22</v>
      </c>
      <c r="S18" s="10">
        <v>5</v>
      </c>
      <c r="T18" s="10">
        <v>5</v>
      </c>
      <c r="U18" s="10">
        <f t="shared" ref="U18" si="13">S18*T18</f>
        <v>25</v>
      </c>
      <c r="V18" s="10">
        <f t="shared" ref="V18" si="14">(N18*0.45)+(R18*0.45)+(U18*0.1)</f>
        <v>34.9</v>
      </c>
      <c r="W18" s="12"/>
      <c r="X18" s="10">
        <v>0</v>
      </c>
      <c r="Y18" s="10">
        <v>0</v>
      </c>
      <c r="Z18" s="10">
        <v>2</v>
      </c>
      <c r="AA18" s="13">
        <v>0</v>
      </c>
      <c r="AB18" s="10">
        <f t="shared" ref="AB18" si="15">(X18+Y18+Z18+AA18)</f>
        <v>2</v>
      </c>
      <c r="AC18" s="10">
        <v>0</v>
      </c>
      <c r="AD18" s="10">
        <v>2</v>
      </c>
      <c r="AE18" s="10">
        <v>0</v>
      </c>
      <c r="AF18" s="10">
        <f t="shared" ref="AF18" si="16">(AC18+AD18+AE18)</f>
        <v>2</v>
      </c>
      <c r="AG18" s="10">
        <v>0</v>
      </c>
      <c r="AH18" s="10">
        <v>0</v>
      </c>
      <c r="AI18" s="10">
        <v>0</v>
      </c>
      <c r="AJ18" s="10">
        <f t="shared" ref="AJ18" si="17">(AG18+AH18+AI18)</f>
        <v>0</v>
      </c>
      <c r="AK18" s="10">
        <f t="shared" si="11"/>
        <v>4</v>
      </c>
      <c r="AL18" s="10">
        <f t="shared" ref="AL18" si="18">AK18/20</f>
        <v>0.2</v>
      </c>
      <c r="AM18" s="10">
        <f t="shared" ref="AM18" si="19">V18*1-AL18</f>
        <v>34.699999999999996</v>
      </c>
      <c r="AN18" s="10">
        <f t="shared" si="10"/>
        <v>34.699999999999996</v>
      </c>
      <c r="AO18" s="27" t="s">
        <v>169</v>
      </c>
    </row>
    <row r="19" spans="1:41" ht="94.5" x14ac:dyDescent="0.25">
      <c r="A19" s="60" t="s">
        <v>231</v>
      </c>
      <c r="B19" s="25"/>
      <c r="C19" s="25" t="s">
        <v>239</v>
      </c>
      <c r="D19" s="25" t="s">
        <v>240</v>
      </c>
      <c r="E19" s="26" t="s">
        <v>90</v>
      </c>
      <c r="F19" s="26" t="s">
        <v>93</v>
      </c>
      <c r="G19" s="26" t="s">
        <v>96</v>
      </c>
      <c r="H19" s="25" t="s">
        <v>155</v>
      </c>
      <c r="I19" s="25" t="s">
        <v>132</v>
      </c>
      <c r="J19" s="25" t="s">
        <v>232</v>
      </c>
      <c r="K19" s="25" t="s">
        <v>168</v>
      </c>
      <c r="L19" s="10">
        <v>10</v>
      </c>
      <c r="M19" s="10">
        <v>5</v>
      </c>
      <c r="N19" s="10">
        <v>50</v>
      </c>
      <c r="O19" s="10">
        <v>1</v>
      </c>
      <c r="P19" s="10">
        <v>1</v>
      </c>
      <c r="Q19" s="10">
        <v>5</v>
      </c>
      <c r="R19" s="10">
        <f t="shared" ref="R19:R20" si="20">(O19*3.5)+(P19*3.5)+(Q19*3)</f>
        <v>22</v>
      </c>
      <c r="S19" s="10">
        <v>5</v>
      </c>
      <c r="T19" s="10">
        <v>5</v>
      </c>
      <c r="U19" s="10">
        <f t="shared" ref="U19:U20" si="21">S19*T19</f>
        <v>25</v>
      </c>
      <c r="V19" s="10">
        <f t="shared" ref="V19:V20" si="22">(N19*0.45)+(R19*0.45)+(U19*0.1)</f>
        <v>34.9</v>
      </c>
      <c r="W19" s="12"/>
      <c r="X19" s="10">
        <v>0</v>
      </c>
      <c r="Y19" s="10">
        <v>0</v>
      </c>
      <c r="Z19" s="10">
        <v>2</v>
      </c>
      <c r="AA19" s="13">
        <v>0</v>
      </c>
      <c r="AB19" s="10">
        <f t="shared" ref="AB19:AB20" si="23">(X19+Y19+Z19+AA19)</f>
        <v>2</v>
      </c>
      <c r="AC19" s="10">
        <v>0</v>
      </c>
      <c r="AD19" s="10">
        <v>2</v>
      </c>
      <c r="AE19" s="10">
        <v>0</v>
      </c>
      <c r="AF19" s="10">
        <f t="shared" ref="AF19" si="24">(AC19+AD19+AE19)</f>
        <v>2</v>
      </c>
      <c r="AG19" s="10">
        <v>0</v>
      </c>
      <c r="AH19" s="10">
        <v>0</v>
      </c>
      <c r="AI19" s="10">
        <v>0</v>
      </c>
      <c r="AJ19" s="10">
        <f t="shared" ref="AJ19" si="25">(AG19+AH19+AI19)</f>
        <v>0</v>
      </c>
      <c r="AK19" s="10">
        <f t="shared" si="11"/>
        <v>4</v>
      </c>
      <c r="AL19" s="10">
        <f t="shared" ref="AL19" si="26">AK19/20</f>
        <v>0.2</v>
      </c>
      <c r="AM19" s="10">
        <f t="shared" ref="AM19:AM20" si="27">V19*1-AL19</f>
        <v>34.699999999999996</v>
      </c>
      <c r="AN19" s="10">
        <f t="shared" si="10"/>
        <v>34.699999999999996</v>
      </c>
      <c r="AO19" s="27" t="s">
        <v>169</v>
      </c>
    </row>
    <row r="20" spans="1:41" ht="63" x14ac:dyDescent="0.25">
      <c r="A20" s="61"/>
      <c r="B20" s="25"/>
      <c r="C20" s="25" t="s">
        <v>173</v>
      </c>
      <c r="D20" s="25" t="s">
        <v>170</v>
      </c>
      <c r="E20" s="26" t="s">
        <v>90</v>
      </c>
      <c r="F20" s="26" t="s">
        <v>93</v>
      </c>
      <c r="G20" s="26" t="s">
        <v>96</v>
      </c>
      <c r="H20" s="25" t="s">
        <v>151</v>
      </c>
      <c r="I20" s="25" t="s">
        <v>109</v>
      </c>
      <c r="J20" s="25" t="s">
        <v>171</v>
      </c>
      <c r="K20" s="25" t="s">
        <v>172</v>
      </c>
      <c r="L20" s="10">
        <v>5</v>
      </c>
      <c r="M20" s="10">
        <v>10</v>
      </c>
      <c r="N20" s="10">
        <f t="shared" ref="N20" si="28">L20*M20</f>
        <v>50</v>
      </c>
      <c r="O20" s="10">
        <v>10</v>
      </c>
      <c r="P20" s="10">
        <v>1</v>
      </c>
      <c r="Q20" s="10">
        <v>5</v>
      </c>
      <c r="R20" s="10">
        <f t="shared" si="20"/>
        <v>53.5</v>
      </c>
      <c r="S20" s="10">
        <v>5</v>
      </c>
      <c r="T20" s="10">
        <v>1</v>
      </c>
      <c r="U20" s="10">
        <f t="shared" si="21"/>
        <v>5</v>
      </c>
      <c r="V20" s="10">
        <f t="shared" si="22"/>
        <v>47.075000000000003</v>
      </c>
      <c r="W20" s="12"/>
      <c r="X20" s="10">
        <v>0</v>
      </c>
      <c r="Y20" s="10">
        <v>0</v>
      </c>
      <c r="Z20" s="10">
        <v>1</v>
      </c>
      <c r="AA20" s="13">
        <v>0</v>
      </c>
      <c r="AB20" s="10">
        <f t="shared" si="23"/>
        <v>1</v>
      </c>
      <c r="AC20" s="10">
        <v>0</v>
      </c>
      <c r="AD20" s="10">
        <v>0</v>
      </c>
      <c r="AE20" s="10">
        <v>0</v>
      </c>
      <c r="AF20" s="10">
        <v>0</v>
      </c>
      <c r="AG20" s="10">
        <v>0</v>
      </c>
      <c r="AH20" s="10">
        <v>0</v>
      </c>
      <c r="AI20" s="10">
        <v>0</v>
      </c>
      <c r="AJ20" s="10">
        <v>0</v>
      </c>
      <c r="AK20" s="10">
        <f t="shared" si="11"/>
        <v>1</v>
      </c>
      <c r="AL20" s="10">
        <f>AK20/20</f>
        <v>0.05</v>
      </c>
      <c r="AM20" s="10">
        <f t="shared" si="27"/>
        <v>47.025000000000006</v>
      </c>
      <c r="AN20" s="10">
        <f t="shared" si="10"/>
        <v>47.025000000000006</v>
      </c>
      <c r="AO20" s="27" t="s">
        <v>233</v>
      </c>
    </row>
    <row r="21" spans="1:41" ht="110.25" x14ac:dyDescent="0.25">
      <c r="A21" s="62" t="s">
        <v>231</v>
      </c>
      <c r="B21" s="25"/>
      <c r="C21" s="25" t="s">
        <v>234</v>
      </c>
      <c r="D21" s="25" t="s">
        <v>174</v>
      </c>
      <c r="E21" s="26" t="s">
        <v>90</v>
      </c>
      <c r="F21" s="26" t="s">
        <v>93</v>
      </c>
      <c r="G21" s="26" t="s">
        <v>96</v>
      </c>
      <c r="H21" s="25" t="s">
        <v>155</v>
      </c>
      <c r="I21" s="25" t="s">
        <v>132</v>
      </c>
      <c r="J21" s="25" t="s">
        <v>128</v>
      </c>
      <c r="K21" s="25" t="s">
        <v>175</v>
      </c>
      <c r="L21" s="10">
        <v>10</v>
      </c>
      <c r="M21" s="10">
        <v>5</v>
      </c>
      <c r="N21" s="10">
        <v>50</v>
      </c>
      <c r="O21" s="10">
        <v>1</v>
      </c>
      <c r="P21" s="10">
        <v>1</v>
      </c>
      <c r="Q21" s="10">
        <v>5</v>
      </c>
      <c r="R21" s="10">
        <f t="shared" ref="R21" si="29">(O21*3.5)+(P21*3.5)+(Q21*3)</f>
        <v>22</v>
      </c>
      <c r="S21" s="10">
        <v>5</v>
      </c>
      <c r="T21" s="10">
        <v>5</v>
      </c>
      <c r="U21" s="10">
        <f t="shared" ref="U21" si="30">S21*T21</f>
        <v>25</v>
      </c>
      <c r="V21" s="10">
        <f t="shared" ref="V21" si="31">(N21*0.45)+(R21*0.45)+(U21*0.1)</f>
        <v>34.9</v>
      </c>
      <c r="W21" s="12"/>
      <c r="X21" s="10">
        <v>0</v>
      </c>
      <c r="Y21" s="10">
        <v>0</v>
      </c>
      <c r="Z21" s="10">
        <v>2</v>
      </c>
      <c r="AA21" s="13">
        <v>0</v>
      </c>
      <c r="AB21" s="10">
        <f t="shared" ref="AB21" si="32">(X21+Y21+Z21+AA21)</f>
        <v>2</v>
      </c>
      <c r="AC21" s="10">
        <v>0</v>
      </c>
      <c r="AD21" s="10">
        <v>2</v>
      </c>
      <c r="AE21" s="10">
        <v>0</v>
      </c>
      <c r="AF21" s="10">
        <f t="shared" ref="AF21" si="33">(AC21+AD21+AE21)</f>
        <v>2</v>
      </c>
      <c r="AG21" s="10">
        <v>0</v>
      </c>
      <c r="AH21" s="10">
        <v>0</v>
      </c>
      <c r="AI21" s="10">
        <v>0</v>
      </c>
      <c r="AJ21" s="10">
        <f t="shared" ref="AJ21" si="34">(AG21+AH21+AI21)</f>
        <v>0</v>
      </c>
      <c r="AK21" s="10">
        <f t="shared" si="11"/>
        <v>4</v>
      </c>
      <c r="AL21" s="10">
        <f t="shared" ref="AL21" si="35">AK21/20</f>
        <v>0.2</v>
      </c>
      <c r="AM21" s="10">
        <f t="shared" ref="AM21" si="36">V21*1-AL21</f>
        <v>34.699999999999996</v>
      </c>
      <c r="AN21" s="10">
        <f t="shared" si="10"/>
        <v>34.699999999999996</v>
      </c>
      <c r="AO21" s="27" t="s">
        <v>176</v>
      </c>
    </row>
    <row r="22" spans="1:41" ht="94.5" x14ac:dyDescent="0.25">
      <c r="A22" s="28" t="s">
        <v>235</v>
      </c>
      <c r="B22" s="25"/>
      <c r="C22" s="25" t="s">
        <v>177</v>
      </c>
      <c r="D22" s="25" t="s">
        <v>178</v>
      </c>
      <c r="E22" s="26" t="s">
        <v>90</v>
      </c>
      <c r="F22" s="26" t="s">
        <v>93</v>
      </c>
      <c r="G22" s="26" t="s">
        <v>96</v>
      </c>
      <c r="H22" s="25" t="s">
        <v>179</v>
      </c>
      <c r="I22" s="25" t="s">
        <v>132</v>
      </c>
      <c r="J22" s="25" t="s">
        <v>236</v>
      </c>
      <c r="K22" s="25" t="s">
        <v>180</v>
      </c>
      <c r="L22" s="10">
        <v>10</v>
      </c>
      <c r="M22" s="10">
        <v>5</v>
      </c>
      <c r="N22" s="10">
        <f t="shared" si="0"/>
        <v>50</v>
      </c>
      <c r="O22" s="10">
        <v>5</v>
      </c>
      <c r="P22" s="10">
        <v>10</v>
      </c>
      <c r="Q22" s="10">
        <v>10</v>
      </c>
      <c r="R22" s="10">
        <f t="shared" si="1"/>
        <v>82.5</v>
      </c>
      <c r="S22" s="10">
        <v>10</v>
      </c>
      <c r="T22" s="10">
        <v>5</v>
      </c>
      <c r="U22" s="10">
        <f t="shared" si="2"/>
        <v>50</v>
      </c>
      <c r="V22" s="10">
        <f t="shared" si="3"/>
        <v>64.625</v>
      </c>
      <c r="W22" s="12"/>
      <c r="X22" s="10">
        <v>0</v>
      </c>
      <c r="Y22" s="10">
        <v>0</v>
      </c>
      <c r="Z22" s="10">
        <v>0</v>
      </c>
      <c r="AA22" s="13">
        <v>0</v>
      </c>
      <c r="AB22" s="10">
        <f t="shared" si="4"/>
        <v>0</v>
      </c>
      <c r="AC22" s="10">
        <v>0</v>
      </c>
      <c r="AD22" s="10">
        <v>0</v>
      </c>
      <c r="AE22" s="10">
        <v>0</v>
      </c>
      <c r="AF22" s="10">
        <f t="shared" si="5"/>
        <v>0</v>
      </c>
      <c r="AG22" s="10">
        <v>0</v>
      </c>
      <c r="AH22" s="10">
        <v>0</v>
      </c>
      <c r="AI22" s="10">
        <v>0</v>
      </c>
      <c r="AJ22" s="10">
        <f t="shared" si="6"/>
        <v>0</v>
      </c>
      <c r="AK22" s="10">
        <f t="shared" si="7"/>
        <v>0</v>
      </c>
      <c r="AL22" s="10">
        <f t="shared" si="8"/>
        <v>0</v>
      </c>
      <c r="AM22" s="10">
        <f t="shared" si="9"/>
        <v>64.625</v>
      </c>
      <c r="AN22" s="10">
        <f>AM22</f>
        <v>64.625</v>
      </c>
      <c r="AO22" s="27" t="s">
        <v>184</v>
      </c>
    </row>
    <row r="23" spans="1:41" ht="126" x14ac:dyDescent="0.25">
      <c r="A23" s="28" t="s">
        <v>134</v>
      </c>
      <c r="B23" s="25"/>
      <c r="C23" s="25" t="s">
        <v>188</v>
      </c>
      <c r="D23" s="25" t="s">
        <v>181</v>
      </c>
      <c r="E23" s="26" t="s">
        <v>90</v>
      </c>
      <c r="F23" s="26" t="s">
        <v>93</v>
      </c>
      <c r="G23" s="26" t="s">
        <v>99</v>
      </c>
      <c r="H23" s="25" t="s">
        <v>139</v>
      </c>
      <c r="I23" s="25" t="s">
        <v>141</v>
      </c>
      <c r="J23" s="25" t="s">
        <v>182</v>
      </c>
      <c r="K23" s="25" t="s">
        <v>183</v>
      </c>
      <c r="L23" s="10">
        <v>10</v>
      </c>
      <c r="M23" s="10">
        <v>5</v>
      </c>
      <c r="N23" s="10">
        <f t="shared" si="0"/>
        <v>50</v>
      </c>
      <c r="O23" s="10">
        <v>1</v>
      </c>
      <c r="P23" s="10">
        <v>1</v>
      </c>
      <c r="Q23" s="10">
        <v>10</v>
      </c>
      <c r="R23" s="10">
        <f t="shared" si="1"/>
        <v>37</v>
      </c>
      <c r="S23" s="10">
        <v>10</v>
      </c>
      <c r="T23" s="10">
        <v>5</v>
      </c>
      <c r="U23" s="10">
        <f t="shared" si="2"/>
        <v>50</v>
      </c>
      <c r="V23" s="10">
        <f t="shared" si="3"/>
        <v>44.150000000000006</v>
      </c>
      <c r="W23" s="12"/>
      <c r="X23" s="10">
        <v>0</v>
      </c>
      <c r="Y23" s="10">
        <v>0</v>
      </c>
      <c r="Z23" s="10">
        <v>0</v>
      </c>
      <c r="AA23" s="13">
        <v>0</v>
      </c>
      <c r="AB23" s="10">
        <f t="shared" si="4"/>
        <v>0</v>
      </c>
      <c r="AC23" s="10">
        <v>0</v>
      </c>
      <c r="AD23" s="10">
        <v>0</v>
      </c>
      <c r="AE23" s="10">
        <v>0</v>
      </c>
      <c r="AF23" s="10">
        <f t="shared" si="5"/>
        <v>0</v>
      </c>
      <c r="AG23" s="10">
        <v>0</v>
      </c>
      <c r="AH23" s="10">
        <v>2</v>
      </c>
      <c r="AI23" s="10">
        <v>0</v>
      </c>
      <c r="AJ23" s="10">
        <f t="shared" si="6"/>
        <v>2</v>
      </c>
      <c r="AK23" s="10">
        <f t="shared" si="7"/>
        <v>2</v>
      </c>
      <c r="AL23" s="10">
        <f t="shared" si="8"/>
        <v>0.1</v>
      </c>
      <c r="AM23" s="10">
        <f t="shared" si="9"/>
        <v>44.050000000000004</v>
      </c>
      <c r="AN23" s="10">
        <f>AM23</f>
        <v>44.050000000000004</v>
      </c>
      <c r="AO23" s="27" t="s">
        <v>185</v>
      </c>
    </row>
    <row r="24" spans="1:41" ht="63" x14ac:dyDescent="0.25">
      <c r="A24" s="28" t="s">
        <v>194</v>
      </c>
      <c r="B24" s="25"/>
      <c r="C24" s="25" t="s">
        <v>189</v>
      </c>
      <c r="D24" s="25" t="s">
        <v>170</v>
      </c>
      <c r="E24" s="26" t="s">
        <v>90</v>
      </c>
      <c r="F24" s="26" t="s">
        <v>94</v>
      </c>
      <c r="G24" s="26" t="s">
        <v>99</v>
      </c>
      <c r="H24" s="25" t="s">
        <v>139</v>
      </c>
      <c r="I24" s="25" t="s">
        <v>141</v>
      </c>
      <c r="J24" s="25" t="s">
        <v>182</v>
      </c>
      <c r="K24" s="25" t="s">
        <v>183</v>
      </c>
      <c r="L24" s="10">
        <v>10</v>
      </c>
      <c r="M24" s="10">
        <v>5</v>
      </c>
      <c r="N24" s="10">
        <f t="shared" ref="N24" si="37">L24*M24</f>
        <v>50</v>
      </c>
      <c r="O24" s="10">
        <v>1</v>
      </c>
      <c r="P24" s="10">
        <v>1</v>
      </c>
      <c r="Q24" s="10">
        <v>10</v>
      </c>
      <c r="R24" s="10">
        <f t="shared" ref="R24:R25" si="38">(O24*3.5)+(P24*3.5)+(Q24*3)</f>
        <v>37</v>
      </c>
      <c r="S24" s="10">
        <v>10</v>
      </c>
      <c r="T24" s="10">
        <v>5</v>
      </c>
      <c r="U24" s="10">
        <f t="shared" ref="U24:U25" si="39">S24*T24</f>
        <v>50</v>
      </c>
      <c r="V24" s="10">
        <f t="shared" ref="V24:V25" si="40">(N24*0.45)+(R24*0.45)+(U24*0.1)</f>
        <v>44.150000000000006</v>
      </c>
      <c r="W24" s="12"/>
      <c r="X24" s="10">
        <v>0</v>
      </c>
      <c r="Y24" s="10">
        <v>0</v>
      </c>
      <c r="Z24" s="10">
        <v>0</v>
      </c>
      <c r="AA24" s="13">
        <v>0</v>
      </c>
      <c r="AB24" s="10">
        <f t="shared" ref="AB24:AB25" si="41">(X24+Y24+Z24+AA24)</f>
        <v>0</v>
      </c>
      <c r="AC24" s="10">
        <v>0</v>
      </c>
      <c r="AD24" s="10">
        <v>0</v>
      </c>
      <c r="AE24" s="10">
        <v>0</v>
      </c>
      <c r="AF24" s="10">
        <f t="shared" ref="AF24:AF25" si="42">(AC24+AD24+AE24)</f>
        <v>0</v>
      </c>
      <c r="AG24" s="10">
        <v>0</v>
      </c>
      <c r="AH24" s="10">
        <v>2</v>
      </c>
      <c r="AI24" s="10">
        <v>0</v>
      </c>
      <c r="AJ24" s="10">
        <f t="shared" ref="AJ24:AJ25" si="43">(AG24+AH24+AI24)</f>
        <v>2</v>
      </c>
      <c r="AK24" s="10">
        <f t="shared" ref="AK24" si="44">AB24+AF24+AJ24</f>
        <v>2</v>
      </c>
      <c r="AL24" s="10">
        <f t="shared" ref="AL24:AL25" si="45">AK24/20</f>
        <v>0.1</v>
      </c>
      <c r="AM24" s="10">
        <f t="shared" ref="AM24:AM25" si="46">V24*1-AL24</f>
        <v>44.050000000000004</v>
      </c>
      <c r="AN24" s="10">
        <f>AM24</f>
        <v>44.050000000000004</v>
      </c>
      <c r="AO24" s="27" t="s">
        <v>186</v>
      </c>
    </row>
    <row r="25" spans="1:41" ht="126" x14ac:dyDescent="0.25">
      <c r="A25" s="62" t="s">
        <v>231</v>
      </c>
      <c r="B25" s="25"/>
      <c r="C25" s="25" t="s">
        <v>237</v>
      </c>
      <c r="D25" s="25" t="s">
        <v>181</v>
      </c>
      <c r="E25" s="26" t="s">
        <v>90</v>
      </c>
      <c r="F25" s="26" t="s">
        <v>93</v>
      </c>
      <c r="G25" s="26" t="s">
        <v>96</v>
      </c>
      <c r="H25" s="25" t="s">
        <v>155</v>
      </c>
      <c r="I25" s="25" t="s">
        <v>132</v>
      </c>
      <c r="J25" s="25" t="s">
        <v>128</v>
      </c>
      <c r="K25" s="25" t="s">
        <v>187</v>
      </c>
      <c r="L25" s="10">
        <v>10</v>
      </c>
      <c r="M25" s="10">
        <v>5</v>
      </c>
      <c r="N25" s="10">
        <v>50</v>
      </c>
      <c r="O25" s="10">
        <v>1</v>
      </c>
      <c r="P25" s="10">
        <v>1</v>
      </c>
      <c r="Q25" s="10">
        <v>5</v>
      </c>
      <c r="R25" s="10">
        <f t="shared" si="38"/>
        <v>22</v>
      </c>
      <c r="S25" s="10">
        <v>5</v>
      </c>
      <c r="T25" s="10">
        <v>5</v>
      </c>
      <c r="U25" s="10">
        <f t="shared" si="39"/>
        <v>25</v>
      </c>
      <c r="V25" s="10">
        <f t="shared" si="40"/>
        <v>34.9</v>
      </c>
      <c r="W25" s="12"/>
      <c r="X25" s="10">
        <v>0</v>
      </c>
      <c r="Y25" s="10">
        <v>0</v>
      </c>
      <c r="Z25" s="10">
        <v>2</v>
      </c>
      <c r="AA25" s="13">
        <v>0</v>
      </c>
      <c r="AB25" s="10">
        <f t="shared" si="41"/>
        <v>2</v>
      </c>
      <c r="AC25" s="10">
        <v>0</v>
      </c>
      <c r="AD25" s="10">
        <v>2</v>
      </c>
      <c r="AE25" s="10">
        <v>0</v>
      </c>
      <c r="AF25" s="10">
        <f t="shared" si="42"/>
        <v>2</v>
      </c>
      <c r="AG25" s="10">
        <v>0</v>
      </c>
      <c r="AH25" s="10">
        <v>0</v>
      </c>
      <c r="AI25" s="10">
        <v>0</v>
      </c>
      <c r="AJ25" s="10">
        <f t="shared" si="43"/>
        <v>0</v>
      </c>
      <c r="AK25" s="10">
        <f>AB25+AF25+AJ25</f>
        <v>4</v>
      </c>
      <c r="AL25" s="10">
        <f t="shared" si="45"/>
        <v>0.2</v>
      </c>
      <c r="AM25" s="10">
        <f t="shared" si="46"/>
        <v>34.699999999999996</v>
      </c>
      <c r="AN25" s="10">
        <f t="shared" ref="AN25:AN30" si="47">AM25</f>
        <v>34.699999999999996</v>
      </c>
      <c r="AO25" s="27" t="s">
        <v>190</v>
      </c>
    </row>
    <row r="26" spans="1:41" ht="141.75" x14ac:dyDescent="0.25">
      <c r="A26" s="28" t="s">
        <v>238</v>
      </c>
      <c r="B26" s="25"/>
      <c r="C26" s="66" t="s">
        <v>191</v>
      </c>
      <c r="D26" s="25" t="s">
        <v>170</v>
      </c>
      <c r="E26" s="26" t="s">
        <v>90</v>
      </c>
      <c r="F26" s="26" t="s">
        <v>94</v>
      </c>
      <c r="G26" s="26" t="s">
        <v>96</v>
      </c>
      <c r="H26" s="25" t="s">
        <v>155</v>
      </c>
      <c r="I26" s="25" t="s">
        <v>132</v>
      </c>
      <c r="J26" s="25" t="s">
        <v>128</v>
      </c>
      <c r="K26" s="25" t="s">
        <v>192</v>
      </c>
      <c r="L26" s="10">
        <v>10</v>
      </c>
      <c r="M26" s="10">
        <v>5</v>
      </c>
      <c r="N26" s="10">
        <v>50</v>
      </c>
      <c r="O26" s="10">
        <v>1</v>
      </c>
      <c r="P26" s="10">
        <v>1</v>
      </c>
      <c r="Q26" s="10">
        <v>5</v>
      </c>
      <c r="R26" s="10">
        <f t="shared" ref="R26:R29" si="48">(O26*3.5)+(P26*3.5)+(Q26*3)</f>
        <v>22</v>
      </c>
      <c r="S26" s="10">
        <v>5</v>
      </c>
      <c r="T26" s="10">
        <v>5</v>
      </c>
      <c r="U26" s="10">
        <f t="shared" ref="U26:U29" si="49">S26*T26</f>
        <v>25</v>
      </c>
      <c r="V26" s="10">
        <f t="shared" ref="V26" si="50">(N26*0.45)+(R26*0.45)+(U26*0.1)</f>
        <v>34.9</v>
      </c>
      <c r="W26" s="12"/>
      <c r="X26" s="10">
        <v>0</v>
      </c>
      <c r="Y26" s="10">
        <v>0</v>
      </c>
      <c r="Z26" s="10">
        <v>2</v>
      </c>
      <c r="AA26" s="13">
        <v>0</v>
      </c>
      <c r="AB26" s="10">
        <f t="shared" ref="AB26" si="51">(X26+Y26+Z26+AA26)</f>
        <v>2</v>
      </c>
      <c r="AC26" s="10">
        <v>0</v>
      </c>
      <c r="AD26" s="10">
        <v>2</v>
      </c>
      <c r="AE26" s="10">
        <v>0</v>
      </c>
      <c r="AF26" s="10">
        <f t="shared" ref="AF26" si="52">(AC26+AD26+AE26)</f>
        <v>2</v>
      </c>
      <c r="AG26" s="10">
        <v>0</v>
      </c>
      <c r="AH26" s="10">
        <v>0</v>
      </c>
      <c r="AI26" s="10">
        <v>0</v>
      </c>
      <c r="AJ26" s="10">
        <f t="shared" ref="AJ26" si="53">(AG26+AH26+AI26)</f>
        <v>0</v>
      </c>
      <c r="AK26" s="10">
        <f>AB26+AF26+AJ26</f>
        <v>4</v>
      </c>
      <c r="AL26" s="10">
        <f t="shared" ref="AL26:AL27" si="54">AK26/20</f>
        <v>0.2</v>
      </c>
      <c r="AM26" s="10">
        <f t="shared" ref="AM26:AM31" si="55">V26*1-AL26</f>
        <v>34.699999999999996</v>
      </c>
      <c r="AN26" s="10">
        <f t="shared" si="47"/>
        <v>34.699999999999996</v>
      </c>
      <c r="AO26" s="27" t="s">
        <v>193</v>
      </c>
    </row>
    <row r="27" spans="1:41" ht="78.75" x14ac:dyDescent="0.25">
      <c r="A27" s="28" t="s">
        <v>194</v>
      </c>
      <c r="B27" s="25"/>
      <c r="C27" s="25" t="s">
        <v>242</v>
      </c>
      <c r="D27" s="25" t="s">
        <v>241</v>
      </c>
      <c r="E27" s="26" t="s">
        <v>90</v>
      </c>
      <c r="F27" s="26" t="s">
        <v>93</v>
      </c>
      <c r="G27" s="26" t="s">
        <v>99</v>
      </c>
      <c r="H27" s="25" t="s">
        <v>139</v>
      </c>
      <c r="I27" s="25" t="s">
        <v>141</v>
      </c>
      <c r="J27" s="25" t="s">
        <v>195</v>
      </c>
      <c r="K27" s="25" t="s">
        <v>196</v>
      </c>
      <c r="L27" s="32">
        <v>10</v>
      </c>
      <c r="M27" s="32">
        <v>5</v>
      </c>
      <c r="N27" s="32">
        <f t="shared" ref="N27" si="56">(L27*M27)</f>
        <v>50</v>
      </c>
      <c r="O27" s="32">
        <v>5</v>
      </c>
      <c r="P27" s="33">
        <v>10</v>
      </c>
      <c r="Q27" s="33">
        <v>1</v>
      </c>
      <c r="R27" s="32">
        <f t="shared" si="48"/>
        <v>55.5</v>
      </c>
      <c r="S27" s="33">
        <v>10</v>
      </c>
      <c r="T27" s="33">
        <v>10</v>
      </c>
      <c r="U27" s="33">
        <f t="shared" si="49"/>
        <v>100</v>
      </c>
      <c r="V27" s="33">
        <f t="shared" ref="V27" si="57">+(U27*0.1)+(R27*0.45)+(N27*0.45)</f>
        <v>57.475000000000001</v>
      </c>
      <c r="W27" s="33">
        <f t="shared" ref="W27" si="58">V27</f>
        <v>57.475000000000001</v>
      </c>
      <c r="X27" s="33">
        <v>0</v>
      </c>
      <c r="Y27" s="33">
        <v>0</v>
      </c>
      <c r="Z27" s="33">
        <v>0</v>
      </c>
      <c r="AA27" s="33">
        <v>0</v>
      </c>
      <c r="AB27" s="33">
        <f t="shared" ref="AB27" si="59">SUM(X27:AA27)</f>
        <v>0</v>
      </c>
      <c r="AC27" s="33">
        <v>0</v>
      </c>
      <c r="AD27" s="33">
        <v>0</v>
      </c>
      <c r="AE27" s="33">
        <v>0</v>
      </c>
      <c r="AF27" s="33">
        <f t="shared" ref="AF27" si="60">SUM(AC27:AE27)</f>
        <v>0</v>
      </c>
      <c r="AG27" s="33">
        <v>0</v>
      </c>
      <c r="AH27" s="33">
        <v>0</v>
      </c>
      <c r="AI27" s="33">
        <v>0</v>
      </c>
      <c r="AJ27" s="33">
        <f t="shared" ref="AJ27" si="61">SUM(AG27:AI27)</f>
        <v>0</v>
      </c>
      <c r="AK27" s="33">
        <f t="shared" ref="AK27" si="62">AB27+AF27+AJ27</f>
        <v>0</v>
      </c>
      <c r="AL27" s="33">
        <f t="shared" si="54"/>
        <v>0</v>
      </c>
      <c r="AM27" s="10">
        <f t="shared" si="55"/>
        <v>57.475000000000001</v>
      </c>
      <c r="AN27" s="10">
        <f t="shared" si="47"/>
        <v>57.475000000000001</v>
      </c>
      <c r="AO27" s="34" t="s">
        <v>198</v>
      </c>
    </row>
    <row r="28" spans="1:41" ht="63" x14ac:dyDescent="0.25">
      <c r="A28" s="28" t="s">
        <v>238</v>
      </c>
      <c r="B28" s="25"/>
      <c r="C28" s="25" t="s">
        <v>243</v>
      </c>
      <c r="D28" s="25" t="s">
        <v>241</v>
      </c>
      <c r="E28" s="26" t="s">
        <v>90</v>
      </c>
      <c r="F28" s="26" t="s">
        <v>93</v>
      </c>
      <c r="G28" s="26" t="s">
        <v>96</v>
      </c>
      <c r="H28" s="25" t="s">
        <v>151</v>
      </c>
      <c r="I28" s="25" t="s">
        <v>109</v>
      </c>
      <c r="J28" s="25" t="s">
        <v>197</v>
      </c>
      <c r="K28" s="25" t="s">
        <v>172</v>
      </c>
      <c r="L28" s="10">
        <v>5</v>
      </c>
      <c r="M28" s="10">
        <v>10</v>
      </c>
      <c r="N28" s="10">
        <f t="shared" ref="N28" si="63">L28*M28</f>
        <v>50</v>
      </c>
      <c r="O28" s="10">
        <v>10</v>
      </c>
      <c r="P28" s="10">
        <v>1</v>
      </c>
      <c r="Q28" s="10">
        <v>5</v>
      </c>
      <c r="R28" s="10">
        <f t="shared" si="48"/>
        <v>53.5</v>
      </c>
      <c r="S28" s="10">
        <v>5</v>
      </c>
      <c r="T28" s="10">
        <v>1</v>
      </c>
      <c r="U28" s="10">
        <f t="shared" si="49"/>
        <v>5</v>
      </c>
      <c r="V28" s="10">
        <f t="shared" ref="V28:V29" si="64">(N28*0.45)+(R28*0.45)+(U28*0.1)</f>
        <v>47.075000000000003</v>
      </c>
      <c r="W28" s="12"/>
      <c r="X28" s="10">
        <v>0</v>
      </c>
      <c r="Y28" s="10">
        <v>0</v>
      </c>
      <c r="Z28" s="10">
        <v>1</v>
      </c>
      <c r="AA28" s="13">
        <v>0</v>
      </c>
      <c r="AB28" s="10">
        <f t="shared" ref="AB28:AB29" si="65">(X28+Y28+Z28+AA28)</f>
        <v>1</v>
      </c>
      <c r="AC28" s="10">
        <v>0</v>
      </c>
      <c r="AD28" s="10">
        <v>0</v>
      </c>
      <c r="AE28" s="10">
        <v>0</v>
      </c>
      <c r="AF28" s="10">
        <v>0</v>
      </c>
      <c r="AG28" s="10">
        <v>0</v>
      </c>
      <c r="AH28" s="10">
        <v>0</v>
      </c>
      <c r="AI28" s="10">
        <v>0</v>
      </c>
      <c r="AJ28" s="10">
        <v>0</v>
      </c>
      <c r="AK28" s="10">
        <f>AB28+AF28+AJ28</f>
        <v>1</v>
      </c>
      <c r="AL28" s="10">
        <f>AK28/20</f>
        <v>0.05</v>
      </c>
      <c r="AM28" s="10">
        <f t="shared" si="55"/>
        <v>47.025000000000006</v>
      </c>
      <c r="AN28" s="10">
        <f t="shared" si="47"/>
        <v>47.025000000000006</v>
      </c>
      <c r="AO28" s="27" t="s">
        <v>199</v>
      </c>
    </row>
    <row r="29" spans="1:41" ht="189" x14ac:dyDescent="0.25">
      <c r="A29" s="28" t="s">
        <v>194</v>
      </c>
      <c r="B29" s="25"/>
      <c r="C29" s="25" t="s">
        <v>244</v>
      </c>
      <c r="D29" s="25" t="s">
        <v>241</v>
      </c>
      <c r="E29" s="26" t="s">
        <v>90</v>
      </c>
      <c r="F29" s="26" t="s">
        <v>93</v>
      </c>
      <c r="G29" s="26" t="s">
        <v>96</v>
      </c>
      <c r="H29" s="25" t="s">
        <v>245</v>
      </c>
      <c r="I29" s="25" t="s">
        <v>132</v>
      </c>
      <c r="J29" s="25" t="s">
        <v>200</v>
      </c>
      <c r="K29" s="25" t="s">
        <v>187</v>
      </c>
      <c r="L29" s="10">
        <v>10</v>
      </c>
      <c r="M29" s="10">
        <v>5</v>
      </c>
      <c r="N29" s="10">
        <v>50</v>
      </c>
      <c r="O29" s="10">
        <v>1</v>
      </c>
      <c r="P29" s="10">
        <v>1</v>
      </c>
      <c r="Q29" s="10">
        <v>5</v>
      </c>
      <c r="R29" s="10">
        <f t="shared" si="48"/>
        <v>22</v>
      </c>
      <c r="S29" s="10">
        <v>5</v>
      </c>
      <c r="T29" s="10">
        <v>5</v>
      </c>
      <c r="U29" s="10">
        <f t="shared" si="49"/>
        <v>25</v>
      </c>
      <c r="V29" s="10">
        <f t="shared" si="64"/>
        <v>34.9</v>
      </c>
      <c r="W29" s="12"/>
      <c r="X29" s="10">
        <v>0</v>
      </c>
      <c r="Y29" s="10">
        <v>0</v>
      </c>
      <c r="Z29" s="10">
        <v>2</v>
      </c>
      <c r="AA29" s="13">
        <v>0</v>
      </c>
      <c r="AB29" s="10">
        <f t="shared" si="65"/>
        <v>2</v>
      </c>
      <c r="AC29" s="10">
        <v>0</v>
      </c>
      <c r="AD29" s="10">
        <v>2</v>
      </c>
      <c r="AE29" s="10">
        <v>0</v>
      </c>
      <c r="AF29" s="10">
        <f t="shared" ref="AF29" si="66">(AC29+AD29+AE29)</f>
        <v>2</v>
      </c>
      <c r="AG29" s="10">
        <v>0</v>
      </c>
      <c r="AH29" s="10">
        <v>0</v>
      </c>
      <c r="AI29" s="10">
        <v>0</v>
      </c>
      <c r="AJ29" s="10">
        <f t="shared" ref="AJ29" si="67">(AG29+AH29+AI29)</f>
        <v>0</v>
      </c>
      <c r="AK29" s="10">
        <f>AB29+AF29+AJ29</f>
        <v>4</v>
      </c>
      <c r="AL29" s="10">
        <f t="shared" ref="AL29" si="68">AK29/20</f>
        <v>0.2</v>
      </c>
      <c r="AM29" s="10">
        <f t="shared" si="55"/>
        <v>34.699999999999996</v>
      </c>
      <c r="AN29" s="10">
        <f t="shared" si="47"/>
        <v>34.699999999999996</v>
      </c>
      <c r="AO29" s="27" t="s">
        <v>201</v>
      </c>
    </row>
    <row r="30" spans="1:41" ht="110.25" x14ac:dyDescent="0.25">
      <c r="A30" s="28" t="s">
        <v>202</v>
      </c>
      <c r="B30" s="25"/>
      <c r="C30" s="25" t="s">
        <v>203</v>
      </c>
      <c r="D30" s="25" t="s">
        <v>248</v>
      </c>
      <c r="E30" s="26" t="s">
        <v>90</v>
      </c>
      <c r="F30" s="26" t="s">
        <v>93</v>
      </c>
      <c r="G30" s="26" t="s">
        <v>99</v>
      </c>
      <c r="H30" s="25" t="s">
        <v>139</v>
      </c>
      <c r="I30" s="25" t="s">
        <v>141</v>
      </c>
      <c r="J30" s="25" t="s">
        <v>204</v>
      </c>
      <c r="K30" s="25" t="s">
        <v>205</v>
      </c>
      <c r="L30" s="10">
        <v>1</v>
      </c>
      <c r="M30" s="10">
        <v>1</v>
      </c>
      <c r="N30" s="10">
        <f t="shared" si="0"/>
        <v>1</v>
      </c>
      <c r="O30" s="10">
        <v>5</v>
      </c>
      <c r="P30" s="10">
        <v>1</v>
      </c>
      <c r="Q30" s="10">
        <v>10</v>
      </c>
      <c r="R30" s="10">
        <f t="shared" si="1"/>
        <v>51</v>
      </c>
      <c r="S30" s="10">
        <v>0</v>
      </c>
      <c r="T30" s="10">
        <v>0</v>
      </c>
      <c r="U30" s="10">
        <f t="shared" si="2"/>
        <v>0</v>
      </c>
      <c r="V30" s="10">
        <f t="shared" si="3"/>
        <v>23.4</v>
      </c>
      <c r="W30" s="12"/>
      <c r="X30" s="10">
        <v>0</v>
      </c>
      <c r="Y30" s="10">
        <v>0</v>
      </c>
      <c r="Z30" s="10">
        <v>0</v>
      </c>
      <c r="AA30" s="13">
        <v>0</v>
      </c>
      <c r="AB30" s="10">
        <f t="shared" si="4"/>
        <v>0</v>
      </c>
      <c r="AC30" s="10">
        <v>0</v>
      </c>
      <c r="AD30" s="10">
        <v>0</v>
      </c>
      <c r="AE30" s="10">
        <v>0</v>
      </c>
      <c r="AF30" s="10">
        <f t="shared" si="5"/>
        <v>0</v>
      </c>
      <c r="AG30" s="10">
        <v>0</v>
      </c>
      <c r="AH30" s="10">
        <v>0</v>
      </c>
      <c r="AI30" s="10">
        <v>0</v>
      </c>
      <c r="AJ30" s="10">
        <f t="shared" si="6"/>
        <v>0</v>
      </c>
      <c r="AK30" s="10">
        <f t="shared" si="7"/>
        <v>0</v>
      </c>
      <c r="AL30" s="10">
        <f t="shared" si="8"/>
        <v>0</v>
      </c>
      <c r="AM30" s="10">
        <f t="shared" si="55"/>
        <v>23.4</v>
      </c>
      <c r="AN30" s="10">
        <f t="shared" si="47"/>
        <v>23.4</v>
      </c>
      <c r="AO30" s="27" t="s">
        <v>206</v>
      </c>
    </row>
    <row r="31" spans="1:41" ht="63" x14ac:dyDescent="0.25">
      <c r="A31" s="28" t="s">
        <v>134</v>
      </c>
      <c r="B31" s="25"/>
      <c r="C31" s="25" t="s">
        <v>207</v>
      </c>
      <c r="D31" s="25" t="s">
        <v>208</v>
      </c>
      <c r="E31" s="26" t="s">
        <v>90</v>
      </c>
      <c r="F31" s="26" t="s">
        <v>94</v>
      </c>
      <c r="G31" s="26" t="s">
        <v>99</v>
      </c>
      <c r="H31" s="25" t="s">
        <v>139</v>
      </c>
      <c r="I31" s="25" t="s">
        <v>141</v>
      </c>
      <c r="J31" s="25" t="s">
        <v>209</v>
      </c>
      <c r="K31" s="25" t="s">
        <v>210</v>
      </c>
      <c r="L31" s="10">
        <v>10</v>
      </c>
      <c r="M31" s="10">
        <v>5</v>
      </c>
      <c r="N31" s="10">
        <f t="shared" si="0"/>
        <v>50</v>
      </c>
      <c r="O31" s="10">
        <v>1</v>
      </c>
      <c r="P31" s="10">
        <v>1</v>
      </c>
      <c r="Q31" s="10">
        <v>10</v>
      </c>
      <c r="R31" s="10">
        <f t="shared" si="1"/>
        <v>37</v>
      </c>
      <c r="S31" s="10">
        <v>10</v>
      </c>
      <c r="T31" s="10">
        <v>5</v>
      </c>
      <c r="U31" s="10">
        <f t="shared" si="2"/>
        <v>50</v>
      </c>
      <c r="V31" s="10">
        <f t="shared" si="3"/>
        <v>44.150000000000006</v>
      </c>
      <c r="W31" s="12"/>
      <c r="X31" s="10">
        <v>0</v>
      </c>
      <c r="Y31" s="10">
        <v>0</v>
      </c>
      <c r="Z31" s="10">
        <v>0</v>
      </c>
      <c r="AA31" s="13">
        <v>0</v>
      </c>
      <c r="AB31" s="10">
        <f t="shared" si="4"/>
        <v>0</v>
      </c>
      <c r="AC31" s="10">
        <v>0</v>
      </c>
      <c r="AD31" s="10">
        <v>0</v>
      </c>
      <c r="AE31" s="10">
        <v>0</v>
      </c>
      <c r="AF31" s="10">
        <f t="shared" si="5"/>
        <v>0</v>
      </c>
      <c r="AG31" s="10">
        <v>0</v>
      </c>
      <c r="AH31" s="10">
        <v>0</v>
      </c>
      <c r="AI31" s="10">
        <v>0</v>
      </c>
      <c r="AJ31" s="10">
        <f t="shared" si="6"/>
        <v>0</v>
      </c>
      <c r="AK31" s="10">
        <f t="shared" si="7"/>
        <v>0</v>
      </c>
      <c r="AL31" s="10">
        <f t="shared" si="8"/>
        <v>0</v>
      </c>
      <c r="AM31" s="10">
        <f t="shared" si="55"/>
        <v>44.150000000000006</v>
      </c>
      <c r="AN31" s="10">
        <f>AM31</f>
        <v>44.150000000000006</v>
      </c>
      <c r="AO31" s="27" t="s">
        <v>211</v>
      </c>
    </row>
    <row r="32" spans="1:41" ht="110.25" x14ac:dyDescent="0.25">
      <c r="A32" s="62" t="s">
        <v>231</v>
      </c>
      <c r="B32" s="25"/>
      <c r="C32" s="25" t="s">
        <v>212</v>
      </c>
      <c r="D32" s="25" t="s">
        <v>246</v>
      </c>
      <c r="E32" s="26" t="s">
        <v>90</v>
      </c>
      <c r="F32" s="26" t="s">
        <v>93</v>
      </c>
      <c r="G32" s="26" t="s">
        <v>100</v>
      </c>
      <c r="H32" s="25" t="s">
        <v>213</v>
      </c>
      <c r="I32" s="25" t="s">
        <v>109</v>
      </c>
      <c r="J32" s="25" t="s">
        <v>214</v>
      </c>
      <c r="K32" s="25" t="s">
        <v>215</v>
      </c>
      <c r="L32" s="10">
        <v>1</v>
      </c>
      <c r="M32" s="10">
        <v>1</v>
      </c>
      <c r="N32" s="10">
        <f t="shared" si="0"/>
        <v>1</v>
      </c>
      <c r="O32" s="10">
        <v>10</v>
      </c>
      <c r="P32" s="10">
        <v>1</v>
      </c>
      <c r="Q32" s="10">
        <v>5</v>
      </c>
      <c r="R32" s="10">
        <f t="shared" si="1"/>
        <v>53.5</v>
      </c>
      <c r="S32" s="10">
        <v>1</v>
      </c>
      <c r="T32" s="10">
        <v>1</v>
      </c>
      <c r="U32" s="10">
        <f t="shared" si="2"/>
        <v>1</v>
      </c>
      <c r="V32" s="10">
        <f t="shared" si="3"/>
        <v>24.625</v>
      </c>
      <c r="W32" s="12"/>
      <c r="X32" s="10">
        <v>0</v>
      </c>
      <c r="Y32" s="10">
        <v>0</v>
      </c>
      <c r="Z32" s="10">
        <v>0</v>
      </c>
      <c r="AA32" s="13">
        <v>0</v>
      </c>
      <c r="AB32" s="10">
        <f t="shared" si="4"/>
        <v>0</v>
      </c>
      <c r="AC32" s="10">
        <v>0</v>
      </c>
      <c r="AD32" s="10">
        <v>0</v>
      </c>
      <c r="AE32" s="10">
        <v>0</v>
      </c>
      <c r="AF32" s="10">
        <f t="shared" si="5"/>
        <v>0</v>
      </c>
      <c r="AG32" s="10">
        <v>0</v>
      </c>
      <c r="AH32" s="10">
        <v>0</v>
      </c>
      <c r="AI32" s="10">
        <v>0</v>
      </c>
      <c r="AJ32" s="10">
        <f t="shared" si="6"/>
        <v>0</v>
      </c>
      <c r="AK32" s="10">
        <f t="shared" si="7"/>
        <v>0</v>
      </c>
      <c r="AL32" s="10">
        <f t="shared" si="8"/>
        <v>0</v>
      </c>
      <c r="AM32" s="10">
        <f t="shared" si="9"/>
        <v>24.625</v>
      </c>
      <c r="AN32" s="10">
        <f>AM32</f>
        <v>24.625</v>
      </c>
      <c r="AO32" s="27" t="s">
        <v>216</v>
      </c>
    </row>
    <row r="33" spans="1:41" ht="63" x14ac:dyDescent="0.25">
      <c r="A33" s="28" t="s">
        <v>194</v>
      </c>
      <c r="B33" s="25"/>
      <c r="C33" s="25" t="s">
        <v>217</v>
      </c>
      <c r="D33" s="25" t="s">
        <v>170</v>
      </c>
      <c r="E33" s="26" t="s">
        <v>90</v>
      </c>
      <c r="F33" s="26" t="s">
        <v>93</v>
      </c>
      <c r="G33" s="26" t="s">
        <v>97</v>
      </c>
      <c r="H33" s="25" t="s">
        <v>218</v>
      </c>
      <c r="I33" s="25" t="s">
        <v>219</v>
      </c>
      <c r="J33" s="25" t="s">
        <v>209</v>
      </c>
      <c r="K33" s="25" t="s">
        <v>220</v>
      </c>
      <c r="L33" s="10">
        <v>10</v>
      </c>
      <c r="M33" s="10">
        <v>5</v>
      </c>
      <c r="N33" s="10">
        <f t="shared" si="0"/>
        <v>50</v>
      </c>
      <c r="O33" s="10">
        <v>5</v>
      </c>
      <c r="P33" s="10">
        <v>1</v>
      </c>
      <c r="Q33" s="10">
        <v>5</v>
      </c>
      <c r="R33" s="10">
        <f t="shared" si="1"/>
        <v>36</v>
      </c>
      <c r="S33" s="10">
        <v>10</v>
      </c>
      <c r="T33" s="10">
        <v>5</v>
      </c>
      <c r="U33" s="10">
        <f t="shared" si="2"/>
        <v>50</v>
      </c>
      <c r="V33" s="10">
        <f t="shared" si="3"/>
        <v>43.7</v>
      </c>
      <c r="W33" s="12"/>
      <c r="X33" s="10">
        <v>2</v>
      </c>
      <c r="Y33" s="10">
        <v>0</v>
      </c>
      <c r="Z33" s="10">
        <v>2</v>
      </c>
      <c r="AA33" s="13">
        <v>0</v>
      </c>
      <c r="AB33" s="10">
        <f t="shared" si="4"/>
        <v>4</v>
      </c>
      <c r="AC33" s="10">
        <v>2</v>
      </c>
      <c r="AD33" s="10">
        <v>2</v>
      </c>
      <c r="AE33" s="10">
        <v>0</v>
      </c>
      <c r="AF33" s="10">
        <f t="shared" si="5"/>
        <v>4</v>
      </c>
      <c r="AG33" s="10">
        <v>0</v>
      </c>
      <c r="AH33" s="10">
        <v>0</v>
      </c>
      <c r="AI33" s="10">
        <v>0</v>
      </c>
      <c r="AJ33" s="10">
        <f t="shared" si="6"/>
        <v>0</v>
      </c>
      <c r="AK33" s="10">
        <f t="shared" si="7"/>
        <v>8</v>
      </c>
      <c r="AL33" s="10">
        <f t="shared" si="8"/>
        <v>0.4</v>
      </c>
      <c r="AM33" s="10">
        <f t="shared" si="9"/>
        <v>43.300000000000004</v>
      </c>
      <c r="AN33" s="10">
        <f>AM33</f>
        <v>43.300000000000004</v>
      </c>
      <c r="AO33" s="27" t="s">
        <v>221</v>
      </c>
    </row>
    <row r="34" spans="1:41" x14ac:dyDescent="0.25">
      <c r="B34" s="14"/>
      <c r="C34" s="14"/>
      <c r="H34" s="14"/>
      <c r="I34" s="14"/>
      <c r="J34" s="14"/>
      <c r="K34" s="14"/>
    </row>
    <row r="35" spans="1:41" x14ac:dyDescent="0.25">
      <c r="C35" s="14"/>
      <c r="H35" s="14"/>
      <c r="I35" s="14"/>
      <c r="J35" s="14"/>
      <c r="K35" s="14"/>
    </row>
    <row r="36" spans="1:41" x14ac:dyDescent="0.25">
      <c r="C36" s="14"/>
      <c r="H36" s="14"/>
      <c r="I36" s="14"/>
      <c r="J36" s="14"/>
      <c r="K36" s="14"/>
    </row>
    <row r="37" spans="1:41" x14ac:dyDescent="0.25">
      <c r="C37" s="14"/>
      <c r="H37" s="14"/>
      <c r="I37" s="14"/>
      <c r="J37" s="14"/>
      <c r="K37" s="14"/>
    </row>
    <row r="38" spans="1:41" x14ac:dyDescent="0.25">
      <c r="B38" s="14"/>
      <c r="C38" s="14"/>
      <c r="H38" s="14"/>
      <c r="I38" s="14"/>
      <c r="J38" s="14"/>
      <c r="K38" s="14"/>
    </row>
    <row r="39" spans="1:41" x14ac:dyDescent="0.25">
      <c r="C39" s="14"/>
      <c r="D39" s="14"/>
      <c r="H39" s="14"/>
      <c r="I39" s="14"/>
      <c r="J39" s="14"/>
      <c r="K39" s="14"/>
    </row>
    <row r="40" spans="1:41" x14ac:dyDescent="0.25">
      <c r="C40" s="14"/>
      <c r="H40" s="14"/>
      <c r="I40" s="14"/>
      <c r="J40" s="14"/>
      <c r="K40" s="14"/>
    </row>
    <row r="41" spans="1:41" x14ac:dyDescent="0.25">
      <c r="C41" s="14"/>
      <c r="H41" s="14"/>
      <c r="I41" s="14"/>
      <c r="J41" s="14"/>
      <c r="K41" s="14"/>
    </row>
    <row r="42" spans="1:41" x14ac:dyDescent="0.25">
      <c r="C42" s="14"/>
      <c r="H42" s="14"/>
      <c r="I42" s="14"/>
      <c r="J42" s="14"/>
      <c r="K42" s="14"/>
    </row>
    <row r="43" spans="1:41" x14ac:dyDescent="0.25">
      <c r="C43" s="14"/>
      <c r="H43" s="14"/>
      <c r="I43" s="14"/>
      <c r="J43" s="14"/>
      <c r="K43" s="14"/>
    </row>
    <row r="44" spans="1:41" x14ac:dyDescent="0.25">
      <c r="C44" s="14"/>
      <c r="H44" s="14"/>
      <c r="I44" s="14"/>
      <c r="J44" s="14"/>
      <c r="K44" s="14"/>
    </row>
    <row r="45" spans="1:41" x14ac:dyDescent="0.25">
      <c r="C45" s="14"/>
      <c r="H45" s="14"/>
      <c r="I45" s="14"/>
      <c r="J45" s="14"/>
      <c r="K45" s="14"/>
    </row>
    <row r="46" spans="1:41" x14ac:dyDescent="0.25">
      <c r="C46" s="14"/>
      <c r="H46" s="14"/>
      <c r="I46" s="14"/>
      <c r="J46" s="14"/>
      <c r="K46" s="14"/>
    </row>
    <row r="47" spans="1:41" x14ac:dyDescent="0.25">
      <c r="C47" s="14"/>
      <c r="H47" s="14"/>
      <c r="I47" s="14"/>
      <c r="J47" s="14"/>
      <c r="K47" s="14"/>
    </row>
    <row r="48" spans="1:41" x14ac:dyDescent="0.25">
      <c r="C48" s="14"/>
      <c r="H48" s="14"/>
      <c r="I48" s="14"/>
      <c r="J48" s="14"/>
      <c r="K48" s="14"/>
    </row>
    <row r="49" spans="3:11" x14ac:dyDescent="0.25">
      <c r="C49" s="14"/>
      <c r="H49" s="14"/>
      <c r="I49" s="14"/>
      <c r="J49" s="14"/>
      <c r="K49" s="14"/>
    </row>
    <row r="50" spans="3:11" x14ac:dyDescent="0.25">
      <c r="C50" s="14"/>
      <c r="H50" s="14"/>
      <c r="I50" s="14"/>
      <c r="J50" s="14"/>
      <c r="K50" s="14"/>
    </row>
    <row r="51" spans="3:11" x14ac:dyDescent="0.25">
      <c r="C51" s="14"/>
      <c r="H51" s="14"/>
      <c r="I51" s="14"/>
      <c r="J51" s="14"/>
      <c r="K51" s="14"/>
    </row>
    <row r="52" spans="3:11" x14ac:dyDescent="0.25">
      <c r="C52" s="14"/>
      <c r="H52" s="14"/>
      <c r="I52" s="14"/>
      <c r="J52" s="14"/>
      <c r="K52" s="14"/>
    </row>
    <row r="53" spans="3:11" x14ac:dyDescent="0.25">
      <c r="C53" s="14"/>
      <c r="H53" s="14"/>
      <c r="I53" s="14"/>
      <c r="J53" s="14"/>
      <c r="K53" s="14"/>
    </row>
    <row r="54" spans="3:11" x14ac:dyDescent="0.25">
      <c r="C54" s="14"/>
      <c r="H54" s="14"/>
      <c r="I54" s="14"/>
      <c r="J54" s="14"/>
      <c r="K54" s="14"/>
    </row>
    <row r="55" spans="3:11" x14ac:dyDescent="0.25">
      <c r="C55" s="14"/>
      <c r="H55" s="14"/>
      <c r="I55" s="14"/>
      <c r="J55" s="14"/>
      <c r="K55" s="14"/>
    </row>
    <row r="56" spans="3:11" x14ac:dyDescent="0.25">
      <c r="C56" s="14"/>
      <c r="H56" s="14"/>
      <c r="I56" s="14"/>
      <c r="J56" s="14"/>
      <c r="K56" s="14"/>
    </row>
    <row r="57" spans="3:11" x14ac:dyDescent="0.25">
      <c r="C57" s="14"/>
      <c r="H57" s="14"/>
      <c r="I57" s="14"/>
      <c r="J57" s="14"/>
      <c r="K57" s="14"/>
    </row>
    <row r="58" spans="3:11" x14ac:dyDescent="0.25">
      <c r="C58" s="14"/>
      <c r="H58" s="14"/>
      <c r="I58" s="14"/>
      <c r="J58" s="14"/>
      <c r="K58" s="14"/>
    </row>
    <row r="59" spans="3:11" x14ac:dyDescent="0.25">
      <c r="C59" s="14"/>
      <c r="H59" s="14"/>
      <c r="I59" s="14"/>
      <c r="J59" s="14"/>
      <c r="K59" s="14"/>
    </row>
    <row r="60" spans="3:11" x14ac:dyDescent="0.25">
      <c r="C60" s="14"/>
      <c r="H60" s="14"/>
      <c r="I60" s="14"/>
      <c r="J60" s="14"/>
      <c r="K60" s="14"/>
    </row>
    <row r="61" spans="3:11" x14ac:dyDescent="0.25">
      <c r="C61" s="14"/>
      <c r="H61" s="14"/>
      <c r="I61" s="14"/>
      <c r="J61" s="14"/>
      <c r="K61" s="14"/>
    </row>
    <row r="62" spans="3:11" x14ac:dyDescent="0.25">
      <c r="C62" s="14"/>
      <c r="H62" s="14"/>
      <c r="I62" s="14"/>
      <c r="J62" s="14"/>
      <c r="K62" s="14"/>
    </row>
    <row r="63" spans="3:11" x14ac:dyDescent="0.25">
      <c r="C63" s="14"/>
      <c r="H63" s="14"/>
      <c r="I63" s="14"/>
      <c r="J63" s="14"/>
      <c r="K63" s="14"/>
    </row>
    <row r="64" spans="3:11" x14ac:dyDescent="0.25">
      <c r="C64" s="14"/>
      <c r="H64" s="14"/>
      <c r="I64" s="14"/>
      <c r="J64" s="14"/>
      <c r="K64" s="14"/>
    </row>
    <row r="65" spans="1:11" x14ac:dyDescent="0.25">
      <c r="B65" s="14"/>
      <c r="C65" s="14"/>
      <c r="H65" s="14"/>
      <c r="I65" s="14"/>
      <c r="J65" s="14"/>
      <c r="K65" s="14"/>
    </row>
    <row r="66" spans="1:11" x14ac:dyDescent="0.25">
      <c r="A66" s="15"/>
      <c r="C66" s="14"/>
      <c r="H66" s="14"/>
      <c r="I66" s="14"/>
      <c r="J66" s="14"/>
      <c r="K66" s="14"/>
    </row>
    <row r="67" spans="1:11" x14ac:dyDescent="0.25">
      <c r="A67" s="15"/>
      <c r="C67" s="14"/>
      <c r="H67" s="14"/>
      <c r="I67" s="14"/>
      <c r="J67" s="14"/>
      <c r="K67" s="14"/>
    </row>
    <row r="68" spans="1:11" x14ac:dyDescent="0.25">
      <c r="A68" s="15"/>
      <c r="C68" s="14"/>
      <c r="H68" s="14"/>
      <c r="I68" s="14"/>
      <c r="J68" s="14"/>
      <c r="K68" s="14"/>
    </row>
    <row r="69" spans="1:11" x14ac:dyDescent="0.25">
      <c r="C69" s="14"/>
    </row>
    <row r="70" spans="1:11" x14ac:dyDescent="0.25">
      <c r="C70" s="14"/>
      <c r="H70" s="14"/>
      <c r="I70" s="14"/>
    </row>
  </sheetData>
  <autoFilter ref="A4:AP33" xr:uid="{00000000-0001-0000-0100-000000000000}"/>
  <mergeCells count="33">
    <mergeCell ref="C15:C17"/>
    <mergeCell ref="A15:A17"/>
    <mergeCell ref="F13:F14"/>
    <mergeCell ref="E13:E14"/>
    <mergeCell ref="D13:D14"/>
    <mergeCell ref="C13:C14"/>
    <mergeCell ref="A13:A14"/>
    <mergeCell ref="V3:V4"/>
    <mergeCell ref="S3:U3"/>
    <mergeCell ref="B2:K2"/>
    <mergeCell ref="L3:N3"/>
    <mergeCell ref="O3:R3"/>
    <mergeCell ref="B1:J1"/>
    <mergeCell ref="B3:D3"/>
    <mergeCell ref="E3:E4"/>
    <mergeCell ref="F3:F4"/>
    <mergeCell ref="G3:K3"/>
    <mergeCell ref="A19:A20"/>
    <mergeCell ref="W3:W4"/>
    <mergeCell ref="L2:W2"/>
    <mergeCell ref="X3:AA3"/>
    <mergeCell ref="AC3:AE3"/>
    <mergeCell ref="A2:A3"/>
    <mergeCell ref="X2:AO2"/>
    <mergeCell ref="AM3:AM4"/>
    <mergeCell ref="AN3:AN4"/>
    <mergeCell ref="AO3:AO4"/>
    <mergeCell ref="AK3:AK4"/>
    <mergeCell ref="AF3:AF4"/>
    <mergeCell ref="AB3:AB4"/>
    <mergeCell ref="AL3:AL4"/>
    <mergeCell ref="AG3:AI3"/>
    <mergeCell ref="AJ3:AJ4"/>
  </mergeCells>
  <conditionalFormatting sqref="V5:V33">
    <cfRule type="containsText" dxfId="0" priority="5" operator="containsText" text="UUU">
      <formula>NOT(ISERROR(SEARCH("UUU",V5)))</formula>
    </cfRule>
  </conditionalFormatting>
  <conditionalFormatting sqref="V18">
    <cfRule type="colorScale" priority="76">
      <colorScale>
        <cfvo type="min"/>
        <cfvo type="percentile" val="50"/>
        <cfvo type="max"/>
        <color rgb="FFF8696B"/>
        <color rgb="FFFFEB84"/>
        <color rgb="FF63BE7B"/>
      </colorScale>
    </cfRule>
  </conditionalFormatting>
  <conditionalFormatting sqref="V19">
    <cfRule type="colorScale" priority="69">
      <colorScale>
        <cfvo type="min"/>
        <cfvo type="percentile" val="50"/>
        <cfvo type="max"/>
        <color rgb="FFF8696B"/>
        <color rgb="FFFFEB84"/>
        <color rgb="FF63BE7B"/>
      </colorScale>
    </cfRule>
  </conditionalFormatting>
  <conditionalFormatting sqref="V20">
    <cfRule type="colorScale" priority="62">
      <colorScale>
        <cfvo type="min"/>
        <cfvo type="percentile" val="50"/>
        <cfvo type="max"/>
        <color rgb="FFF8696B"/>
        <color rgb="FFFFEB84"/>
        <color rgb="FF63BE7B"/>
      </colorScale>
    </cfRule>
  </conditionalFormatting>
  <conditionalFormatting sqref="V21">
    <cfRule type="colorScale" priority="55">
      <colorScale>
        <cfvo type="min"/>
        <cfvo type="percentile" val="50"/>
        <cfvo type="max"/>
        <color rgb="FFF8696B"/>
        <color rgb="FFFFEB84"/>
        <color rgb="FF63BE7B"/>
      </colorScale>
    </cfRule>
  </conditionalFormatting>
  <conditionalFormatting sqref="V24">
    <cfRule type="colorScale" priority="48">
      <colorScale>
        <cfvo type="min"/>
        <cfvo type="percentile" val="50"/>
        <cfvo type="max"/>
        <color rgb="FFF8696B"/>
        <color rgb="FFFFEB84"/>
        <color rgb="FF63BE7B"/>
      </colorScale>
    </cfRule>
  </conditionalFormatting>
  <conditionalFormatting sqref="V25">
    <cfRule type="colorScale" priority="41">
      <colorScale>
        <cfvo type="min"/>
        <cfvo type="percentile" val="50"/>
        <cfvo type="max"/>
        <color rgb="FFF8696B"/>
        <color rgb="FFFFEB84"/>
        <color rgb="FF63BE7B"/>
      </colorScale>
    </cfRule>
  </conditionalFormatting>
  <conditionalFormatting sqref="V26">
    <cfRule type="colorScale" priority="34">
      <colorScale>
        <cfvo type="min"/>
        <cfvo type="percentile" val="50"/>
        <cfvo type="max"/>
        <color rgb="FFF8696B"/>
        <color rgb="FFFFEB84"/>
        <color rgb="FF63BE7B"/>
      </colorScale>
    </cfRule>
  </conditionalFormatting>
  <conditionalFormatting sqref="V27">
    <cfRule type="colorScale" priority="27">
      <colorScale>
        <cfvo type="min"/>
        <cfvo type="percentile" val="50"/>
        <cfvo type="max"/>
        <color rgb="FFF8696B"/>
        <color rgb="FFFFEB84"/>
        <color rgb="FF63BE7B"/>
      </colorScale>
    </cfRule>
  </conditionalFormatting>
  <conditionalFormatting sqref="V28">
    <cfRule type="colorScale" priority="21">
      <colorScale>
        <cfvo type="min"/>
        <cfvo type="percentile" val="50"/>
        <cfvo type="max"/>
        <color rgb="FFF8696B"/>
        <color rgb="FFFFEB84"/>
        <color rgb="FF63BE7B"/>
      </colorScale>
    </cfRule>
  </conditionalFormatting>
  <conditionalFormatting sqref="V29">
    <cfRule type="colorScale" priority="14">
      <colorScale>
        <cfvo type="min"/>
        <cfvo type="percentile" val="50"/>
        <cfvo type="max"/>
        <color rgb="FFF8696B"/>
        <color rgb="FFFFEB84"/>
        <color rgb="FF63BE7B"/>
      </colorScale>
    </cfRule>
  </conditionalFormatting>
  <conditionalFormatting sqref="V31">
    <cfRule type="colorScale" priority="7">
      <colorScale>
        <cfvo type="min"/>
        <cfvo type="percentile" val="50"/>
        <cfvo type="max"/>
        <color rgb="FFF8696B"/>
        <color rgb="FFFFEB84"/>
        <color rgb="FF63BE7B"/>
      </colorScale>
    </cfRule>
  </conditionalFormatting>
  <conditionalFormatting sqref="W18">
    <cfRule type="iconSet" priority="75">
      <iconSet>
        <cfvo type="percent" val="0"/>
        <cfvo type="num" val="33"/>
        <cfvo type="num" val="67"/>
      </iconSet>
    </cfRule>
  </conditionalFormatting>
  <conditionalFormatting sqref="W19">
    <cfRule type="iconSet" priority="68">
      <iconSet>
        <cfvo type="percent" val="0"/>
        <cfvo type="num" val="33"/>
        <cfvo type="num" val="67"/>
      </iconSet>
    </cfRule>
  </conditionalFormatting>
  <conditionalFormatting sqref="W20">
    <cfRule type="iconSet" priority="61">
      <iconSet>
        <cfvo type="percent" val="0"/>
        <cfvo type="num" val="33"/>
        <cfvo type="num" val="67"/>
      </iconSet>
    </cfRule>
  </conditionalFormatting>
  <conditionalFormatting sqref="W21">
    <cfRule type="iconSet" priority="54">
      <iconSet>
        <cfvo type="percent" val="0"/>
        <cfvo type="num" val="33"/>
        <cfvo type="num" val="67"/>
      </iconSet>
    </cfRule>
  </conditionalFormatting>
  <conditionalFormatting sqref="W24">
    <cfRule type="iconSet" priority="47">
      <iconSet>
        <cfvo type="percent" val="0"/>
        <cfvo type="num" val="33"/>
        <cfvo type="num" val="67"/>
      </iconSet>
    </cfRule>
  </conditionalFormatting>
  <conditionalFormatting sqref="W25">
    <cfRule type="iconSet" priority="40">
      <iconSet>
        <cfvo type="percent" val="0"/>
        <cfvo type="num" val="33"/>
        <cfvo type="num" val="67"/>
      </iconSet>
    </cfRule>
  </conditionalFormatting>
  <conditionalFormatting sqref="W26">
    <cfRule type="iconSet" priority="33">
      <iconSet>
        <cfvo type="percent" val="0"/>
        <cfvo type="num" val="33"/>
        <cfvo type="num" val="67"/>
      </iconSet>
    </cfRule>
  </conditionalFormatting>
  <conditionalFormatting sqref="W27">
    <cfRule type="iconSet" priority="26">
      <iconSet>
        <cfvo type="percent" val="0"/>
        <cfvo type="num" val="33"/>
        <cfvo type="num" val="67"/>
      </iconSet>
    </cfRule>
  </conditionalFormatting>
  <conditionalFormatting sqref="W28">
    <cfRule type="iconSet" priority="20">
      <iconSet>
        <cfvo type="percent" val="0"/>
        <cfvo type="num" val="33"/>
        <cfvo type="num" val="67"/>
      </iconSet>
    </cfRule>
  </conditionalFormatting>
  <conditionalFormatting sqref="W29">
    <cfRule type="iconSet" priority="13">
      <iconSet>
        <cfvo type="percent" val="0"/>
        <cfvo type="num" val="33"/>
        <cfvo type="num" val="67"/>
      </iconSet>
    </cfRule>
  </conditionalFormatting>
  <conditionalFormatting sqref="W31">
    <cfRule type="iconSet" priority="6">
      <iconSet>
        <cfvo type="percent" val="0"/>
        <cfvo type="num" val="33"/>
        <cfvo type="num" val="67"/>
      </iconSet>
    </cfRule>
  </conditionalFormatting>
  <conditionalFormatting sqref="AN18">
    <cfRule type="iconSet" priority="71">
      <iconSet>
        <cfvo type="percent" val="0"/>
        <cfvo type="percent" val="33"/>
        <cfvo type="percent" val="67"/>
      </iconSet>
    </cfRule>
    <cfRule type="iconSet" priority="72">
      <iconSet>
        <cfvo type="percent" val="0"/>
        <cfvo type="percent" val="33"/>
        <cfvo type="percent" val="67"/>
      </iconSet>
    </cfRule>
    <cfRule type="iconSet" priority="73">
      <iconSet>
        <cfvo type="percent" val="0"/>
        <cfvo type="num" val="33"/>
        <cfvo type="num" val="67"/>
      </iconSet>
    </cfRule>
  </conditionalFormatting>
  <conditionalFormatting sqref="AN19">
    <cfRule type="iconSet" priority="64">
      <iconSet>
        <cfvo type="percent" val="0"/>
        <cfvo type="percent" val="33"/>
        <cfvo type="percent" val="67"/>
      </iconSet>
    </cfRule>
    <cfRule type="iconSet" priority="65">
      <iconSet>
        <cfvo type="percent" val="0"/>
        <cfvo type="percent" val="33"/>
        <cfvo type="percent" val="67"/>
      </iconSet>
    </cfRule>
    <cfRule type="iconSet" priority="66">
      <iconSet>
        <cfvo type="percent" val="0"/>
        <cfvo type="num" val="33"/>
        <cfvo type="num" val="67"/>
      </iconSet>
    </cfRule>
  </conditionalFormatting>
  <conditionalFormatting sqref="AN20">
    <cfRule type="iconSet" priority="57">
      <iconSet>
        <cfvo type="percent" val="0"/>
        <cfvo type="percent" val="33"/>
        <cfvo type="percent" val="67"/>
      </iconSet>
    </cfRule>
    <cfRule type="iconSet" priority="58">
      <iconSet>
        <cfvo type="percent" val="0"/>
        <cfvo type="percent" val="33"/>
        <cfvo type="percent" val="67"/>
      </iconSet>
    </cfRule>
    <cfRule type="iconSet" priority="59">
      <iconSet>
        <cfvo type="percent" val="0"/>
        <cfvo type="num" val="33"/>
        <cfvo type="num" val="67"/>
      </iconSet>
    </cfRule>
  </conditionalFormatting>
  <conditionalFormatting sqref="AN21">
    <cfRule type="iconSet" priority="50">
      <iconSet>
        <cfvo type="percent" val="0"/>
        <cfvo type="percent" val="33"/>
        <cfvo type="percent" val="67"/>
      </iconSet>
    </cfRule>
    <cfRule type="iconSet" priority="51">
      <iconSet>
        <cfvo type="percent" val="0"/>
        <cfvo type="percent" val="33"/>
        <cfvo type="percent" val="67"/>
      </iconSet>
    </cfRule>
    <cfRule type="iconSet" priority="52">
      <iconSet>
        <cfvo type="percent" val="0"/>
        <cfvo type="num" val="33"/>
        <cfvo type="num" val="67"/>
      </iconSet>
    </cfRule>
  </conditionalFormatting>
  <conditionalFormatting sqref="AN24">
    <cfRule type="iconSet" priority="43">
      <iconSet>
        <cfvo type="percent" val="0"/>
        <cfvo type="percent" val="33"/>
        <cfvo type="percent" val="67"/>
      </iconSet>
    </cfRule>
    <cfRule type="iconSet" priority="44">
      <iconSet>
        <cfvo type="percent" val="0"/>
        <cfvo type="percent" val="33"/>
        <cfvo type="percent" val="67"/>
      </iconSet>
    </cfRule>
    <cfRule type="iconSet" priority="45">
      <iconSet>
        <cfvo type="percent" val="0"/>
        <cfvo type="num" val="33"/>
        <cfvo type="num" val="67"/>
      </iconSet>
    </cfRule>
  </conditionalFormatting>
  <conditionalFormatting sqref="AN25">
    <cfRule type="iconSet" priority="36">
      <iconSet>
        <cfvo type="percent" val="0"/>
        <cfvo type="percent" val="33"/>
        <cfvo type="percent" val="67"/>
      </iconSet>
    </cfRule>
    <cfRule type="iconSet" priority="37">
      <iconSet>
        <cfvo type="percent" val="0"/>
        <cfvo type="percent" val="33"/>
        <cfvo type="percent" val="67"/>
      </iconSet>
    </cfRule>
    <cfRule type="iconSet" priority="38">
      <iconSet>
        <cfvo type="percent" val="0"/>
        <cfvo type="num" val="33"/>
        <cfvo type="num" val="67"/>
      </iconSet>
    </cfRule>
  </conditionalFormatting>
  <conditionalFormatting sqref="AN26:AN27">
    <cfRule type="iconSet" priority="29">
      <iconSet>
        <cfvo type="percent" val="0"/>
        <cfvo type="percent" val="33"/>
        <cfvo type="percent" val="67"/>
      </iconSet>
    </cfRule>
    <cfRule type="iconSet" priority="30">
      <iconSet>
        <cfvo type="percent" val="0"/>
        <cfvo type="percent" val="33"/>
        <cfvo type="percent" val="67"/>
      </iconSet>
    </cfRule>
    <cfRule type="iconSet" priority="31">
      <iconSet>
        <cfvo type="percent" val="0"/>
        <cfvo type="num" val="33"/>
        <cfvo type="num" val="67"/>
      </iconSet>
    </cfRule>
  </conditionalFormatting>
  <conditionalFormatting sqref="AN28">
    <cfRule type="iconSet" priority="16">
      <iconSet>
        <cfvo type="percent" val="0"/>
        <cfvo type="percent" val="33"/>
        <cfvo type="percent" val="67"/>
      </iconSet>
    </cfRule>
    <cfRule type="iconSet" priority="17">
      <iconSet>
        <cfvo type="percent" val="0"/>
        <cfvo type="percent" val="33"/>
        <cfvo type="percent" val="67"/>
      </iconSet>
    </cfRule>
    <cfRule type="iconSet" priority="18">
      <iconSet>
        <cfvo type="percent" val="0"/>
        <cfvo type="num" val="33"/>
        <cfvo type="num" val="67"/>
      </iconSet>
    </cfRule>
  </conditionalFormatting>
  <conditionalFormatting sqref="AN29:AN30">
    <cfRule type="iconSet" priority="9">
      <iconSet>
        <cfvo type="percent" val="0"/>
        <cfvo type="percent" val="33"/>
        <cfvo type="percent" val="67"/>
      </iconSet>
    </cfRule>
    <cfRule type="iconSet" priority="10">
      <iconSet>
        <cfvo type="percent" val="0"/>
        <cfvo type="percent" val="33"/>
        <cfvo type="percent" val="67"/>
      </iconSet>
    </cfRule>
    <cfRule type="iconSet" priority="11">
      <iconSet>
        <cfvo type="percent" val="0"/>
        <cfvo type="num" val="33"/>
        <cfvo type="num" val="67"/>
      </iconSet>
    </cfRule>
  </conditionalFormatting>
  <conditionalFormatting sqref="AN31:AN33">
    <cfRule type="iconSet" priority="2">
      <iconSet>
        <cfvo type="percent" val="0"/>
        <cfvo type="percent" val="33"/>
        <cfvo type="percent" val="67"/>
      </iconSet>
    </cfRule>
    <cfRule type="iconSet" priority="3">
      <iconSet>
        <cfvo type="percent" val="0"/>
        <cfvo type="percent" val="33"/>
        <cfvo type="percent" val="67"/>
      </iconSet>
    </cfRule>
    <cfRule type="iconSet" priority="4">
      <iconSet>
        <cfvo type="percent" val="0"/>
        <cfvo type="num" val="33"/>
        <cfvo type="num" val="67"/>
      </iconSet>
    </cfRule>
  </conditionalFormatting>
  <conditionalFormatting sqref="V5:V17 V22:V23 V30 V32:V124">
    <cfRule type="colorScale" priority="136">
      <colorScale>
        <cfvo type="min"/>
        <cfvo type="percentile" val="50"/>
        <cfvo type="max"/>
        <color rgb="FFF8696B"/>
        <color rgb="FFFFEB84"/>
        <color rgb="FF63BE7B"/>
      </colorScale>
    </cfRule>
  </conditionalFormatting>
  <conditionalFormatting sqref="W5:W17 W22:W23 W30 W32:W56">
    <cfRule type="iconSet" priority="141">
      <iconSet>
        <cfvo type="percent" val="0"/>
        <cfvo type="num" val="33"/>
        <cfvo type="num" val="67"/>
      </iconSet>
    </cfRule>
  </conditionalFormatting>
  <conditionalFormatting sqref="AN5:AN17 AN22:AN23">
    <cfRule type="iconSet" priority="147">
      <iconSet>
        <cfvo type="percent" val="0"/>
        <cfvo type="percent" val="33"/>
        <cfvo type="percent" val="67"/>
      </iconSet>
    </cfRule>
    <cfRule type="iconSet" priority="148">
      <iconSet>
        <cfvo type="percent" val="0"/>
        <cfvo type="percent" val="33"/>
        <cfvo type="percent" val="67"/>
      </iconSet>
    </cfRule>
    <cfRule type="iconSet" priority="149">
      <iconSet>
        <cfvo type="percent" val="0"/>
        <cfvo type="num" val="33"/>
        <cfvo type="num" val="67"/>
      </iconSet>
    </cfRule>
  </conditionalFormatting>
  <dataValidations xWindow="383" yWindow="555" count="18">
    <dataValidation allowBlank="1" showInputMessage="1" showErrorMessage="1" prompt="Ejemplos: Transportes, linotipos, rodajes, uso de baños" sqref="C4" xr:uid="{00000000-0002-0000-0100-000000000000}"/>
    <dataValidation allowBlank="1" showInputMessage="1" showErrorMessage="1" prompt="Indicar el cargo o rol" sqref="D4" xr:uid="{00000000-0002-0000-0100-000001000000}"/>
    <dataValidation allowBlank="1" showInputMessage="1" showErrorMessage="1" prompt="Ejemplos: Consumo de agua, consumo de energía, lavado de rodillos, fundición de plomo" sqref="H4" xr:uid="{00000000-0002-0000-0100-000002000000}"/>
    <dataValidation allowBlank="1" showInputMessage="1" showErrorMessage="1" prompt="Ejemplos: Contaminación hídrica, agotamiento del recurso hídrico, contaminación admosférica, contaminación del suelo." sqref="I4" xr:uid="{00000000-0002-0000-0100-000003000000}"/>
    <dataValidation allowBlank="1" showInputMessage="1" showErrorMessage="1" prompt="Ejemplo: Sansiones ambientales, deterioro de imagen institucional, cierre de actividades." sqref="J4" xr:uid="{00000000-0002-0000-0100-000004000000}"/>
    <dataValidation allowBlank="1" showInputMessage="1" showErrorMessage="1" prompt="Ejemplos: Reuso del agua tratada, aprovechamiento de residuos, elaboración de documentos o procedimientos técnicos." sqref="K4" xr:uid="{00000000-0002-0000-0100-000005000000}"/>
    <dataValidation allowBlank="1" showInputMessage="1" showErrorMessage="1" prompt="Existe: 3_x000a_No existe legislación: 1_x000a_Existe legislación y no está reglamentada: 5_x000a_Existe legislación y está reglamentada: 10" sqref="L4" xr:uid="{00000000-0002-0000-0100-000006000000}"/>
    <dataValidation allowBlank="1" showInputMessage="1" showErrorMessage="1" prompt="No cumple: 10_x000a_Cumple: 5_x000a_No aplica: 1" sqref="M4" xr:uid="{00000000-0002-0000-0100-000007000000}"/>
    <dataValidation allowBlank="1" showInputMessage="1" showErrorMessage="1" prompt="Diario/Semanal: 10_x000a_Mensual/Bimensual/Trimestral: 5_x000a_Semestral/Anual: 1" sqref="O4" xr:uid="{00000000-0002-0000-0100-000008000000}"/>
    <dataValidation allowBlank="1" showInputMessage="1" showErrorMessage="1" prompt="Cambio drástico: 10_x000a_Cambio moderado: 5_x000a_Cambio pequeño: 1" sqref="P4" xr:uid="{00000000-0002-0000-0100-000009000000}"/>
    <dataValidation allowBlank="1" showInputMessage="1" showErrorMessage="1" prompt="Extenso (El impacto tiene efecto o es tratado fuera de los límites de la_x000a_entidad): 10_x000a_Local (El impacto no rebasa los límites o es tratado dentro de la entidad): 5_x000a_Puntual (El impacto tiene efecto en un espacio reducido dentro de la entidad: 1" sqref="Q4" xr:uid="{00000000-0002-0000-0100-00000A000000}"/>
    <dataValidation allowBlank="1" showInputMessage="1" showErrorMessage="1" prompt="* Si se presenta una o más: Acción legal en contra; reclamo de la comunidad; acuerdo firmado con un cliente o comunidad; reclamo de los empleados: 10_x000a_* Cualquiera de las anteriores sin implicaciones legales: 5_x000a_* Si no existe acuerdo o reclamo: 1" sqref="S4" xr:uid="{00000000-0002-0000-0100-00000B000000}"/>
    <dataValidation allowBlank="1" showInputMessage="1" showErrorMessage="1" prompt="*No existe gestión en cuanto a las acciones emprendidas contra la entidad o la gestión no ha sido satisfactoria o bien sea no se ha cumplido el acuerdo: 10_x000a_* La gestión ha sido satisfactoria o el acuerdo sigue vigente: 5_x000a_* No aplica: 1" sqref="T4" xr:uid="{00000000-0002-0000-0100-00000C000000}"/>
    <dataValidation allowBlank="1" showInputMessage="1" showErrorMessage="1" prompt="Total partes interesadas" sqref="U4" xr:uid="{00000000-0002-0000-0100-00000D000000}"/>
    <dataValidation allowBlank="1" showInputMessage="1" showErrorMessage="1" prompt="Nivel calificación:_x000a_Aspecto ambiental bajo: 0 a 30 puntos_x000a_Aspecto ambiental medio o moderado: 31 a 60 puntos_x000a_Aspecto ambiental alto: 61 a 100 Puntos" sqref="W3:W4" xr:uid="{00000000-0002-0000-0100-00000E000000}"/>
    <dataValidation allowBlank="1" showInputMessage="1" showErrorMessage="1" prompt="Valores de 0 - 2_x000a_0: No aplica_x000a_1: Se aplica eventualmente_x000a_2: Aplicación rutinaria" sqref="X3:AA3 AC3:AE3 AG3:AI3" xr:uid="{00000000-0002-0000-0100-00000F000000}"/>
    <dataValidation allowBlank="1" showInputMessage="1" showErrorMessage="1" prompt="La entidad determinó:_x000a_Bajo: 0 a 33_x000a_Medio: 34 a 66_x000a_Significativo: 67 a 100" sqref="AN3:AN4" xr:uid="{00000000-0002-0000-0100-000010000000}"/>
    <dataValidation allowBlank="1" showInputMessage="1" showErrorMessage="1" prompt="Ejemplo:_x000a_Programa uso eficiente del agua._x000a_Plan de Gestión Integral de Respel._x000a_Proyecto componente energético" sqref="AO3:AO4" xr:uid="{00000000-0002-0000-0100-000011000000}"/>
  </dataValidations>
  <pageMargins left="0.25" right="0.25" top="0.75" bottom="0.75" header="0.3" footer="0.3"/>
  <pageSetup orientation="landscape" r:id="rId1"/>
  <drawing r:id="rId2"/>
  <extLst>
    <ext xmlns:x14="http://schemas.microsoft.com/office/spreadsheetml/2009/9/main" uri="{78C0D931-6437-407d-A8EE-F0AAD7539E65}">
      <x14:conditionalFormattings>
        <x14:conditionalFormatting xmlns:xm="http://schemas.microsoft.com/office/excel/2006/main">
          <x14:cfRule type="iconSet" priority="70" id="{36FB024C-72FA-6046-A2CA-897639C0082D}">
            <x14:iconSet custom="1">
              <x14:cfvo type="percent">
                <xm:f>0</xm:f>
              </x14:cfvo>
              <x14:cfvo type="num">
                <xm:f>34</xm:f>
              </x14:cfvo>
              <x14:cfvo type="num">
                <xm:f>67</xm:f>
              </x14:cfvo>
              <x14:cfIcon iconSet="3TrafficLights1" iconId="2"/>
              <x14:cfIcon iconSet="3TrafficLights1" iconId="1"/>
              <x14:cfIcon iconSet="3TrafficLights1" iconId="0"/>
            </x14:iconSet>
          </x14:cfRule>
          <xm:sqref>AN18</xm:sqref>
        </x14:conditionalFormatting>
        <x14:conditionalFormatting xmlns:xm="http://schemas.microsoft.com/office/excel/2006/main">
          <x14:cfRule type="iconSet" priority="63" id="{4E058429-6DBB-144F-BE78-3C4FE7EED6FF}">
            <x14:iconSet custom="1">
              <x14:cfvo type="percent">
                <xm:f>0</xm:f>
              </x14:cfvo>
              <x14:cfvo type="num">
                <xm:f>34</xm:f>
              </x14:cfvo>
              <x14:cfvo type="num">
                <xm:f>67</xm:f>
              </x14:cfvo>
              <x14:cfIcon iconSet="3TrafficLights1" iconId="2"/>
              <x14:cfIcon iconSet="3TrafficLights1" iconId="1"/>
              <x14:cfIcon iconSet="3TrafficLights1" iconId="0"/>
            </x14:iconSet>
          </x14:cfRule>
          <xm:sqref>AN19</xm:sqref>
        </x14:conditionalFormatting>
        <x14:conditionalFormatting xmlns:xm="http://schemas.microsoft.com/office/excel/2006/main">
          <x14:cfRule type="iconSet" priority="56" id="{483E6F78-8F06-EF4B-A444-85260D41EBF3}">
            <x14:iconSet custom="1">
              <x14:cfvo type="percent">
                <xm:f>0</xm:f>
              </x14:cfvo>
              <x14:cfvo type="num">
                <xm:f>34</xm:f>
              </x14:cfvo>
              <x14:cfvo type="num">
                <xm:f>67</xm:f>
              </x14:cfvo>
              <x14:cfIcon iconSet="3TrafficLights1" iconId="2"/>
              <x14:cfIcon iconSet="3TrafficLights1" iconId="1"/>
              <x14:cfIcon iconSet="3TrafficLights1" iconId="0"/>
            </x14:iconSet>
          </x14:cfRule>
          <xm:sqref>AN20</xm:sqref>
        </x14:conditionalFormatting>
        <x14:conditionalFormatting xmlns:xm="http://schemas.microsoft.com/office/excel/2006/main">
          <x14:cfRule type="iconSet" priority="49" id="{EEB3C752-7F7C-FA44-8E49-46CD62DFB46A}">
            <x14:iconSet custom="1">
              <x14:cfvo type="percent">
                <xm:f>0</xm:f>
              </x14:cfvo>
              <x14:cfvo type="num">
                <xm:f>34</xm:f>
              </x14:cfvo>
              <x14:cfvo type="num">
                <xm:f>67</xm:f>
              </x14:cfvo>
              <x14:cfIcon iconSet="3TrafficLights1" iconId="2"/>
              <x14:cfIcon iconSet="3TrafficLights1" iconId="1"/>
              <x14:cfIcon iconSet="3TrafficLights1" iconId="0"/>
            </x14:iconSet>
          </x14:cfRule>
          <xm:sqref>AN21</xm:sqref>
        </x14:conditionalFormatting>
        <x14:conditionalFormatting xmlns:xm="http://schemas.microsoft.com/office/excel/2006/main">
          <x14:cfRule type="iconSet" priority="42" id="{0B3E5C4B-C051-9944-9B5A-E755349C1B77}">
            <x14:iconSet custom="1">
              <x14:cfvo type="percent">
                <xm:f>0</xm:f>
              </x14:cfvo>
              <x14:cfvo type="num">
                <xm:f>34</xm:f>
              </x14:cfvo>
              <x14:cfvo type="num">
                <xm:f>67</xm:f>
              </x14:cfvo>
              <x14:cfIcon iconSet="3TrafficLights1" iconId="2"/>
              <x14:cfIcon iconSet="3TrafficLights1" iconId="1"/>
              <x14:cfIcon iconSet="3TrafficLights1" iconId="0"/>
            </x14:iconSet>
          </x14:cfRule>
          <xm:sqref>AN24</xm:sqref>
        </x14:conditionalFormatting>
        <x14:conditionalFormatting xmlns:xm="http://schemas.microsoft.com/office/excel/2006/main">
          <x14:cfRule type="iconSet" priority="35" id="{5EC60C02-B5BD-3A44-A429-53EF60CFD139}">
            <x14:iconSet custom="1">
              <x14:cfvo type="percent">
                <xm:f>0</xm:f>
              </x14:cfvo>
              <x14:cfvo type="num">
                <xm:f>34</xm:f>
              </x14:cfvo>
              <x14:cfvo type="num">
                <xm:f>67</xm:f>
              </x14:cfvo>
              <x14:cfIcon iconSet="3TrafficLights1" iconId="2"/>
              <x14:cfIcon iconSet="3TrafficLights1" iconId="1"/>
              <x14:cfIcon iconSet="3TrafficLights1" iconId="0"/>
            </x14:iconSet>
          </x14:cfRule>
          <xm:sqref>AN25</xm:sqref>
        </x14:conditionalFormatting>
        <x14:conditionalFormatting xmlns:xm="http://schemas.microsoft.com/office/excel/2006/main">
          <x14:cfRule type="iconSet" priority="28" id="{92C67459-E83E-8648-B3FF-65DE7954FD0E}">
            <x14:iconSet custom="1">
              <x14:cfvo type="percent">
                <xm:f>0</xm:f>
              </x14:cfvo>
              <x14:cfvo type="num">
                <xm:f>34</xm:f>
              </x14:cfvo>
              <x14:cfvo type="num">
                <xm:f>67</xm:f>
              </x14:cfvo>
              <x14:cfIcon iconSet="3TrafficLights1" iconId="2"/>
              <x14:cfIcon iconSet="3TrafficLights1" iconId="1"/>
              <x14:cfIcon iconSet="3TrafficLights1" iconId="0"/>
            </x14:iconSet>
          </x14:cfRule>
          <xm:sqref>AN26:AN27</xm:sqref>
        </x14:conditionalFormatting>
        <x14:conditionalFormatting xmlns:xm="http://schemas.microsoft.com/office/excel/2006/main">
          <x14:cfRule type="iconSet" priority="15" id="{4FB967D4-072C-E046-8C43-97F90ECC22E3}">
            <x14:iconSet custom="1">
              <x14:cfvo type="percent">
                <xm:f>0</xm:f>
              </x14:cfvo>
              <x14:cfvo type="num">
                <xm:f>34</xm:f>
              </x14:cfvo>
              <x14:cfvo type="num">
                <xm:f>67</xm:f>
              </x14:cfvo>
              <x14:cfIcon iconSet="3TrafficLights1" iconId="2"/>
              <x14:cfIcon iconSet="3TrafficLights1" iconId="1"/>
              <x14:cfIcon iconSet="3TrafficLights1" iconId="0"/>
            </x14:iconSet>
          </x14:cfRule>
          <xm:sqref>AN28</xm:sqref>
        </x14:conditionalFormatting>
        <x14:conditionalFormatting xmlns:xm="http://schemas.microsoft.com/office/excel/2006/main">
          <x14:cfRule type="iconSet" priority="8" id="{B3BD2A05-4DA1-2D49-8ACB-045A4E0D8C41}">
            <x14:iconSet custom="1">
              <x14:cfvo type="percent">
                <xm:f>0</xm:f>
              </x14:cfvo>
              <x14:cfvo type="num">
                <xm:f>34</xm:f>
              </x14:cfvo>
              <x14:cfvo type="num">
                <xm:f>67</xm:f>
              </x14:cfvo>
              <x14:cfIcon iconSet="3TrafficLights1" iconId="2"/>
              <x14:cfIcon iconSet="3TrafficLights1" iconId="1"/>
              <x14:cfIcon iconSet="3TrafficLights1" iconId="0"/>
            </x14:iconSet>
          </x14:cfRule>
          <xm:sqref>AN29:AN30</xm:sqref>
        </x14:conditionalFormatting>
        <x14:conditionalFormatting xmlns:xm="http://schemas.microsoft.com/office/excel/2006/main">
          <x14:cfRule type="iconSet" priority="1" id="{F67A50DF-C299-C142-9273-F82FF5BA1486}">
            <x14:iconSet custom="1">
              <x14:cfvo type="percent">
                <xm:f>0</xm:f>
              </x14:cfvo>
              <x14:cfvo type="num">
                <xm:f>34</xm:f>
              </x14:cfvo>
              <x14:cfvo type="num">
                <xm:f>67</xm:f>
              </x14:cfvo>
              <x14:cfIcon iconSet="3TrafficLights1" iconId="2"/>
              <x14:cfIcon iconSet="3TrafficLights1" iconId="1"/>
              <x14:cfIcon iconSet="3TrafficLights1" iconId="0"/>
            </x14:iconSet>
          </x14:cfRule>
          <xm:sqref>AN31:AN33</xm:sqref>
        </x14:conditionalFormatting>
        <x14:conditionalFormatting xmlns:xm="http://schemas.microsoft.com/office/excel/2006/main">
          <x14:cfRule type="iconSet" priority="146" id="{48CCD986-F5F7-4D62-B766-859D3EB24251}">
            <x14:iconSet custom="1">
              <x14:cfvo type="percent">
                <xm:f>0</xm:f>
              </x14:cfvo>
              <x14:cfvo type="num">
                <xm:f>34</xm:f>
              </x14:cfvo>
              <x14:cfvo type="num">
                <xm:f>67</xm:f>
              </x14:cfvo>
              <x14:cfIcon iconSet="3TrafficLights1" iconId="2"/>
              <x14:cfIcon iconSet="3TrafficLights1" iconId="1"/>
              <x14:cfIcon iconSet="3TrafficLights1" iconId="0"/>
            </x14:iconSet>
          </x14:cfRule>
          <xm:sqref>AN5:AN17 AN22:AN23</xm:sqref>
        </x14:conditionalFormatting>
      </x14:conditionalFormattings>
    </ext>
    <ext xmlns:x14="http://schemas.microsoft.com/office/spreadsheetml/2009/9/main" uri="{CCE6A557-97BC-4b89-ADB6-D9C93CAAB3DF}">
      <x14:dataValidations xmlns:xm="http://schemas.microsoft.com/office/excel/2006/main" xWindow="383" yWindow="555" count="4">
        <x14:dataValidation type="list" allowBlank="1" showInputMessage="1" showErrorMessage="1" xr:uid="{00000000-0002-0000-0100-000012000000}">
          <x14:formula1>
            <xm:f>Listas!$A$3:$A$21</xm:f>
          </x14:formula1>
          <xm:sqref>B5:B14 B18:B33</xm:sqref>
        </x14:dataValidation>
        <x14:dataValidation type="list" allowBlank="1" showInputMessage="1" showErrorMessage="1" xr:uid="{00000000-0002-0000-0100-000013000000}">
          <x14:formula1>
            <xm:f>Listas!$B$2:$B$4</xm:f>
          </x14:formula1>
          <xm:sqref>E5:E13 E15:E33</xm:sqref>
        </x14:dataValidation>
        <x14:dataValidation type="list" allowBlank="1" showInputMessage="1" showErrorMessage="1" xr:uid="{00000000-0002-0000-0100-000014000000}">
          <x14:formula1>
            <xm:f>Listas!$C$2:$C$3</xm:f>
          </x14:formula1>
          <xm:sqref>F5:F13 F15:F33</xm:sqref>
        </x14:dataValidation>
        <x14:dataValidation type="list" allowBlank="1" showInputMessage="1" showErrorMessage="1" xr:uid="{00000000-0002-0000-0100-000015000000}">
          <x14:formula1>
            <xm:f>Listas!$D$2:$D$7</xm:f>
          </x14:formula1>
          <xm:sqref>G5:G33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B597DF-A53A-4194-9DC9-DC01CABF7E67}">
  <dimension ref="A1:F2"/>
  <sheetViews>
    <sheetView showGridLines="0" workbookViewId="0">
      <selection activeCell="C2" sqref="C2"/>
    </sheetView>
  </sheetViews>
  <sheetFormatPr baseColWidth="10" defaultRowHeight="15" x14ac:dyDescent="0.25"/>
  <cols>
    <col min="3" max="6" width="19.28515625" customWidth="1"/>
  </cols>
  <sheetData>
    <row r="1" spans="1:6" ht="47.25" x14ac:dyDescent="0.25">
      <c r="A1" s="18" t="s">
        <v>250</v>
      </c>
      <c r="B1" s="18" t="s">
        <v>251</v>
      </c>
      <c r="C1" s="18" t="s">
        <v>252</v>
      </c>
      <c r="D1" s="18" t="s">
        <v>253</v>
      </c>
      <c r="E1" s="18" t="s">
        <v>254</v>
      </c>
      <c r="F1" s="18" t="s">
        <v>255</v>
      </c>
    </row>
    <row r="2" spans="1:6" ht="82.5" x14ac:dyDescent="0.25">
      <c r="A2" s="67" t="s">
        <v>256</v>
      </c>
      <c r="B2" s="68">
        <v>45386</v>
      </c>
      <c r="C2" s="67" t="s">
        <v>257</v>
      </c>
      <c r="D2" s="67" t="s">
        <v>258</v>
      </c>
      <c r="E2" s="67" t="s">
        <v>259</v>
      </c>
      <c r="F2" s="67" t="s">
        <v>260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1"/>
  <sheetViews>
    <sheetView workbookViewId="0">
      <selection activeCell="D10" sqref="D10"/>
    </sheetView>
  </sheetViews>
  <sheetFormatPr baseColWidth="10" defaultRowHeight="15" x14ac:dyDescent="0.25"/>
  <cols>
    <col min="1" max="1" width="46.42578125" customWidth="1"/>
    <col min="2" max="2" width="36" customWidth="1"/>
    <col min="3" max="3" width="21.42578125" bestFit="1" customWidth="1"/>
    <col min="4" max="4" width="18.42578125" customWidth="1"/>
  </cols>
  <sheetData>
    <row r="1" spans="1:4" ht="15" customHeight="1" x14ac:dyDescent="0.25">
      <c r="A1" s="24" t="s">
        <v>66</v>
      </c>
      <c r="B1" s="24" t="s">
        <v>88</v>
      </c>
      <c r="C1" s="24" t="s">
        <v>92</v>
      </c>
      <c r="D1" s="24" t="s">
        <v>46</v>
      </c>
    </row>
    <row r="2" spans="1:4" ht="17.25" customHeight="1" x14ac:dyDescent="0.25">
      <c r="A2" s="22" t="s">
        <v>86</v>
      </c>
      <c r="B2" s="22" t="s">
        <v>90</v>
      </c>
      <c r="C2" s="22" t="s">
        <v>93</v>
      </c>
      <c r="D2" s="22" t="s">
        <v>95</v>
      </c>
    </row>
    <row r="3" spans="1:4" ht="17.25" customHeight="1" x14ac:dyDescent="0.25">
      <c r="A3" s="22" t="s">
        <v>67</v>
      </c>
      <c r="B3" s="22" t="s">
        <v>89</v>
      </c>
      <c r="C3" s="22" t="s">
        <v>94</v>
      </c>
      <c r="D3" s="22" t="s">
        <v>99</v>
      </c>
    </row>
    <row r="4" spans="1:4" ht="28.5" customHeight="1" x14ac:dyDescent="0.25">
      <c r="A4" s="23" t="s">
        <v>68</v>
      </c>
      <c r="B4" s="22" t="s">
        <v>91</v>
      </c>
      <c r="D4" s="22" t="s">
        <v>96</v>
      </c>
    </row>
    <row r="5" spans="1:4" ht="25.5" customHeight="1" x14ac:dyDescent="0.25">
      <c r="A5" s="23" t="s">
        <v>69</v>
      </c>
      <c r="D5" s="22" t="s">
        <v>97</v>
      </c>
    </row>
    <row r="6" spans="1:4" ht="25.5" customHeight="1" x14ac:dyDescent="0.25">
      <c r="A6" s="23" t="s">
        <v>84</v>
      </c>
      <c r="D6" s="22" t="s">
        <v>98</v>
      </c>
    </row>
    <row r="7" spans="1:4" ht="25.5" customHeight="1" x14ac:dyDescent="0.25">
      <c r="A7" s="23" t="s">
        <v>85</v>
      </c>
      <c r="D7" s="22" t="s">
        <v>100</v>
      </c>
    </row>
    <row r="8" spans="1:4" ht="27.75" customHeight="1" x14ac:dyDescent="0.25">
      <c r="A8" s="23" t="s">
        <v>70</v>
      </c>
    </row>
    <row r="9" spans="1:4" ht="32.25" customHeight="1" x14ac:dyDescent="0.25">
      <c r="A9" s="23" t="s">
        <v>71</v>
      </c>
    </row>
    <row r="10" spans="1:4" ht="27" customHeight="1" x14ac:dyDescent="0.25">
      <c r="A10" s="23" t="s">
        <v>72</v>
      </c>
    </row>
    <row r="11" spans="1:4" ht="28.5" customHeight="1" x14ac:dyDescent="0.25">
      <c r="A11" s="23" t="s">
        <v>73</v>
      </c>
    </row>
    <row r="12" spans="1:4" ht="24" customHeight="1" x14ac:dyDescent="0.25">
      <c r="A12" s="23" t="s">
        <v>74</v>
      </c>
    </row>
    <row r="13" spans="1:4" ht="38.25" customHeight="1" x14ac:dyDescent="0.25">
      <c r="A13" s="23" t="s">
        <v>75</v>
      </c>
    </row>
    <row r="14" spans="1:4" ht="39" customHeight="1" x14ac:dyDescent="0.25">
      <c r="A14" s="23" t="s">
        <v>76</v>
      </c>
    </row>
    <row r="15" spans="1:4" ht="48" customHeight="1" x14ac:dyDescent="0.25">
      <c r="A15" s="23" t="s">
        <v>77</v>
      </c>
    </row>
    <row r="16" spans="1:4" ht="24.75" customHeight="1" x14ac:dyDescent="0.25">
      <c r="A16" s="23" t="s">
        <v>82</v>
      </c>
    </row>
    <row r="17" spans="1:1" ht="24.75" customHeight="1" x14ac:dyDescent="0.25">
      <c r="A17" s="23" t="s">
        <v>83</v>
      </c>
    </row>
    <row r="18" spans="1:1" ht="33.75" customHeight="1" x14ac:dyDescent="0.25">
      <c r="A18" s="23" t="s">
        <v>78</v>
      </c>
    </row>
    <row r="19" spans="1:1" ht="23.25" customHeight="1" x14ac:dyDescent="0.25">
      <c r="A19" s="23" t="s">
        <v>79</v>
      </c>
    </row>
    <row r="20" spans="1:1" ht="17.25" customHeight="1" x14ac:dyDescent="0.25">
      <c r="A20" s="23" t="s">
        <v>80</v>
      </c>
    </row>
    <row r="21" spans="1:1" ht="29.25" customHeight="1" x14ac:dyDescent="0.25">
      <c r="A21" s="23"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Criterios</vt:lpstr>
      <vt:lpstr>Matriz AIA</vt:lpstr>
      <vt:lpstr>Control de cambios</vt:lpstr>
      <vt:lpstr>Listas</vt:lpstr>
      <vt:lpstr>'Matriz AIA'!Área_de_impresión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Cristian</dc:creator>
  <cp:keywords/>
  <dc:description/>
  <cp:lastModifiedBy>Diana Carolina Ramírez García</cp:lastModifiedBy>
  <cp:revision/>
  <dcterms:created xsi:type="dcterms:W3CDTF">2018-10-03T18:43:51Z</dcterms:created>
  <dcterms:modified xsi:type="dcterms:W3CDTF">2024-04-04T22:30:19Z</dcterms:modified>
  <cp:category/>
  <cp:contentStatus/>
</cp:coreProperties>
</file>