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24226"/>
  <mc:AlternateContent xmlns:mc="http://schemas.openxmlformats.org/markup-compatibility/2006">
    <mc:Choice Requires="x15">
      <x15ac:absPath xmlns:x15ac="http://schemas.microsoft.com/office/spreadsheetml/2010/11/ac" url="https://caroycuervo-my.sharepoint.com/personal/planeacion_caroycuervo_gov_co/Documents/1. PLA TRD/2024/102.21_INSTRUMENTOS_SIG/102.21.02_MANUALES_SIG/SOLICITUDES_RESPUESTAS_DOCUMENTACION/025_FEB_SOLICITUD_DIR/Respuesta/"/>
    </mc:Choice>
  </mc:AlternateContent>
  <xr:revisionPtr revIDLastSave="144" documentId="13_ncr:1_{540FDB16-7453-48F0-8F2F-5BB700E7996A}" xr6:coauthVersionLast="47" xr6:coauthVersionMax="47" xr10:uidLastSave="{D0CC3BD2-0FB8-4CEE-930D-F3A622725331}"/>
  <bookViews>
    <workbookView xWindow="-120" yWindow="-120" windowWidth="29040" windowHeight="15720" tabRatio="676" firstSheet="3" activeTab="4" xr2:uid="{00000000-000D-0000-FFFF-FFFF00000000}"/>
  </bookViews>
  <sheets>
    <sheet name="Niveles" sheetId="16" state="hidden" r:id="rId1"/>
    <sheet name="Posición" sheetId="22" state="hidden" r:id="rId2"/>
    <sheet name="Datos" sheetId="26" state="hidden" r:id="rId3"/>
    <sheet name="1.Instructivo" sheetId="20" r:id="rId4"/>
    <sheet name="2.Mapa" sheetId="1" r:id="rId5"/>
    <sheet name="3.Matrices" sheetId="18" state="hidden" r:id="rId6"/>
    <sheet name="4.Criterios" sheetId="12" r:id="rId7"/>
    <sheet name="5.Control de cambios" sheetId="35" r:id="rId8"/>
    <sheet name="5.Resultados" sheetId="34" state="hidden" r:id="rId9"/>
  </sheets>
  <externalReferences>
    <externalReference r:id="rId10"/>
  </externalReferences>
  <definedNames>
    <definedName name="_xlnm._FilterDatabase" localSheetId="4" hidden="1">'2.Mapa'!$A$5:$CH$353</definedName>
    <definedName name="_xlnm._FilterDatabase" localSheetId="2" hidden="1">Datos!$B$4:$BI$90</definedName>
    <definedName name="_xlnm._FilterDatabase" localSheetId="1" hidden="1">Posición!$B$5:$BB$107</definedName>
    <definedName name="Cargos">[1]Formulas!$B$2:$B$18</definedName>
    <definedName name="Económica">'4.Criterios'!$A$12:$A$16</definedName>
    <definedName name="Opciones">[1]Formulas!$A$2:$A$18</definedName>
    <definedName name="Reputacional">'4.Criterios'!$B$12:$B$16</definedName>
    <definedName name="X">[1]Formulas!$B$13</definedName>
  </definedName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14" i="1" l="1"/>
  <c r="H348" i="1"/>
  <c r="H330" i="1"/>
  <c r="H324" i="1"/>
  <c r="H318" i="1"/>
  <c r="H312" i="1"/>
  <c r="H300" i="1"/>
  <c r="H294" i="1"/>
  <c r="H288" i="1"/>
  <c r="H282" i="1"/>
  <c r="H276" i="1"/>
  <c r="H264" i="1"/>
  <c r="H258" i="1"/>
  <c r="H252" i="1"/>
  <c r="H246" i="1"/>
  <c r="H240" i="1"/>
  <c r="H234" i="1"/>
  <c r="H222" i="1"/>
  <c r="H216" i="1"/>
  <c r="H210" i="1"/>
  <c r="H204" i="1"/>
  <c r="H198" i="1"/>
  <c r="H192" i="1"/>
  <c r="H174" i="1"/>
  <c r="H162" i="1"/>
  <c r="H156" i="1"/>
  <c r="H150" i="1"/>
  <c r="H144" i="1"/>
  <c r="H132" i="1"/>
  <c r="H120" i="1"/>
  <c r="H114" i="1"/>
  <c r="H108" i="1"/>
  <c r="H102" i="1"/>
  <c r="H96" i="1"/>
  <c r="H90" i="1"/>
  <c r="H84" i="1"/>
  <c r="H78" i="1"/>
  <c r="H72" i="1"/>
  <c r="H66" i="1"/>
  <c r="H60" i="1"/>
  <c r="H54" i="1"/>
  <c r="H42" i="1"/>
  <c r="H6" i="1"/>
  <c r="H342" i="1"/>
  <c r="H336" i="1"/>
  <c r="H24" i="1"/>
  <c r="H30" i="1"/>
  <c r="H36" i="1"/>
  <c r="H48" i="1"/>
  <c r="H126" i="1"/>
  <c r="H138" i="1"/>
  <c r="H168" i="1"/>
  <c r="H180" i="1"/>
  <c r="H186" i="1"/>
  <c r="H228" i="1"/>
  <c r="H270" i="1"/>
  <c r="H306" i="1"/>
  <c r="H18" i="1"/>
  <c r="H12" i="1"/>
  <c r="I6" i="1"/>
  <c r="AA8" i="1"/>
  <c r="AB8" i="1"/>
  <c r="AK8" i="1" s="1"/>
  <c r="AJ8" i="1" s="1"/>
  <c r="AA9" i="1"/>
  <c r="AB9" i="1"/>
  <c r="AI9" i="1" s="1"/>
  <c r="AH9" i="1" s="1"/>
  <c r="AA10" i="1"/>
  <c r="AB10" i="1"/>
  <c r="AI10" i="1" s="1"/>
  <c r="AH10" i="1" s="1"/>
  <c r="AA11" i="1"/>
  <c r="AB11" i="1"/>
  <c r="AK11" i="1" s="1"/>
  <c r="AJ11" i="1" s="1"/>
  <c r="AI11" i="1"/>
  <c r="AH11" i="1" s="1"/>
  <c r="AK9" i="1" l="1"/>
  <c r="AJ9" i="1" s="1"/>
  <c r="AL9" i="1" s="1"/>
  <c r="AI8" i="1"/>
  <c r="AH8" i="1" s="1"/>
  <c r="AL8" i="1" s="1"/>
  <c r="AK10" i="1"/>
  <c r="AJ10" i="1" s="1"/>
  <c r="AL10" i="1" s="1"/>
  <c r="AL11" i="1"/>
  <c r="I17" i="26" l="1"/>
  <c r="AB139" i="1"/>
  <c r="AA139" i="1"/>
  <c r="AA73" i="1"/>
  <c r="AB73" i="1"/>
  <c r="AA72" i="1"/>
  <c r="AB72" i="1"/>
  <c r="AA265" i="1" l="1"/>
  <c r="AB265" i="1"/>
  <c r="AA259" i="1"/>
  <c r="AB259" i="1"/>
  <c r="I24" i="1"/>
  <c r="I18" i="1"/>
  <c r="I12" i="1"/>
  <c r="I30" i="1"/>
  <c r="AA241" i="1"/>
  <c r="AA235" i="1"/>
  <c r="AA49" i="1"/>
  <c r="AB217" i="1"/>
  <c r="AA217" i="1"/>
  <c r="AB115" i="1"/>
  <c r="AA115" i="1"/>
  <c r="AA55" i="1"/>
  <c r="AB49" i="1"/>
  <c r="AB50" i="1"/>
  <c r="AA50" i="1"/>
  <c r="AB253" i="1" l="1"/>
  <c r="AA253" i="1"/>
  <c r="D64" i="26" l="1"/>
  <c r="E64" i="26"/>
  <c r="F64" i="26"/>
  <c r="G64" i="26"/>
  <c r="H64" i="26"/>
  <c r="I64" i="26"/>
  <c r="J64" i="26"/>
  <c r="K64" i="26"/>
  <c r="L64" i="26"/>
  <c r="M64" i="26"/>
  <c r="N64" i="26"/>
  <c r="O64" i="26"/>
  <c r="P64" i="26"/>
  <c r="Q64" i="26"/>
  <c r="R64" i="26"/>
  <c r="S64" i="26"/>
  <c r="T64" i="26"/>
  <c r="U64" i="26"/>
  <c r="V64" i="26"/>
  <c r="W64" i="26"/>
  <c r="X64" i="26"/>
  <c r="Y64" i="26"/>
  <c r="Z64" i="26"/>
  <c r="AA64" i="26"/>
  <c r="AB64" i="26"/>
  <c r="AC64" i="26"/>
  <c r="AD64" i="26"/>
  <c r="AE64" i="26"/>
  <c r="AF64" i="26"/>
  <c r="AG64" i="26"/>
  <c r="AH64" i="26"/>
  <c r="AN64" i="26"/>
  <c r="AO64" i="26"/>
  <c r="AP64" i="26"/>
  <c r="AQ64" i="26"/>
  <c r="AR64" i="26"/>
  <c r="AS64" i="26"/>
  <c r="AT64" i="26"/>
  <c r="AU64" i="26"/>
  <c r="AV64" i="26"/>
  <c r="AW64" i="26"/>
  <c r="AX64" i="26"/>
  <c r="AY64" i="26"/>
  <c r="AZ64" i="26"/>
  <c r="BA64" i="26"/>
  <c r="BB64" i="26"/>
  <c r="BC64" i="26"/>
  <c r="BD64" i="26"/>
  <c r="BE64" i="26"/>
  <c r="BF64" i="26"/>
  <c r="BG64" i="26"/>
  <c r="BH64" i="26"/>
  <c r="BI64" i="26"/>
  <c r="D65" i="26"/>
  <c r="E65" i="26"/>
  <c r="F65" i="26"/>
  <c r="G65" i="26"/>
  <c r="H65" i="26"/>
  <c r="I65" i="26"/>
  <c r="J65" i="26"/>
  <c r="K65" i="26"/>
  <c r="L65" i="26"/>
  <c r="M65" i="26"/>
  <c r="N65" i="26"/>
  <c r="O65" i="26"/>
  <c r="P65" i="26"/>
  <c r="Q65" i="26"/>
  <c r="R65" i="26"/>
  <c r="S65" i="26"/>
  <c r="T65" i="26"/>
  <c r="U65" i="26"/>
  <c r="V65" i="26"/>
  <c r="W65" i="26"/>
  <c r="X65" i="26"/>
  <c r="Y65" i="26"/>
  <c r="Z65" i="26"/>
  <c r="AA65" i="26"/>
  <c r="AB65" i="26"/>
  <c r="AC65" i="26"/>
  <c r="AD65" i="26"/>
  <c r="AE65" i="26"/>
  <c r="AF65" i="26"/>
  <c r="AG65" i="26"/>
  <c r="AH65" i="26"/>
  <c r="AN65" i="26"/>
  <c r="AO65" i="26"/>
  <c r="AP65" i="26"/>
  <c r="AQ65" i="26"/>
  <c r="AR65" i="26"/>
  <c r="AS65" i="26"/>
  <c r="AT65" i="26"/>
  <c r="AU65" i="26"/>
  <c r="AV65" i="26"/>
  <c r="AW65" i="26"/>
  <c r="AX65" i="26"/>
  <c r="AY65" i="26"/>
  <c r="AZ65" i="26"/>
  <c r="BA65" i="26"/>
  <c r="BB65" i="26"/>
  <c r="BC65" i="26"/>
  <c r="BD65" i="26"/>
  <c r="BE65" i="26"/>
  <c r="BF65" i="26"/>
  <c r="BG65" i="26"/>
  <c r="BH65" i="26"/>
  <c r="BI65" i="26"/>
  <c r="D66" i="26"/>
  <c r="E66" i="26"/>
  <c r="F66" i="26"/>
  <c r="G66" i="26"/>
  <c r="H66" i="26"/>
  <c r="I66" i="26"/>
  <c r="J66" i="26"/>
  <c r="K66" i="26"/>
  <c r="L66" i="26"/>
  <c r="M66" i="26"/>
  <c r="N66" i="26"/>
  <c r="O66" i="26"/>
  <c r="P66" i="26"/>
  <c r="Q66" i="26"/>
  <c r="R66" i="26"/>
  <c r="S66" i="26"/>
  <c r="T66" i="26"/>
  <c r="U66" i="26"/>
  <c r="V66" i="26"/>
  <c r="W66" i="26"/>
  <c r="X66" i="26"/>
  <c r="Y66" i="26"/>
  <c r="Z66" i="26"/>
  <c r="AA66" i="26"/>
  <c r="AB66" i="26"/>
  <c r="AC66" i="26"/>
  <c r="AD66" i="26"/>
  <c r="AE66" i="26"/>
  <c r="AF66" i="26"/>
  <c r="AG66" i="26"/>
  <c r="AH66" i="26"/>
  <c r="AN66" i="26"/>
  <c r="AO66" i="26"/>
  <c r="AP66" i="26"/>
  <c r="AQ66" i="26"/>
  <c r="AR66" i="26"/>
  <c r="AS66" i="26"/>
  <c r="AT66" i="26"/>
  <c r="AU66" i="26"/>
  <c r="AV66" i="26"/>
  <c r="AW66" i="26"/>
  <c r="AX66" i="26"/>
  <c r="AY66" i="26"/>
  <c r="AZ66" i="26"/>
  <c r="BA66" i="26"/>
  <c r="BB66" i="26"/>
  <c r="BC66" i="26"/>
  <c r="BD66" i="26"/>
  <c r="BE66" i="26"/>
  <c r="BF66" i="26"/>
  <c r="BG66" i="26"/>
  <c r="BH66" i="26"/>
  <c r="BI66" i="26"/>
  <c r="D67" i="26"/>
  <c r="E67" i="26"/>
  <c r="F67" i="26"/>
  <c r="G67" i="26"/>
  <c r="H67" i="26"/>
  <c r="I67" i="26"/>
  <c r="J67" i="26"/>
  <c r="K67" i="26"/>
  <c r="L67" i="26"/>
  <c r="M67" i="26"/>
  <c r="N67" i="26"/>
  <c r="O67" i="26"/>
  <c r="P67" i="26"/>
  <c r="Q67" i="26"/>
  <c r="R67" i="26"/>
  <c r="S67" i="26"/>
  <c r="T67" i="26"/>
  <c r="U67" i="26"/>
  <c r="V67" i="26"/>
  <c r="W67" i="26"/>
  <c r="X67" i="26"/>
  <c r="Y67" i="26"/>
  <c r="Z67" i="26"/>
  <c r="AA67" i="26"/>
  <c r="AB67" i="26"/>
  <c r="AC67" i="26"/>
  <c r="AD67" i="26"/>
  <c r="AE67" i="26"/>
  <c r="AF67" i="26"/>
  <c r="AG67" i="26"/>
  <c r="AH67" i="26"/>
  <c r="AN67" i="26"/>
  <c r="AO67" i="26"/>
  <c r="AP67" i="26"/>
  <c r="AQ67" i="26"/>
  <c r="AR67" i="26"/>
  <c r="AS67" i="26"/>
  <c r="AT67" i="26"/>
  <c r="AU67" i="26"/>
  <c r="AV67" i="26"/>
  <c r="AW67" i="26"/>
  <c r="AX67" i="26"/>
  <c r="AY67" i="26"/>
  <c r="AZ67" i="26"/>
  <c r="BA67" i="26"/>
  <c r="BB67" i="26"/>
  <c r="BC67" i="26"/>
  <c r="BD67" i="26"/>
  <c r="BE67" i="26"/>
  <c r="BF67" i="26"/>
  <c r="BG67" i="26"/>
  <c r="BH67" i="26"/>
  <c r="BI67" i="26"/>
  <c r="D68" i="26"/>
  <c r="E68" i="26"/>
  <c r="F68" i="26"/>
  <c r="G68" i="26"/>
  <c r="H68" i="26"/>
  <c r="I68" i="26"/>
  <c r="J68" i="26"/>
  <c r="K68" i="26"/>
  <c r="L68" i="26"/>
  <c r="M68" i="26"/>
  <c r="N68" i="26"/>
  <c r="O68" i="26"/>
  <c r="P68" i="26"/>
  <c r="Q68" i="26"/>
  <c r="R68" i="26"/>
  <c r="S68" i="26"/>
  <c r="T68" i="26"/>
  <c r="U68" i="26"/>
  <c r="V68" i="26"/>
  <c r="W68" i="26"/>
  <c r="X68" i="26"/>
  <c r="Y68" i="26"/>
  <c r="Z68" i="26"/>
  <c r="AA68" i="26"/>
  <c r="AB68" i="26"/>
  <c r="AC68" i="26"/>
  <c r="AD68" i="26"/>
  <c r="AE68" i="26"/>
  <c r="AF68" i="26"/>
  <c r="AG68" i="26"/>
  <c r="AH68" i="26"/>
  <c r="AN68" i="26"/>
  <c r="AO68" i="26"/>
  <c r="AP68" i="26"/>
  <c r="AQ68" i="26"/>
  <c r="AR68" i="26"/>
  <c r="AS68" i="26"/>
  <c r="AT68" i="26"/>
  <c r="AU68" i="26"/>
  <c r="AV68" i="26"/>
  <c r="AW68" i="26"/>
  <c r="AX68" i="26"/>
  <c r="AY68" i="26"/>
  <c r="AZ68" i="26"/>
  <c r="BA68" i="26"/>
  <c r="BB68" i="26"/>
  <c r="BC68" i="26"/>
  <c r="BD68" i="26"/>
  <c r="BE68" i="26"/>
  <c r="BF68" i="26"/>
  <c r="BG68" i="26"/>
  <c r="BH68" i="26"/>
  <c r="BI68" i="26"/>
  <c r="D69" i="26"/>
  <c r="E69" i="26"/>
  <c r="F69" i="26"/>
  <c r="G69" i="26"/>
  <c r="H69" i="26"/>
  <c r="I69" i="26"/>
  <c r="J69" i="26"/>
  <c r="K69" i="26"/>
  <c r="L69" i="26"/>
  <c r="M69" i="26"/>
  <c r="N69" i="26"/>
  <c r="O69" i="26"/>
  <c r="P69" i="26"/>
  <c r="Q69" i="26"/>
  <c r="R69" i="26"/>
  <c r="S69" i="26"/>
  <c r="T69" i="26"/>
  <c r="U69" i="26"/>
  <c r="V69" i="26"/>
  <c r="W69" i="26"/>
  <c r="X69" i="26"/>
  <c r="Y69" i="26"/>
  <c r="Z69" i="26"/>
  <c r="AA69" i="26"/>
  <c r="AB69" i="26"/>
  <c r="AC69" i="26"/>
  <c r="AD69" i="26"/>
  <c r="AE69" i="26"/>
  <c r="AF69" i="26"/>
  <c r="AG69" i="26"/>
  <c r="AH69" i="26"/>
  <c r="AN69" i="26"/>
  <c r="AO69" i="26"/>
  <c r="AP69" i="26"/>
  <c r="AQ69" i="26"/>
  <c r="AR69" i="26"/>
  <c r="AS69" i="26"/>
  <c r="AT69" i="26"/>
  <c r="AU69" i="26"/>
  <c r="AV69" i="26"/>
  <c r="AW69" i="26"/>
  <c r="AX69" i="26"/>
  <c r="AY69" i="26"/>
  <c r="AZ69" i="26"/>
  <c r="BA69" i="26"/>
  <c r="BB69" i="26"/>
  <c r="BC69" i="26"/>
  <c r="BD69" i="26"/>
  <c r="BE69" i="26"/>
  <c r="BF69" i="26"/>
  <c r="BG69" i="26"/>
  <c r="BH69" i="26"/>
  <c r="BI69" i="26"/>
  <c r="D70" i="26"/>
  <c r="E70" i="26"/>
  <c r="F70" i="26"/>
  <c r="G70" i="26"/>
  <c r="H70" i="26"/>
  <c r="I70" i="26"/>
  <c r="J70" i="26"/>
  <c r="K70" i="26"/>
  <c r="L70" i="26"/>
  <c r="M70" i="26"/>
  <c r="N70" i="26"/>
  <c r="O70" i="26"/>
  <c r="P70" i="26"/>
  <c r="Q70" i="26"/>
  <c r="R70" i="26"/>
  <c r="S70" i="26"/>
  <c r="T70" i="26"/>
  <c r="U70" i="26"/>
  <c r="V70" i="26"/>
  <c r="W70" i="26"/>
  <c r="X70" i="26"/>
  <c r="Y70" i="26"/>
  <c r="Z70" i="26"/>
  <c r="AA70" i="26"/>
  <c r="AB70" i="26"/>
  <c r="AC70" i="26"/>
  <c r="AD70" i="26"/>
  <c r="AE70" i="26"/>
  <c r="AF70" i="26"/>
  <c r="AG70" i="26"/>
  <c r="AH70" i="26"/>
  <c r="AN70" i="26"/>
  <c r="AO70" i="26"/>
  <c r="AP70" i="26"/>
  <c r="AQ70" i="26"/>
  <c r="AR70" i="26"/>
  <c r="AS70" i="26"/>
  <c r="AT70" i="26"/>
  <c r="AU70" i="26"/>
  <c r="AV70" i="26"/>
  <c r="AW70" i="26"/>
  <c r="AX70" i="26"/>
  <c r="AY70" i="26"/>
  <c r="AZ70" i="26"/>
  <c r="BA70" i="26"/>
  <c r="BB70" i="26"/>
  <c r="BC70" i="26"/>
  <c r="BD70" i="26"/>
  <c r="BE70" i="26"/>
  <c r="BF70" i="26"/>
  <c r="BG70" i="26"/>
  <c r="BH70" i="26"/>
  <c r="BI70" i="26"/>
  <c r="D71" i="26"/>
  <c r="E71" i="26"/>
  <c r="F71" i="26"/>
  <c r="G71" i="26"/>
  <c r="H71" i="26"/>
  <c r="I71" i="26"/>
  <c r="J71" i="26"/>
  <c r="K71" i="26"/>
  <c r="L71" i="26"/>
  <c r="M71" i="26"/>
  <c r="N71" i="26"/>
  <c r="O71" i="26"/>
  <c r="P71" i="26"/>
  <c r="Q71" i="26"/>
  <c r="R71" i="26"/>
  <c r="S71" i="26"/>
  <c r="T71" i="26"/>
  <c r="U71" i="26"/>
  <c r="V71" i="26"/>
  <c r="W71" i="26"/>
  <c r="X71" i="26"/>
  <c r="Y71" i="26"/>
  <c r="Z71" i="26"/>
  <c r="AA71" i="26"/>
  <c r="AB71" i="26"/>
  <c r="AC71" i="26"/>
  <c r="AD71" i="26"/>
  <c r="AE71" i="26"/>
  <c r="AF71" i="26"/>
  <c r="AG71" i="26"/>
  <c r="AH71" i="26"/>
  <c r="AN71" i="26"/>
  <c r="AO71" i="26"/>
  <c r="AP71" i="26"/>
  <c r="AQ71" i="26"/>
  <c r="AR71" i="26"/>
  <c r="AS71" i="26"/>
  <c r="AT71" i="26"/>
  <c r="AU71" i="26"/>
  <c r="AV71" i="26"/>
  <c r="AW71" i="26"/>
  <c r="AX71" i="26"/>
  <c r="AY71" i="26"/>
  <c r="AZ71" i="26"/>
  <c r="BA71" i="26"/>
  <c r="BB71" i="26"/>
  <c r="BC71" i="26"/>
  <c r="BD71" i="26"/>
  <c r="BE71" i="26"/>
  <c r="BF71" i="26"/>
  <c r="BG71" i="26"/>
  <c r="BH71" i="26"/>
  <c r="BI71" i="26"/>
  <c r="D72" i="26"/>
  <c r="E72" i="26"/>
  <c r="F72" i="26"/>
  <c r="G72" i="26"/>
  <c r="H72" i="26"/>
  <c r="I72" i="26"/>
  <c r="J72" i="26"/>
  <c r="K72" i="26"/>
  <c r="L72" i="26"/>
  <c r="M72" i="26"/>
  <c r="N72" i="26"/>
  <c r="O72" i="26"/>
  <c r="P72" i="26"/>
  <c r="Q72" i="26"/>
  <c r="R72" i="26"/>
  <c r="S72" i="26"/>
  <c r="T72" i="26"/>
  <c r="U72" i="26"/>
  <c r="V72" i="26"/>
  <c r="W72" i="26"/>
  <c r="X72" i="26"/>
  <c r="Y72" i="26"/>
  <c r="Z72" i="26"/>
  <c r="AA72" i="26"/>
  <c r="AB72" i="26"/>
  <c r="AC72" i="26"/>
  <c r="AD72" i="26"/>
  <c r="AE72" i="26"/>
  <c r="AF72" i="26"/>
  <c r="AG72" i="26"/>
  <c r="AH72" i="26"/>
  <c r="AN72" i="26"/>
  <c r="AO72" i="26"/>
  <c r="AP72" i="26"/>
  <c r="AQ72" i="26"/>
  <c r="AR72" i="26"/>
  <c r="AS72" i="26"/>
  <c r="AT72" i="26"/>
  <c r="AU72" i="26"/>
  <c r="AV72" i="26"/>
  <c r="AW72" i="26"/>
  <c r="AX72" i="26"/>
  <c r="AY72" i="26"/>
  <c r="AZ72" i="26"/>
  <c r="BA72" i="26"/>
  <c r="BB72" i="26"/>
  <c r="BC72" i="26"/>
  <c r="BD72" i="26"/>
  <c r="BE72" i="26"/>
  <c r="BF72" i="26"/>
  <c r="BG72" i="26"/>
  <c r="BH72" i="26"/>
  <c r="BI72" i="26"/>
  <c r="D73" i="26"/>
  <c r="E73" i="26"/>
  <c r="F73" i="26"/>
  <c r="G73" i="26"/>
  <c r="H73" i="26"/>
  <c r="I73" i="26"/>
  <c r="J73" i="26"/>
  <c r="K73" i="26"/>
  <c r="L73" i="26"/>
  <c r="M73" i="26"/>
  <c r="N73" i="26"/>
  <c r="O73" i="26"/>
  <c r="P73" i="26"/>
  <c r="Q73" i="26"/>
  <c r="R73" i="26"/>
  <c r="S73" i="26"/>
  <c r="T73" i="26"/>
  <c r="U73" i="26"/>
  <c r="V73" i="26"/>
  <c r="W73" i="26"/>
  <c r="X73" i="26"/>
  <c r="Y73" i="26"/>
  <c r="Z73" i="26"/>
  <c r="AA73" i="26"/>
  <c r="AB73" i="26"/>
  <c r="AC73" i="26"/>
  <c r="AD73" i="26"/>
  <c r="AE73" i="26"/>
  <c r="AF73" i="26"/>
  <c r="AG73" i="26"/>
  <c r="AH73" i="26"/>
  <c r="AN73" i="26"/>
  <c r="AO73" i="26"/>
  <c r="AP73" i="26"/>
  <c r="AQ73" i="26"/>
  <c r="AR73" i="26"/>
  <c r="AS73" i="26"/>
  <c r="AT73" i="26"/>
  <c r="AU73" i="26"/>
  <c r="AV73" i="26"/>
  <c r="AW73" i="26"/>
  <c r="AX73" i="26"/>
  <c r="AY73" i="26"/>
  <c r="AZ73" i="26"/>
  <c r="BA73" i="26"/>
  <c r="BB73" i="26"/>
  <c r="BC73" i="26"/>
  <c r="BD73" i="26"/>
  <c r="BE73" i="26"/>
  <c r="BF73" i="26"/>
  <c r="BG73" i="26"/>
  <c r="BH73" i="26"/>
  <c r="BI73" i="26"/>
  <c r="D74" i="26"/>
  <c r="E74" i="26"/>
  <c r="F74" i="26"/>
  <c r="G74" i="26"/>
  <c r="H74" i="26"/>
  <c r="I74" i="26"/>
  <c r="J74" i="26"/>
  <c r="K74" i="26"/>
  <c r="L74" i="26"/>
  <c r="M74" i="26"/>
  <c r="N74" i="26"/>
  <c r="O74" i="26"/>
  <c r="P74" i="26"/>
  <c r="Q74" i="26"/>
  <c r="R74" i="26"/>
  <c r="S74" i="26"/>
  <c r="T74" i="26"/>
  <c r="U74" i="26"/>
  <c r="V74" i="26"/>
  <c r="W74" i="26"/>
  <c r="X74" i="26"/>
  <c r="Y74" i="26"/>
  <c r="Z74" i="26"/>
  <c r="AA74" i="26"/>
  <c r="AB74" i="26"/>
  <c r="AC74" i="26"/>
  <c r="AD74" i="26"/>
  <c r="AE74" i="26"/>
  <c r="AF74" i="26"/>
  <c r="AG74" i="26"/>
  <c r="AH74" i="26"/>
  <c r="AN74" i="26"/>
  <c r="AO74" i="26"/>
  <c r="AP74" i="26"/>
  <c r="AQ74" i="26"/>
  <c r="AR74" i="26"/>
  <c r="AS74" i="26"/>
  <c r="AT74" i="26"/>
  <c r="AU74" i="26"/>
  <c r="AV74" i="26"/>
  <c r="AW74" i="26"/>
  <c r="AX74" i="26"/>
  <c r="AY74" i="26"/>
  <c r="AZ74" i="26"/>
  <c r="BA74" i="26"/>
  <c r="BB74" i="26"/>
  <c r="BC74" i="26"/>
  <c r="BD74" i="26"/>
  <c r="BE74" i="26"/>
  <c r="BF74" i="26"/>
  <c r="BG74" i="26"/>
  <c r="BH74" i="26"/>
  <c r="BI74" i="26"/>
  <c r="D75" i="26"/>
  <c r="E75" i="26"/>
  <c r="F75" i="26"/>
  <c r="G75" i="26"/>
  <c r="H75" i="26"/>
  <c r="I75" i="26"/>
  <c r="J75" i="26"/>
  <c r="K75" i="26"/>
  <c r="L75" i="26"/>
  <c r="M75" i="26"/>
  <c r="N75" i="26"/>
  <c r="O75" i="26"/>
  <c r="P75" i="26"/>
  <c r="Q75" i="26"/>
  <c r="R75" i="26"/>
  <c r="S75" i="26"/>
  <c r="T75" i="26"/>
  <c r="U75" i="26"/>
  <c r="V75" i="26"/>
  <c r="W75" i="26"/>
  <c r="X75" i="26"/>
  <c r="Y75" i="26"/>
  <c r="Z75" i="26"/>
  <c r="AA75" i="26"/>
  <c r="AB75" i="26"/>
  <c r="AC75" i="26"/>
  <c r="AD75" i="26"/>
  <c r="AE75" i="26"/>
  <c r="AF75" i="26"/>
  <c r="AG75" i="26"/>
  <c r="AH75" i="26"/>
  <c r="AN75" i="26"/>
  <c r="AO75" i="26"/>
  <c r="AP75" i="26"/>
  <c r="AQ75" i="26"/>
  <c r="AR75" i="26"/>
  <c r="AS75" i="26"/>
  <c r="AT75" i="26"/>
  <c r="AU75" i="26"/>
  <c r="AV75" i="26"/>
  <c r="AW75" i="26"/>
  <c r="AX75" i="26"/>
  <c r="AY75" i="26"/>
  <c r="AZ75" i="26"/>
  <c r="BA75" i="26"/>
  <c r="BB75" i="26"/>
  <c r="BC75" i="26"/>
  <c r="BD75" i="26"/>
  <c r="BE75" i="26"/>
  <c r="BF75" i="26"/>
  <c r="BG75" i="26"/>
  <c r="BH75" i="26"/>
  <c r="BI75" i="26"/>
  <c r="D76" i="26"/>
  <c r="E76" i="26"/>
  <c r="F76" i="26"/>
  <c r="G76" i="26"/>
  <c r="H76" i="26"/>
  <c r="I76" i="26"/>
  <c r="J76" i="26"/>
  <c r="K76" i="26"/>
  <c r="L76" i="26"/>
  <c r="M76" i="26"/>
  <c r="N76" i="26"/>
  <c r="O76" i="26"/>
  <c r="P76" i="26"/>
  <c r="Q76" i="26"/>
  <c r="R76" i="26"/>
  <c r="S76" i="26"/>
  <c r="T76" i="26"/>
  <c r="U76" i="26"/>
  <c r="V76" i="26"/>
  <c r="W76" i="26"/>
  <c r="X76" i="26"/>
  <c r="Y76" i="26"/>
  <c r="Z76" i="26"/>
  <c r="AA76" i="26"/>
  <c r="AB76" i="26"/>
  <c r="AC76" i="26"/>
  <c r="AD76" i="26"/>
  <c r="AE76" i="26"/>
  <c r="AF76" i="26"/>
  <c r="AG76" i="26"/>
  <c r="AH76" i="26"/>
  <c r="AN76" i="26"/>
  <c r="AO76" i="26"/>
  <c r="AP76" i="26"/>
  <c r="AQ76" i="26"/>
  <c r="AR76" i="26"/>
  <c r="AS76" i="26"/>
  <c r="AT76" i="26"/>
  <c r="AU76" i="26"/>
  <c r="AV76" i="26"/>
  <c r="AW76" i="26"/>
  <c r="AX76" i="26"/>
  <c r="AY76" i="26"/>
  <c r="AZ76" i="26"/>
  <c r="BA76" i="26"/>
  <c r="BB76" i="26"/>
  <c r="BC76" i="26"/>
  <c r="BD76" i="26"/>
  <c r="BE76" i="26"/>
  <c r="BF76" i="26"/>
  <c r="BG76" i="26"/>
  <c r="BH76" i="26"/>
  <c r="BI76" i="26"/>
  <c r="D77" i="26"/>
  <c r="E77" i="26"/>
  <c r="F77" i="26"/>
  <c r="G77" i="26"/>
  <c r="H77" i="26"/>
  <c r="I77" i="26"/>
  <c r="J77" i="26"/>
  <c r="K77" i="26"/>
  <c r="L77" i="26"/>
  <c r="M77" i="26"/>
  <c r="N77" i="26"/>
  <c r="O77" i="26"/>
  <c r="P77" i="26"/>
  <c r="Q77" i="26"/>
  <c r="R77" i="26"/>
  <c r="S77" i="26"/>
  <c r="T77" i="26"/>
  <c r="U77" i="26"/>
  <c r="V77" i="26"/>
  <c r="W77" i="26"/>
  <c r="X77" i="26"/>
  <c r="Y77" i="26"/>
  <c r="Z77" i="26"/>
  <c r="AA77" i="26"/>
  <c r="AB77" i="26"/>
  <c r="AC77" i="26"/>
  <c r="AD77" i="26"/>
  <c r="AE77" i="26"/>
  <c r="AF77" i="26"/>
  <c r="AG77" i="26"/>
  <c r="AH77" i="26"/>
  <c r="AN77" i="26"/>
  <c r="AO77" i="26"/>
  <c r="AP77" i="26"/>
  <c r="AQ77" i="26"/>
  <c r="AR77" i="26"/>
  <c r="AS77" i="26"/>
  <c r="AT77" i="26"/>
  <c r="AU77" i="26"/>
  <c r="AV77" i="26"/>
  <c r="AW77" i="26"/>
  <c r="AX77" i="26"/>
  <c r="AY77" i="26"/>
  <c r="AZ77" i="26"/>
  <c r="BA77" i="26"/>
  <c r="BB77" i="26"/>
  <c r="BC77" i="26"/>
  <c r="BD77" i="26"/>
  <c r="BE77" i="26"/>
  <c r="BF77" i="26"/>
  <c r="BG77" i="26"/>
  <c r="BH77" i="26"/>
  <c r="BI77" i="26"/>
  <c r="D78" i="26"/>
  <c r="E78" i="26"/>
  <c r="F78" i="26"/>
  <c r="G78" i="26"/>
  <c r="H78" i="26"/>
  <c r="I78" i="26"/>
  <c r="J78" i="26"/>
  <c r="K78" i="26"/>
  <c r="L78" i="26"/>
  <c r="M78" i="26"/>
  <c r="N78" i="26"/>
  <c r="O78" i="26"/>
  <c r="P78" i="26"/>
  <c r="Q78" i="26"/>
  <c r="R78" i="26"/>
  <c r="S78" i="26"/>
  <c r="T78" i="26"/>
  <c r="U78" i="26"/>
  <c r="V78" i="26"/>
  <c r="W78" i="26"/>
  <c r="X78" i="26"/>
  <c r="Y78" i="26"/>
  <c r="Z78" i="26"/>
  <c r="AA78" i="26"/>
  <c r="AB78" i="26"/>
  <c r="AC78" i="26"/>
  <c r="AD78" i="26"/>
  <c r="AE78" i="26"/>
  <c r="AF78" i="26"/>
  <c r="AG78" i="26"/>
  <c r="AH78" i="26"/>
  <c r="AN78" i="26"/>
  <c r="AO78" i="26"/>
  <c r="AP78" i="26"/>
  <c r="AQ78" i="26"/>
  <c r="AR78" i="26"/>
  <c r="AS78" i="26"/>
  <c r="AT78" i="26"/>
  <c r="AU78" i="26"/>
  <c r="AV78" i="26"/>
  <c r="AW78" i="26"/>
  <c r="AX78" i="26"/>
  <c r="AY78" i="26"/>
  <c r="AZ78" i="26"/>
  <c r="BA78" i="26"/>
  <c r="BB78" i="26"/>
  <c r="BC78" i="26"/>
  <c r="BD78" i="26"/>
  <c r="BE78" i="26"/>
  <c r="BF78" i="26"/>
  <c r="BG78" i="26"/>
  <c r="BH78" i="26"/>
  <c r="BI78" i="26"/>
  <c r="D79" i="26"/>
  <c r="E79" i="26"/>
  <c r="F79" i="26"/>
  <c r="G79" i="26"/>
  <c r="H79" i="26"/>
  <c r="I79" i="26"/>
  <c r="J79" i="26"/>
  <c r="K79" i="26"/>
  <c r="L79" i="26"/>
  <c r="M79" i="26"/>
  <c r="N79" i="26"/>
  <c r="O79" i="26"/>
  <c r="P79" i="26"/>
  <c r="Q79" i="26"/>
  <c r="R79" i="26"/>
  <c r="S79" i="26"/>
  <c r="T79" i="26"/>
  <c r="U79" i="26"/>
  <c r="V79" i="26"/>
  <c r="W79" i="26"/>
  <c r="X79" i="26"/>
  <c r="Y79" i="26"/>
  <c r="Z79" i="26"/>
  <c r="AA79" i="26"/>
  <c r="AB79" i="26"/>
  <c r="AC79" i="26"/>
  <c r="AD79" i="26"/>
  <c r="AE79" i="26"/>
  <c r="AF79" i="26"/>
  <c r="AG79" i="26"/>
  <c r="AH79" i="26"/>
  <c r="AN79" i="26"/>
  <c r="AO79" i="26"/>
  <c r="AP79" i="26"/>
  <c r="AQ79" i="26"/>
  <c r="AR79" i="26"/>
  <c r="AS79" i="26"/>
  <c r="AT79" i="26"/>
  <c r="AU79" i="26"/>
  <c r="AV79" i="26"/>
  <c r="AW79" i="26"/>
  <c r="AX79" i="26"/>
  <c r="AY79" i="26"/>
  <c r="AZ79" i="26"/>
  <c r="BA79" i="26"/>
  <c r="BB79" i="26"/>
  <c r="BC79" i="26"/>
  <c r="BD79" i="26"/>
  <c r="BE79" i="26"/>
  <c r="BF79" i="26"/>
  <c r="BG79" i="26"/>
  <c r="BH79" i="26"/>
  <c r="BI79" i="26"/>
  <c r="D80" i="26"/>
  <c r="E80" i="26"/>
  <c r="F80" i="26"/>
  <c r="G80" i="26"/>
  <c r="H80" i="26"/>
  <c r="I80" i="26"/>
  <c r="J80" i="26"/>
  <c r="K80" i="26"/>
  <c r="L80" i="26"/>
  <c r="M80" i="26"/>
  <c r="N80" i="26"/>
  <c r="O80" i="26"/>
  <c r="P80" i="26"/>
  <c r="Q80" i="26"/>
  <c r="R80" i="26"/>
  <c r="S80" i="26"/>
  <c r="T80" i="26"/>
  <c r="U80" i="26"/>
  <c r="V80" i="26"/>
  <c r="W80" i="26"/>
  <c r="X80" i="26"/>
  <c r="Y80" i="26"/>
  <c r="Z80" i="26"/>
  <c r="AA80" i="26"/>
  <c r="AB80" i="26"/>
  <c r="AC80" i="26"/>
  <c r="AD80" i="26"/>
  <c r="AE80" i="26"/>
  <c r="AF80" i="26"/>
  <c r="AG80" i="26"/>
  <c r="AH80" i="26"/>
  <c r="AN80" i="26"/>
  <c r="AO80" i="26"/>
  <c r="AP80" i="26"/>
  <c r="AQ80" i="26"/>
  <c r="AR80" i="26"/>
  <c r="AS80" i="26"/>
  <c r="AT80" i="26"/>
  <c r="AU80" i="26"/>
  <c r="AV80" i="26"/>
  <c r="AW80" i="26"/>
  <c r="AX80" i="26"/>
  <c r="AY80" i="26"/>
  <c r="AZ80" i="26"/>
  <c r="BA80" i="26"/>
  <c r="BB80" i="26"/>
  <c r="BC80" i="26"/>
  <c r="BD80" i="26"/>
  <c r="BE80" i="26"/>
  <c r="BF80" i="26"/>
  <c r="BG80" i="26"/>
  <c r="BH80" i="26"/>
  <c r="BI80" i="26"/>
  <c r="D81" i="26"/>
  <c r="E81" i="26"/>
  <c r="F81" i="26"/>
  <c r="G81" i="26"/>
  <c r="H81" i="26"/>
  <c r="I81" i="26"/>
  <c r="J81" i="26"/>
  <c r="K81" i="26"/>
  <c r="L81" i="26"/>
  <c r="M81" i="26"/>
  <c r="N81" i="26"/>
  <c r="O81" i="26"/>
  <c r="P81" i="26"/>
  <c r="Q81" i="26"/>
  <c r="R81" i="26"/>
  <c r="S81" i="26"/>
  <c r="T81" i="26"/>
  <c r="U81" i="26"/>
  <c r="V81" i="26"/>
  <c r="W81" i="26"/>
  <c r="X81" i="26"/>
  <c r="Y81" i="26"/>
  <c r="Z81" i="26"/>
  <c r="AA81" i="26"/>
  <c r="AB81" i="26"/>
  <c r="AC81" i="26"/>
  <c r="AD81" i="26"/>
  <c r="AE81" i="26"/>
  <c r="AF81" i="26"/>
  <c r="AG81" i="26"/>
  <c r="AH81" i="26"/>
  <c r="AN81" i="26"/>
  <c r="AO81" i="26"/>
  <c r="AP81" i="26"/>
  <c r="AQ81" i="26"/>
  <c r="AR81" i="26"/>
  <c r="AS81" i="26"/>
  <c r="AT81" i="26"/>
  <c r="AU81" i="26"/>
  <c r="AV81" i="26"/>
  <c r="AW81" i="26"/>
  <c r="AX81" i="26"/>
  <c r="AY81" i="26"/>
  <c r="AZ81" i="26"/>
  <c r="BA81" i="26"/>
  <c r="BB81" i="26"/>
  <c r="BC81" i="26"/>
  <c r="BD81" i="26"/>
  <c r="BE81" i="26"/>
  <c r="BF81" i="26"/>
  <c r="BG81" i="26"/>
  <c r="BH81" i="26"/>
  <c r="BI81" i="26"/>
  <c r="D82" i="26"/>
  <c r="E82" i="26"/>
  <c r="F82" i="26"/>
  <c r="G82" i="26"/>
  <c r="H82" i="26"/>
  <c r="I82" i="26"/>
  <c r="J82" i="26"/>
  <c r="K82" i="26"/>
  <c r="L82" i="26"/>
  <c r="M82" i="26"/>
  <c r="N82" i="26"/>
  <c r="O82" i="26"/>
  <c r="P82" i="26"/>
  <c r="Q82" i="26"/>
  <c r="R82" i="26"/>
  <c r="S82" i="26"/>
  <c r="T82" i="26"/>
  <c r="U82" i="26"/>
  <c r="V82" i="26"/>
  <c r="W82" i="26"/>
  <c r="X82" i="26"/>
  <c r="Y82" i="26"/>
  <c r="Z82" i="26"/>
  <c r="AA82" i="26"/>
  <c r="AB82" i="26"/>
  <c r="AC82" i="26"/>
  <c r="AD82" i="26"/>
  <c r="AE82" i="26"/>
  <c r="AF82" i="26"/>
  <c r="AG82" i="26"/>
  <c r="AH82" i="26"/>
  <c r="AN82" i="26"/>
  <c r="AO82" i="26"/>
  <c r="AP82" i="26"/>
  <c r="AQ82" i="26"/>
  <c r="AR82" i="26"/>
  <c r="AS82" i="26"/>
  <c r="AT82" i="26"/>
  <c r="AU82" i="26"/>
  <c r="AV82" i="26"/>
  <c r="AW82" i="26"/>
  <c r="AX82" i="26"/>
  <c r="AY82" i="26"/>
  <c r="AZ82" i="26"/>
  <c r="BA82" i="26"/>
  <c r="BB82" i="26"/>
  <c r="BC82" i="26"/>
  <c r="BD82" i="26"/>
  <c r="BE82" i="26"/>
  <c r="BF82" i="26"/>
  <c r="BG82" i="26"/>
  <c r="BH82" i="26"/>
  <c r="BI82" i="26"/>
  <c r="D83" i="26"/>
  <c r="E83" i="26"/>
  <c r="F83" i="26"/>
  <c r="G83" i="26"/>
  <c r="H83" i="26"/>
  <c r="I83" i="26"/>
  <c r="J83" i="26"/>
  <c r="K83" i="26"/>
  <c r="L83" i="26"/>
  <c r="M83" i="26"/>
  <c r="N83" i="26"/>
  <c r="O83" i="26"/>
  <c r="P83" i="26"/>
  <c r="Q83" i="26"/>
  <c r="R83" i="26"/>
  <c r="S83" i="26"/>
  <c r="T83" i="26"/>
  <c r="U83" i="26"/>
  <c r="V83" i="26"/>
  <c r="W83" i="26"/>
  <c r="X83" i="26"/>
  <c r="Y83" i="26"/>
  <c r="Z83" i="26"/>
  <c r="AA83" i="26"/>
  <c r="AB83" i="26"/>
  <c r="AC83" i="26"/>
  <c r="AD83" i="26"/>
  <c r="AE83" i="26"/>
  <c r="AF83" i="26"/>
  <c r="AG83" i="26"/>
  <c r="AH83" i="26"/>
  <c r="AN83" i="26"/>
  <c r="AO83" i="26"/>
  <c r="AP83" i="26"/>
  <c r="AQ83" i="26"/>
  <c r="AR83" i="26"/>
  <c r="AS83" i="26"/>
  <c r="AT83" i="26"/>
  <c r="AU83" i="26"/>
  <c r="AV83" i="26"/>
  <c r="AW83" i="26"/>
  <c r="AX83" i="26"/>
  <c r="AY83" i="26"/>
  <c r="AZ83" i="26"/>
  <c r="BA83" i="26"/>
  <c r="BB83" i="26"/>
  <c r="BC83" i="26"/>
  <c r="BD83" i="26"/>
  <c r="BE83" i="26"/>
  <c r="BF83" i="26"/>
  <c r="BG83" i="26"/>
  <c r="BH83" i="26"/>
  <c r="BI83" i="26"/>
  <c r="D84" i="26"/>
  <c r="E84" i="26"/>
  <c r="F84" i="26"/>
  <c r="G84" i="26"/>
  <c r="H84" i="26"/>
  <c r="I84" i="26"/>
  <c r="J84" i="26"/>
  <c r="K84" i="26"/>
  <c r="L84" i="26"/>
  <c r="M84" i="26"/>
  <c r="N84" i="26"/>
  <c r="O84" i="26"/>
  <c r="P84" i="26"/>
  <c r="Q84" i="26"/>
  <c r="R84" i="26"/>
  <c r="S84" i="26"/>
  <c r="T84" i="26"/>
  <c r="U84" i="26"/>
  <c r="V84" i="26"/>
  <c r="W84" i="26"/>
  <c r="X84" i="26"/>
  <c r="Y84" i="26"/>
  <c r="Z84" i="26"/>
  <c r="AA84" i="26"/>
  <c r="AB84" i="26"/>
  <c r="AC84" i="26"/>
  <c r="AD84" i="26"/>
  <c r="AE84" i="26"/>
  <c r="AF84" i="26"/>
  <c r="AG84" i="26"/>
  <c r="AH84" i="26"/>
  <c r="AN84" i="26"/>
  <c r="AO84" i="26"/>
  <c r="AP84" i="26"/>
  <c r="AQ84" i="26"/>
  <c r="AR84" i="26"/>
  <c r="AS84" i="26"/>
  <c r="AT84" i="26"/>
  <c r="AU84" i="26"/>
  <c r="AV84" i="26"/>
  <c r="AW84" i="26"/>
  <c r="AX84" i="26"/>
  <c r="AY84" i="26"/>
  <c r="AZ84" i="26"/>
  <c r="BA84" i="26"/>
  <c r="BB84" i="26"/>
  <c r="BC84" i="26"/>
  <c r="BD84" i="26"/>
  <c r="BE84" i="26"/>
  <c r="BF84" i="26"/>
  <c r="BG84" i="26"/>
  <c r="BH84" i="26"/>
  <c r="BI84" i="26"/>
  <c r="D85" i="26"/>
  <c r="E85" i="26"/>
  <c r="F85" i="26"/>
  <c r="G85" i="26"/>
  <c r="H85" i="26"/>
  <c r="I85" i="26"/>
  <c r="J85" i="26"/>
  <c r="K85" i="26"/>
  <c r="L85" i="26"/>
  <c r="M85" i="26"/>
  <c r="N85" i="26"/>
  <c r="O85" i="26"/>
  <c r="P85" i="26"/>
  <c r="Q85" i="26"/>
  <c r="R85" i="26"/>
  <c r="S85" i="26"/>
  <c r="T85" i="26"/>
  <c r="U85" i="26"/>
  <c r="V85" i="26"/>
  <c r="W85" i="26"/>
  <c r="X85" i="26"/>
  <c r="Y85" i="26"/>
  <c r="Z85" i="26"/>
  <c r="AA85" i="26"/>
  <c r="AB85" i="26"/>
  <c r="AC85" i="26"/>
  <c r="AD85" i="26"/>
  <c r="AE85" i="26"/>
  <c r="AF85" i="26"/>
  <c r="AG85" i="26"/>
  <c r="AH85" i="26"/>
  <c r="AN85" i="26"/>
  <c r="AO85" i="26"/>
  <c r="AP85" i="26"/>
  <c r="AQ85" i="26"/>
  <c r="AR85" i="26"/>
  <c r="AS85" i="26"/>
  <c r="AT85" i="26"/>
  <c r="AU85" i="26"/>
  <c r="AV85" i="26"/>
  <c r="AW85" i="26"/>
  <c r="AX85" i="26"/>
  <c r="AY85" i="26"/>
  <c r="AZ85" i="26"/>
  <c r="BA85" i="26"/>
  <c r="BB85" i="26"/>
  <c r="BC85" i="26"/>
  <c r="BD85" i="26"/>
  <c r="BE85" i="26"/>
  <c r="BF85" i="26"/>
  <c r="BG85" i="26"/>
  <c r="BH85" i="26"/>
  <c r="BI85" i="26"/>
  <c r="D86" i="26"/>
  <c r="E86" i="26"/>
  <c r="F86" i="26"/>
  <c r="G86" i="26"/>
  <c r="H86" i="26"/>
  <c r="I86" i="26"/>
  <c r="J86" i="26"/>
  <c r="K86" i="26"/>
  <c r="L86" i="26"/>
  <c r="M86" i="26"/>
  <c r="N86" i="26"/>
  <c r="O86" i="26"/>
  <c r="P86" i="26"/>
  <c r="Q86" i="26"/>
  <c r="R86" i="26"/>
  <c r="S86" i="26"/>
  <c r="T86" i="26"/>
  <c r="U86" i="26"/>
  <c r="V86" i="26"/>
  <c r="W86" i="26"/>
  <c r="X86" i="26"/>
  <c r="Y86" i="26"/>
  <c r="Z86" i="26"/>
  <c r="AA86" i="26"/>
  <c r="AB86" i="26"/>
  <c r="AC86" i="26"/>
  <c r="AD86" i="26"/>
  <c r="AE86" i="26"/>
  <c r="AF86" i="26"/>
  <c r="AG86" i="26"/>
  <c r="AH86" i="26"/>
  <c r="AN86" i="26"/>
  <c r="AO86" i="26"/>
  <c r="AP86" i="26"/>
  <c r="AQ86" i="26"/>
  <c r="AR86" i="26"/>
  <c r="AS86" i="26"/>
  <c r="AT86" i="26"/>
  <c r="AU86" i="26"/>
  <c r="AV86" i="26"/>
  <c r="AW86" i="26"/>
  <c r="AX86" i="26"/>
  <c r="AY86" i="26"/>
  <c r="AZ86" i="26"/>
  <c r="BA86" i="26"/>
  <c r="BB86" i="26"/>
  <c r="BC86" i="26"/>
  <c r="BD86" i="26"/>
  <c r="BE86" i="26"/>
  <c r="BF86" i="26"/>
  <c r="BG86" i="26"/>
  <c r="BH86" i="26"/>
  <c r="BI86" i="26"/>
  <c r="D87" i="26"/>
  <c r="E87" i="26"/>
  <c r="F87" i="26"/>
  <c r="G87" i="26"/>
  <c r="H87" i="26"/>
  <c r="I87" i="26"/>
  <c r="J87" i="26"/>
  <c r="K87" i="26"/>
  <c r="L87" i="26"/>
  <c r="M87" i="26"/>
  <c r="N87" i="26"/>
  <c r="O87" i="26"/>
  <c r="P87" i="26"/>
  <c r="Q87" i="26"/>
  <c r="R87" i="26"/>
  <c r="S87" i="26"/>
  <c r="T87" i="26"/>
  <c r="U87" i="26"/>
  <c r="V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AT87" i="26"/>
  <c r="AU87" i="26"/>
  <c r="AV87" i="26"/>
  <c r="AW87" i="26"/>
  <c r="AX87" i="26"/>
  <c r="AY87" i="26"/>
  <c r="AZ87" i="26"/>
  <c r="BA87" i="26"/>
  <c r="BB87" i="26"/>
  <c r="BC87" i="26"/>
  <c r="BD87" i="26"/>
  <c r="BE87" i="26"/>
  <c r="BF87" i="26"/>
  <c r="BG87" i="26"/>
  <c r="BH87" i="26"/>
  <c r="BI87" i="26"/>
  <c r="D88" i="26"/>
  <c r="E88" i="26"/>
  <c r="F88" i="26"/>
  <c r="G88" i="26"/>
  <c r="H88" i="26"/>
  <c r="I88" i="26"/>
  <c r="J88" i="26"/>
  <c r="K88" i="26"/>
  <c r="L88" i="26"/>
  <c r="M88" i="26"/>
  <c r="N88" i="26"/>
  <c r="O88" i="26"/>
  <c r="P88" i="26"/>
  <c r="Q88" i="26"/>
  <c r="R88" i="26"/>
  <c r="S88" i="26"/>
  <c r="T88" i="26"/>
  <c r="U88" i="26"/>
  <c r="V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AT88" i="26"/>
  <c r="AU88" i="26"/>
  <c r="AV88" i="26"/>
  <c r="AW88" i="26"/>
  <c r="AX88" i="26"/>
  <c r="AY88" i="26"/>
  <c r="AZ88" i="26"/>
  <c r="BA88" i="26"/>
  <c r="BB88" i="26"/>
  <c r="BC88" i="26"/>
  <c r="BD88" i="26"/>
  <c r="BE88" i="26"/>
  <c r="BF88" i="26"/>
  <c r="BG88" i="26"/>
  <c r="BH88" i="26"/>
  <c r="BI88" i="26"/>
  <c r="D89" i="26"/>
  <c r="E89" i="26"/>
  <c r="F89" i="26"/>
  <c r="G89" i="26"/>
  <c r="H89" i="26"/>
  <c r="I89" i="26"/>
  <c r="J89" i="26"/>
  <c r="K89" i="26"/>
  <c r="L89" i="26"/>
  <c r="M89" i="26"/>
  <c r="N89" i="26"/>
  <c r="O89" i="26"/>
  <c r="P89" i="26"/>
  <c r="Q89" i="26"/>
  <c r="R89" i="26"/>
  <c r="S89" i="26"/>
  <c r="T89" i="26"/>
  <c r="U89" i="26"/>
  <c r="V89" i="26"/>
  <c r="W89" i="26"/>
  <c r="X89" i="26"/>
  <c r="Y89" i="26"/>
  <c r="Z89" i="26"/>
  <c r="AA89" i="26"/>
  <c r="AB89" i="26"/>
  <c r="AC89" i="26"/>
  <c r="AD89" i="26"/>
  <c r="AE89" i="26"/>
  <c r="AF89" i="26"/>
  <c r="AG89" i="26"/>
  <c r="AH89" i="26"/>
  <c r="AI89" i="26"/>
  <c r="AJ89" i="26"/>
  <c r="AK89" i="26"/>
  <c r="AL89" i="26"/>
  <c r="AM89" i="26"/>
  <c r="AN89" i="26"/>
  <c r="AO89" i="26"/>
  <c r="AP89" i="26"/>
  <c r="AQ89" i="26"/>
  <c r="AR89" i="26"/>
  <c r="AS89" i="26"/>
  <c r="AT89" i="26"/>
  <c r="AU89" i="26"/>
  <c r="AV89" i="26"/>
  <c r="AW89" i="26"/>
  <c r="AX89" i="26"/>
  <c r="AY89" i="26"/>
  <c r="AZ89" i="26"/>
  <c r="BA89" i="26"/>
  <c r="BB89" i="26"/>
  <c r="BC89" i="26"/>
  <c r="BD89" i="26"/>
  <c r="BE89" i="26"/>
  <c r="BF89" i="26"/>
  <c r="BG89" i="26"/>
  <c r="BH89" i="26"/>
  <c r="BI89" i="26"/>
  <c r="D90" i="26"/>
  <c r="E90" i="26"/>
  <c r="F90" i="26"/>
  <c r="G90" i="26"/>
  <c r="H90" i="26"/>
  <c r="I90" i="26"/>
  <c r="J90" i="26"/>
  <c r="K90" i="26"/>
  <c r="L90" i="26"/>
  <c r="M90" i="26"/>
  <c r="N90" i="26"/>
  <c r="O90" i="26"/>
  <c r="P90" i="26"/>
  <c r="Q90" i="26"/>
  <c r="R90" i="26"/>
  <c r="S90" i="26"/>
  <c r="T90" i="26"/>
  <c r="U90" i="26"/>
  <c r="V90" i="26"/>
  <c r="W90" i="26"/>
  <c r="X90" i="26"/>
  <c r="Y90" i="26"/>
  <c r="Z90" i="26"/>
  <c r="AA90" i="26"/>
  <c r="AB90" i="26"/>
  <c r="AC90" i="26"/>
  <c r="AD90" i="26"/>
  <c r="AE90" i="26"/>
  <c r="AF90" i="26"/>
  <c r="AG90" i="26"/>
  <c r="AH90" i="26"/>
  <c r="AI90" i="26"/>
  <c r="AJ90" i="26"/>
  <c r="AK90" i="26"/>
  <c r="AL90" i="26"/>
  <c r="AM90" i="26"/>
  <c r="AN90" i="26"/>
  <c r="AO90" i="26"/>
  <c r="AP90" i="26"/>
  <c r="AQ90" i="26"/>
  <c r="AR90" i="26"/>
  <c r="AS90" i="26"/>
  <c r="AT90" i="26"/>
  <c r="AU90" i="26"/>
  <c r="AV90" i="26"/>
  <c r="AW90" i="26"/>
  <c r="AX90" i="26"/>
  <c r="AY90" i="26"/>
  <c r="AZ90" i="26"/>
  <c r="BA90" i="26"/>
  <c r="BB90" i="26"/>
  <c r="BC90" i="26"/>
  <c r="BD90" i="26"/>
  <c r="BE90" i="26"/>
  <c r="BF90" i="26"/>
  <c r="BG90" i="26"/>
  <c r="BH90" i="26"/>
  <c r="BI90" i="26"/>
  <c r="C90" i="26"/>
  <c r="C89" i="26"/>
  <c r="C88" i="26"/>
  <c r="C87" i="26"/>
  <c r="C86" i="26"/>
  <c r="C85" i="26"/>
  <c r="C84" i="26"/>
  <c r="C83" i="26"/>
  <c r="C82" i="26"/>
  <c r="C81" i="26"/>
  <c r="C80" i="26"/>
  <c r="C79" i="26"/>
  <c r="C78" i="26"/>
  <c r="C77" i="26"/>
  <c r="C76" i="26"/>
  <c r="C75" i="26"/>
  <c r="C74" i="26"/>
  <c r="C73" i="26"/>
  <c r="C72" i="26"/>
  <c r="C71" i="26"/>
  <c r="C70" i="26"/>
  <c r="C69" i="26"/>
  <c r="C68" i="26"/>
  <c r="C67" i="26"/>
  <c r="C66" i="26"/>
  <c r="C65" i="26"/>
  <c r="C64" i="26"/>
  <c r="AE64" i="22"/>
  <c r="AF64" i="22"/>
  <c r="AG64" i="22"/>
  <c r="AH64" i="22"/>
  <c r="AI64" i="22"/>
  <c r="AJ64" i="22"/>
  <c r="AK64" i="22"/>
  <c r="AL64" i="22"/>
  <c r="AM64" i="22"/>
  <c r="AN64" i="22"/>
  <c r="AO64" i="22"/>
  <c r="AP64" i="22"/>
  <c r="AQ64" i="22"/>
  <c r="AR64" i="22"/>
  <c r="AS64" i="22"/>
  <c r="AT64" i="22"/>
  <c r="AU64" i="22"/>
  <c r="AV64" i="22"/>
  <c r="AW64" i="22"/>
  <c r="AX64" i="22"/>
  <c r="AY64" i="22"/>
  <c r="AZ64" i="22"/>
  <c r="BA64" i="22"/>
  <c r="BB64" i="22"/>
  <c r="AE65" i="22"/>
  <c r="AF65" i="22"/>
  <c r="AG65" i="22"/>
  <c r="AH65" i="22"/>
  <c r="AI65" i="22"/>
  <c r="AJ65" i="22"/>
  <c r="AK65" i="22"/>
  <c r="AL65" i="22"/>
  <c r="AM65" i="22"/>
  <c r="AN65" i="22"/>
  <c r="AO65" i="22"/>
  <c r="AP65" i="22"/>
  <c r="AQ65" i="22"/>
  <c r="AR65" i="22"/>
  <c r="AS65" i="22"/>
  <c r="AT65" i="22"/>
  <c r="AU65" i="22"/>
  <c r="AV65" i="22"/>
  <c r="AW65" i="22"/>
  <c r="AX65" i="22"/>
  <c r="AY65" i="22"/>
  <c r="AZ65" i="22"/>
  <c r="BA65" i="22"/>
  <c r="BB65" i="22"/>
  <c r="AE66" i="22"/>
  <c r="AF66" i="22"/>
  <c r="AG66" i="22"/>
  <c r="AH66" i="22"/>
  <c r="AI66" i="22"/>
  <c r="AJ66" i="22"/>
  <c r="AK66" i="22"/>
  <c r="AL66" i="22"/>
  <c r="AM66" i="22"/>
  <c r="AN66" i="22"/>
  <c r="AO66" i="22"/>
  <c r="AP66" i="22"/>
  <c r="AQ66" i="22"/>
  <c r="AR66" i="22"/>
  <c r="AS66" i="22"/>
  <c r="AT66" i="22"/>
  <c r="AU66" i="22"/>
  <c r="AV66" i="22"/>
  <c r="AW66" i="22"/>
  <c r="AX66" i="22"/>
  <c r="AY66" i="22"/>
  <c r="AZ66" i="22"/>
  <c r="BA66" i="22"/>
  <c r="BB66" i="22"/>
  <c r="AE67" i="22"/>
  <c r="AF67" i="22"/>
  <c r="AG67" i="22"/>
  <c r="AH67" i="22"/>
  <c r="AI67" i="22"/>
  <c r="AJ67" i="22"/>
  <c r="AK67" i="22"/>
  <c r="AL67" i="22"/>
  <c r="AM67" i="22"/>
  <c r="AN67" i="22"/>
  <c r="AO67" i="22"/>
  <c r="AP67" i="22"/>
  <c r="AQ67" i="22"/>
  <c r="AR67" i="22"/>
  <c r="AS67" i="22"/>
  <c r="AT67" i="22"/>
  <c r="AU67" i="22"/>
  <c r="AV67" i="22"/>
  <c r="AW67" i="22"/>
  <c r="AX67" i="22"/>
  <c r="AY67" i="22"/>
  <c r="AZ67" i="22"/>
  <c r="BA67" i="22"/>
  <c r="BB67" i="22"/>
  <c r="AE68" i="22"/>
  <c r="AF68" i="22"/>
  <c r="AG68" i="22"/>
  <c r="AH68" i="22"/>
  <c r="AI68" i="22"/>
  <c r="AJ68" i="22"/>
  <c r="AK68" i="22"/>
  <c r="AL68" i="22"/>
  <c r="AM68" i="22"/>
  <c r="AN68" i="22"/>
  <c r="AO68" i="22"/>
  <c r="AP68" i="22"/>
  <c r="AQ68" i="22"/>
  <c r="AR68" i="22"/>
  <c r="AS68" i="22"/>
  <c r="AT68" i="22"/>
  <c r="AU68" i="22"/>
  <c r="AV68" i="22"/>
  <c r="AW68" i="22"/>
  <c r="AX68" i="22"/>
  <c r="AY68" i="22"/>
  <c r="AZ68" i="22"/>
  <c r="BA68" i="22"/>
  <c r="BB68" i="22"/>
  <c r="AE69" i="22"/>
  <c r="AF69" i="22"/>
  <c r="AG69" i="22"/>
  <c r="AH69" i="22"/>
  <c r="AI69" i="22"/>
  <c r="AJ69" i="22"/>
  <c r="AK69" i="22"/>
  <c r="AL69" i="22"/>
  <c r="AM69" i="22"/>
  <c r="AN69" i="22"/>
  <c r="AO69" i="22"/>
  <c r="AP69" i="22"/>
  <c r="AQ69" i="22"/>
  <c r="AR69" i="22"/>
  <c r="AS69" i="22"/>
  <c r="AT69" i="22"/>
  <c r="AU69" i="22"/>
  <c r="AV69" i="22"/>
  <c r="AW69" i="22"/>
  <c r="AX69" i="22"/>
  <c r="AY69" i="22"/>
  <c r="AZ69" i="22"/>
  <c r="BA69" i="22"/>
  <c r="BB69" i="22"/>
  <c r="AE70" i="22"/>
  <c r="AF70" i="22"/>
  <c r="AG70" i="22"/>
  <c r="AH70" i="22"/>
  <c r="AI70" i="22"/>
  <c r="AJ70" i="22"/>
  <c r="AK70" i="22"/>
  <c r="AL70" i="22"/>
  <c r="AM70" i="22"/>
  <c r="AN70" i="22"/>
  <c r="AO70" i="22"/>
  <c r="AP70" i="22"/>
  <c r="AQ70" i="22"/>
  <c r="AR70" i="22"/>
  <c r="AS70" i="22"/>
  <c r="AT70" i="22"/>
  <c r="AU70" i="22"/>
  <c r="AV70" i="22"/>
  <c r="AW70" i="22"/>
  <c r="AX70" i="22"/>
  <c r="AY70" i="22"/>
  <c r="AZ70" i="22"/>
  <c r="BA70" i="22"/>
  <c r="BB70" i="22"/>
  <c r="AE71" i="22"/>
  <c r="AF71" i="22"/>
  <c r="AG71" i="22"/>
  <c r="AH71" i="22"/>
  <c r="AI71" i="22"/>
  <c r="AJ71" i="22"/>
  <c r="AK71" i="22"/>
  <c r="AL71" i="22"/>
  <c r="AM71" i="22"/>
  <c r="AN71" i="22"/>
  <c r="AO71" i="22"/>
  <c r="AP71" i="22"/>
  <c r="AQ71" i="22"/>
  <c r="AR71" i="22"/>
  <c r="AS71" i="22"/>
  <c r="AT71" i="22"/>
  <c r="AU71" i="22"/>
  <c r="AV71" i="22"/>
  <c r="AW71" i="22"/>
  <c r="AX71" i="22"/>
  <c r="AY71" i="22"/>
  <c r="AZ71" i="22"/>
  <c r="BA71" i="22"/>
  <c r="BB71" i="22"/>
  <c r="AE72" i="22"/>
  <c r="AF72" i="22"/>
  <c r="AG72" i="22"/>
  <c r="AH72" i="22"/>
  <c r="AI72" i="22"/>
  <c r="AJ72" i="22"/>
  <c r="AK72" i="22"/>
  <c r="AL72" i="22"/>
  <c r="AM72" i="22"/>
  <c r="AN72" i="22"/>
  <c r="AO72" i="22"/>
  <c r="AP72" i="22"/>
  <c r="AQ72" i="22"/>
  <c r="AR72" i="22"/>
  <c r="AS72" i="22"/>
  <c r="AT72" i="22"/>
  <c r="AU72" i="22"/>
  <c r="AV72" i="22"/>
  <c r="AW72" i="22"/>
  <c r="AX72" i="22"/>
  <c r="AY72" i="22"/>
  <c r="AZ72" i="22"/>
  <c r="BA72" i="22"/>
  <c r="BB72" i="22"/>
  <c r="AE73" i="22"/>
  <c r="AF73" i="22"/>
  <c r="AG73" i="22"/>
  <c r="AH73" i="22"/>
  <c r="AI73" i="22"/>
  <c r="AJ73" i="22"/>
  <c r="AK73" i="22"/>
  <c r="AL73" i="22"/>
  <c r="AM73" i="22"/>
  <c r="AN73" i="22"/>
  <c r="AO73" i="22"/>
  <c r="AP73" i="22"/>
  <c r="AQ73" i="22"/>
  <c r="AR73" i="22"/>
  <c r="AS73" i="22"/>
  <c r="AT73" i="22"/>
  <c r="AU73" i="22"/>
  <c r="AV73" i="22"/>
  <c r="AW73" i="22"/>
  <c r="AX73" i="22"/>
  <c r="AY73" i="22"/>
  <c r="AZ73" i="22"/>
  <c r="BA73" i="22"/>
  <c r="BB73" i="22"/>
  <c r="AE74" i="22"/>
  <c r="AF74" i="22"/>
  <c r="AG74" i="22"/>
  <c r="AH74" i="22"/>
  <c r="AI74" i="22"/>
  <c r="AJ74" i="22"/>
  <c r="AK74" i="22"/>
  <c r="AL74" i="22"/>
  <c r="AM74" i="22"/>
  <c r="AN74" i="22"/>
  <c r="AO74" i="22"/>
  <c r="AP74" i="22"/>
  <c r="AQ74" i="22"/>
  <c r="AR74" i="22"/>
  <c r="AS74" i="22"/>
  <c r="AT74" i="22"/>
  <c r="AU74" i="22"/>
  <c r="AV74" i="22"/>
  <c r="AW74" i="22"/>
  <c r="AX74" i="22"/>
  <c r="AY74" i="22"/>
  <c r="AZ74" i="22"/>
  <c r="BA74" i="22"/>
  <c r="BB74" i="22"/>
  <c r="AE75" i="22"/>
  <c r="AF75" i="22"/>
  <c r="AG75" i="22"/>
  <c r="AH75" i="22"/>
  <c r="AI75" i="22"/>
  <c r="AJ75" i="22"/>
  <c r="AK75" i="22"/>
  <c r="AL75" i="22"/>
  <c r="AM75" i="22"/>
  <c r="AN75" i="22"/>
  <c r="AO75" i="22"/>
  <c r="AP75" i="22"/>
  <c r="AQ75" i="22"/>
  <c r="AR75" i="22"/>
  <c r="AS75" i="22"/>
  <c r="AT75" i="22"/>
  <c r="AU75" i="22"/>
  <c r="AV75" i="22"/>
  <c r="AW75" i="22"/>
  <c r="AX75" i="22"/>
  <c r="AY75" i="22"/>
  <c r="AZ75" i="22"/>
  <c r="BA75" i="22"/>
  <c r="BB75" i="22"/>
  <c r="AE76" i="22"/>
  <c r="AF76" i="22"/>
  <c r="AG76" i="22"/>
  <c r="AH76" i="22"/>
  <c r="AI76" i="22"/>
  <c r="AJ76" i="22"/>
  <c r="AK76" i="22"/>
  <c r="AL76" i="22"/>
  <c r="AM76" i="22"/>
  <c r="AN76" i="22"/>
  <c r="AO76" i="22"/>
  <c r="AP76" i="22"/>
  <c r="AQ76" i="22"/>
  <c r="AR76" i="22"/>
  <c r="AS76" i="22"/>
  <c r="AT76" i="22"/>
  <c r="AU76" i="22"/>
  <c r="AV76" i="22"/>
  <c r="AW76" i="22"/>
  <c r="AX76" i="22"/>
  <c r="AY76" i="22"/>
  <c r="AZ76" i="22"/>
  <c r="BA76" i="22"/>
  <c r="BB76" i="22"/>
  <c r="AE77" i="22"/>
  <c r="AF77" i="22"/>
  <c r="AG77" i="22"/>
  <c r="AH77" i="22"/>
  <c r="AI77" i="22"/>
  <c r="AJ77" i="22"/>
  <c r="AK77" i="22"/>
  <c r="AL77" i="22"/>
  <c r="AM77" i="22"/>
  <c r="AN77" i="22"/>
  <c r="AO77" i="22"/>
  <c r="AP77" i="22"/>
  <c r="AQ77" i="22"/>
  <c r="AR77" i="22"/>
  <c r="AS77" i="22"/>
  <c r="AT77" i="22"/>
  <c r="AU77" i="22"/>
  <c r="AV77" i="22"/>
  <c r="AW77" i="22"/>
  <c r="AX77" i="22"/>
  <c r="AY77" i="22"/>
  <c r="AZ77" i="22"/>
  <c r="BA77" i="22"/>
  <c r="BB77" i="22"/>
  <c r="AE78" i="22"/>
  <c r="AF78" i="22"/>
  <c r="AG78" i="22"/>
  <c r="AH78" i="22"/>
  <c r="AI78" i="22"/>
  <c r="AJ78" i="22"/>
  <c r="AK78" i="22"/>
  <c r="AL78" i="22"/>
  <c r="AM78" i="22"/>
  <c r="AN78" i="22"/>
  <c r="AO78" i="22"/>
  <c r="AP78" i="22"/>
  <c r="AQ78" i="22"/>
  <c r="AR78" i="22"/>
  <c r="AS78" i="22"/>
  <c r="AT78" i="22"/>
  <c r="AU78" i="22"/>
  <c r="AV78" i="22"/>
  <c r="AW78" i="22"/>
  <c r="AX78" i="22"/>
  <c r="AY78" i="22"/>
  <c r="AZ78" i="22"/>
  <c r="BA78" i="22"/>
  <c r="BB78" i="22"/>
  <c r="AE79" i="22"/>
  <c r="AF79" i="22"/>
  <c r="AG79" i="22"/>
  <c r="AH79" i="22"/>
  <c r="AI79" i="22"/>
  <c r="AJ79" i="22"/>
  <c r="AK79" i="22"/>
  <c r="AL79" i="22"/>
  <c r="AM79" i="22"/>
  <c r="AN79" i="22"/>
  <c r="AO79" i="22"/>
  <c r="AP79" i="22"/>
  <c r="AQ79" i="22"/>
  <c r="AR79" i="22"/>
  <c r="AS79" i="22"/>
  <c r="AT79" i="22"/>
  <c r="AU79" i="22"/>
  <c r="AV79" i="22"/>
  <c r="AW79" i="22"/>
  <c r="AX79" i="22"/>
  <c r="AY79" i="22"/>
  <c r="AZ79" i="22"/>
  <c r="BA79" i="22"/>
  <c r="BB79" i="22"/>
  <c r="AE80" i="22"/>
  <c r="AF80" i="22"/>
  <c r="AG80" i="22"/>
  <c r="AH80" i="22"/>
  <c r="AI80" i="22"/>
  <c r="AJ80" i="22"/>
  <c r="AK80" i="22"/>
  <c r="AL80" i="22"/>
  <c r="AM80" i="22"/>
  <c r="AN80" i="22"/>
  <c r="AO80" i="22"/>
  <c r="AP80" i="22"/>
  <c r="AQ80" i="22"/>
  <c r="AR80" i="22"/>
  <c r="AS80" i="22"/>
  <c r="AT80" i="22"/>
  <c r="AU80" i="22"/>
  <c r="AV80" i="22"/>
  <c r="AW80" i="22"/>
  <c r="AX80" i="22"/>
  <c r="AY80" i="22"/>
  <c r="AZ80" i="22"/>
  <c r="BA80" i="22"/>
  <c r="BB80" i="22"/>
  <c r="AE81" i="22"/>
  <c r="AF81" i="22"/>
  <c r="AG81" i="22"/>
  <c r="AH81" i="22"/>
  <c r="AI81" i="22"/>
  <c r="AJ81" i="22"/>
  <c r="AK81" i="22"/>
  <c r="AL81" i="22"/>
  <c r="AM81" i="22"/>
  <c r="AN81" i="22"/>
  <c r="AO81" i="22"/>
  <c r="AP81" i="22"/>
  <c r="AQ81" i="22"/>
  <c r="AR81" i="22"/>
  <c r="AS81" i="22"/>
  <c r="AT81" i="22"/>
  <c r="AU81" i="22"/>
  <c r="AV81" i="22"/>
  <c r="AW81" i="22"/>
  <c r="AX81" i="22"/>
  <c r="AY81" i="22"/>
  <c r="AZ81" i="22"/>
  <c r="BA81" i="22"/>
  <c r="BB81" i="22"/>
  <c r="AE82" i="22"/>
  <c r="AF82" i="22"/>
  <c r="AG82" i="22"/>
  <c r="AH82" i="22"/>
  <c r="AI82" i="22"/>
  <c r="AJ82" i="22"/>
  <c r="AK82" i="22"/>
  <c r="AL82" i="22"/>
  <c r="AM82" i="22"/>
  <c r="AN82" i="22"/>
  <c r="AO82" i="22"/>
  <c r="AP82" i="22"/>
  <c r="AQ82" i="22"/>
  <c r="AR82" i="22"/>
  <c r="AS82" i="22"/>
  <c r="AT82" i="22"/>
  <c r="AU82" i="22"/>
  <c r="AV82" i="22"/>
  <c r="AW82" i="22"/>
  <c r="AX82" i="22"/>
  <c r="AY82" i="22"/>
  <c r="AZ82" i="22"/>
  <c r="BA82" i="22"/>
  <c r="BB82" i="22"/>
  <c r="AE83" i="22"/>
  <c r="AF83" i="22"/>
  <c r="AG83" i="22"/>
  <c r="AH83" i="22"/>
  <c r="AI83" i="22"/>
  <c r="AJ83" i="22"/>
  <c r="AK83" i="22"/>
  <c r="AL83" i="22"/>
  <c r="AM83" i="22"/>
  <c r="AN83" i="22"/>
  <c r="AO83" i="22"/>
  <c r="AP83" i="22"/>
  <c r="AQ83" i="22"/>
  <c r="AR83" i="22"/>
  <c r="AS83" i="22"/>
  <c r="AT83" i="22"/>
  <c r="AU83" i="22"/>
  <c r="AV83" i="22"/>
  <c r="AW83" i="22"/>
  <c r="AX83" i="22"/>
  <c r="AY83" i="22"/>
  <c r="AZ83" i="22"/>
  <c r="BA83" i="22"/>
  <c r="BB83" i="22"/>
  <c r="AE84" i="22"/>
  <c r="AF84" i="22"/>
  <c r="AG84" i="22"/>
  <c r="AH84" i="22"/>
  <c r="AI84" i="22"/>
  <c r="AJ84" i="22"/>
  <c r="AK84" i="22"/>
  <c r="AL84" i="22"/>
  <c r="AM84" i="22"/>
  <c r="AN84" i="22"/>
  <c r="AO84" i="22"/>
  <c r="AP84" i="22"/>
  <c r="AQ84" i="22"/>
  <c r="AR84" i="22"/>
  <c r="AS84" i="22"/>
  <c r="AT84" i="22"/>
  <c r="AU84" i="22"/>
  <c r="AV84" i="22"/>
  <c r="AW84" i="22"/>
  <c r="AX84" i="22"/>
  <c r="AY84" i="22"/>
  <c r="AZ84" i="22"/>
  <c r="BA84" i="22"/>
  <c r="BB84" i="22"/>
  <c r="AE85" i="22"/>
  <c r="AF85" i="22"/>
  <c r="AG85" i="22"/>
  <c r="AH85" i="22"/>
  <c r="AI85" i="22"/>
  <c r="AJ85" i="22"/>
  <c r="AK85" i="22"/>
  <c r="AL85" i="22"/>
  <c r="AM85" i="22"/>
  <c r="AN85" i="22"/>
  <c r="AO85" i="22"/>
  <c r="AP85" i="22"/>
  <c r="AQ85" i="22"/>
  <c r="AR85" i="22"/>
  <c r="AS85" i="22"/>
  <c r="AT85" i="22"/>
  <c r="AU85" i="22"/>
  <c r="AV85" i="22"/>
  <c r="AW85" i="22"/>
  <c r="AX85" i="22"/>
  <c r="AY85" i="22"/>
  <c r="AZ85" i="22"/>
  <c r="BA85" i="22"/>
  <c r="BB85" i="22"/>
  <c r="AE86" i="22"/>
  <c r="AF86" i="22"/>
  <c r="AG86" i="22"/>
  <c r="AH86" i="22"/>
  <c r="AI86" i="22"/>
  <c r="AJ86" i="22"/>
  <c r="AK86" i="22"/>
  <c r="AL86" i="22"/>
  <c r="AM86" i="22"/>
  <c r="AN86" i="22"/>
  <c r="AO86" i="22"/>
  <c r="AP86" i="22"/>
  <c r="AQ86" i="22"/>
  <c r="AR86" i="22"/>
  <c r="AS86" i="22"/>
  <c r="AT86" i="22"/>
  <c r="AU86" i="22"/>
  <c r="AV86" i="22"/>
  <c r="AW86" i="22"/>
  <c r="AX86" i="22"/>
  <c r="AY86" i="22"/>
  <c r="AZ86" i="22"/>
  <c r="BA86" i="22"/>
  <c r="BB86" i="22"/>
  <c r="AE87" i="22"/>
  <c r="AF87" i="22"/>
  <c r="AG87" i="22"/>
  <c r="AH87" i="22"/>
  <c r="AI87" i="22"/>
  <c r="AJ87" i="22"/>
  <c r="AK87" i="22"/>
  <c r="AL87" i="22"/>
  <c r="AM87" i="22"/>
  <c r="AN87" i="22"/>
  <c r="AO87" i="22"/>
  <c r="AP87" i="22"/>
  <c r="AQ87" i="22"/>
  <c r="AR87" i="22"/>
  <c r="AS87" i="22"/>
  <c r="AT87" i="22"/>
  <c r="AU87" i="22"/>
  <c r="AV87" i="22"/>
  <c r="AW87" i="22"/>
  <c r="AX87" i="22"/>
  <c r="AY87" i="22"/>
  <c r="AZ87" i="22"/>
  <c r="BA87" i="22"/>
  <c r="BB87" i="22"/>
  <c r="AE88" i="22"/>
  <c r="AF88" i="22"/>
  <c r="AG88" i="22"/>
  <c r="AH88" i="22"/>
  <c r="AI88" i="22"/>
  <c r="AJ88" i="22"/>
  <c r="AK88" i="22"/>
  <c r="AL88" i="22"/>
  <c r="AM88" i="22"/>
  <c r="AN88" i="22"/>
  <c r="AO88" i="22"/>
  <c r="AP88" i="22"/>
  <c r="AQ88" i="22"/>
  <c r="AR88" i="22"/>
  <c r="AS88" i="22"/>
  <c r="AT88" i="22"/>
  <c r="AU88" i="22"/>
  <c r="AV88" i="22"/>
  <c r="AW88" i="22"/>
  <c r="AX88" i="22"/>
  <c r="AY88" i="22"/>
  <c r="AZ88" i="22"/>
  <c r="BA88" i="22"/>
  <c r="BB88" i="22"/>
  <c r="AE89" i="22"/>
  <c r="AF89" i="22"/>
  <c r="AG89" i="22"/>
  <c r="AH89" i="22"/>
  <c r="AI89" i="22"/>
  <c r="AJ89" i="22"/>
  <c r="AK89" i="22"/>
  <c r="AL89" i="22"/>
  <c r="AM89" i="22"/>
  <c r="AN89" i="22"/>
  <c r="AO89" i="22"/>
  <c r="AP89" i="22"/>
  <c r="AQ89" i="22"/>
  <c r="AR89" i="22"/>
  <c r="AS89" i="22"/>
  <c r="AT89" i="22"/>
  <c r="AU89" i="22"/>
  <c r="AV89" i="22"/>
  <c r="AW89" i="22"/>
  <c r="AX89" i="22"/>
  <c r="AY89" i="22"/>
  <c r="AZ89" i="22"/>
  <c r="BA89" i="22"/>
  <c r="BB89" i="22"/>
  <c r="AE90" i="22"/>
  <c r="AF90" i="22"/>
  <c r="AG90" i="22"/>
  <c r="AH90" i="22"/>
  <c r="AI90" i="22"/>
  <c r="AJ90" i="22"/>
  <c r="AK90" i="22"/>
  <c r="AL90" i="22"/>
  <c r="AM90" i="22"/>
  <c r="AN90" i="22"/>
  <c r="AO90" i="22"/>
  <c r="AP90" i="22"/>
  <c r="AQ90" i="22"/>
  <c r="AR90" i="22"/>
  <c r="AS90" i="22"/>
  <c r="AT90" i="22"/>
  <c r="AU90" i="22"/>
  <c r="AV90" i="22"/>
  <c r="AW90" i="22"/>
  <c r="AX90" i="22"/>
  <c r="AY90" i="22"/>
  <c r="AZ90" i="22"/>
  <c r="BA90" i="22"/>
  <c r="BB90" i="22"/>
  <c r="AE91" i="22"/>
  <c r="AF91" i="22"/>
  <c r="AG91" i="22"/>
  <c r="AH91" i="22"/>
  <c r="AI91" i="22"/>
  <c r="AJ91" i="22"/>
  <c r="AK91" i="22"/>
  <c r="AL91" i="22"/>
  <c r="AM91" i="22"/>
  <c r="AN91" i="22"/>
  <c r="AO91" i="22"/>
  <c r="AP91" i="22"/>
  <c r="AQ91" i="22"/>
  <c r="AR91" i="22"/>
  <c r="AS91" i="22"/>
  <c r="AT91" i="22"/>
  <c r="AU91" i="22"/>
  <c r="AV91" i="22"/>
  <c r="AW91" i="22"/>
  <c r="AX91" i="22"/>
  <c r="AY91" i="22"/>
  <c r="AZ91" i="22"/>
  <c r="BA91" i="22"/>
  <c r="BB91" i="22"/>
  <c r="AE92" i="22"/>
  <c r="AF92" i="22"/>
  <c r="AG92" i="22"/>
  <c r="AH92" i="22"/>
  <c r="AI92" i="22"/>
  <c r="AJ92" i="22"/>
  <c r="AK92" i="22"/>
  <c r="AL92" i="22"/>
  <c r="AM92" i="22"/>
  <c r="AN92" i="22"/>
  <c r="AO92" i="22"/>
  <c r="AP92" i="22"/>
  <c r="AQ92" i="22"/>
  <c r="AR92" i="22"/>
  <c r="AS92" i="22"/>
  <c r="AT92" i="22"/>
  <c r="AU92" i="22"/>
  <c r="AV92" i="22"/>
  <c r="AW92" i="22"/>
  <c r="AX92" i="22"/>
  <c r="AY92" i="22"/>
  <c r="AZ92" i="22"/>
  <c r="BA92" i="22"/>
  <c r="BB92" i="22"/>
  <c r="AE93" i="22"/>
  <c r="AF93" i="22"/>
  <c r="AG93" i="22"/>
  <c r="AH93" i="22"/>
  <c r="AI93" i="22"/>
  <c r="AJ93" i="22"/>
  <c r="AK93" i="22"/>
  <c r="AL93" i="22"/>
  <c r="AM93" i="22"/>
  <c r="AN93" i="22"/>
  <c r="AO93" i="22"/>
  <c r="AP93" i="22"/>
  <c r="AQ93" i="22"/>
  <c r="AR93" i="22"/>
  <c r="AS93" i="22"/>
  <c r="AT93" i="22"/>
  <c r="AU93" i="22"/>
  <c r="AV93" i="22"/>
  <c r="AW93" i="22"/>
  <c r="AX93" i="22"/>
  <c r="AY93" i="22"/>
  <c r="AZ93" i="22"/>
  <c r="BA93" i="22"/>
  <c r="BB93" i="22"/>
  <c r="AE94" i="22"/>
  <c r="AF94" i="22"/>
  <c r="AG94" i="22"/>
  <c r="AH94" i="22"/>
  <c r="AI94" i="22"/>
  <c r="AJ94" i="22"/>
  <c r="AK94" i="22"/>
  <c r="AL94" i="22"/>
  <c r="AM94" i="22"/>
  <c r="AN94" i="22"/>
  <c r="AO94" i="22"/>
  <c r="AP94" i="22"/>
  <c r="AQ94" i="22"/>
  <c r="AR94" i="22"/>
  <c r="AS94" i="22"/>
  <c r="AT94" i="22"/>
  <c r="AU94" i="22"/>
  <c r="AV94" i="22"/>
  <c r="AW94" i="22"/>
  <c r="AX94" i="22"/>
  <c r="AY94" i="22"/>
  <c r="AZ94" i="22"/>
  <c r="BA94" i="22"/>
  <c r="BB94" i="22"/>
  <c r="AE95" i="22"/>
  <c r="AF95" i="22"/>
  <c r="AG95" i="22"/>
  <c r="AH95" i="22"/>
  <c r="AI95" i="22"/>
  <c r="AJ95" i="22"/>
  <c r="AK95" i="22"/>
  <c r="AL95" i="22"/>
  <c r="AM95" i="22"/>
  <c r="AN95" i="22"/>
  <c r="AO95" i="22"/>
  <c r="AP95" i="22"/>
  <c r="AQ95" i="22"/>
  <c r="AR95" i="22"/>
  <c r="AS95" i="22"/>
  <c r="AT95" i="22"/>
  <c r="AU95" i="22"/>
  <c r="AV95" i="22"/>
  <c r="AW95" i="22"/>
  <c r="AX95" i="22"/>
  <c r="AY95" i="22"/>
  <c r="AZ95" i="22"/>
  <c r="BA95" i="22"/>
  <c r="BB95" i="22"/>
  <c r="AE96" i="22"/>
  <c r="AF96" i="22"/>
  <c r="AG96" i="22"/>
  <c r="AH96" i="22"/>
  <c r="AI96" i="22"/>
  <c r="AJ96" i="22"/>
  <c r="AK96" i="22"/>
  <c r="AL96" i="22"/>
  <c r="AM96" i="22"/>
  <c r="AN96" i="22"/>
  <c r="AO96" i="22"/>
  <c r="AP96" i="22"/>
  <c r="AQ96" i="22"/>
  <c r="AR96" i="22"/>
  <c r="AS96" i="22"/>
  <c r="AT96" i="22"/>
  <c r="AU96" i="22"/>
  <c r="AV96" i="22"/>
  <c r="AW96" i="22"/>
  <c r="AX96" i="22"/>
  <c r="AY96" i="22"/>
  <c r="AZ96" i="22"/>
  <c r="BA96" i="22"/>
  <c r="BB96" i="22"/>
  <c r="AE97" i="22"/>
  <c r="AF97" i="22"/>
  <c r="AG97" i="22"/>
  <c r="AH97" i="22"/>
  <c r="AI97" i="22"/>
  <c r="AJ97" i="22"/>
  <c r="AK97" i="22"/>
  <c r="AL97" i="22"/>
  <c r="AM97" i="22"/>
  <c r="AN97" i="22"/>
  <c r="AO97" i="22"/>
  <c r="AP97" i="22"/>
  <c r="AQ97" i="22"/>
  <c r="AR97" i="22"/>
  <c r="AS97" i="22"/>
  <c r="AT97" i="22"/>
  <c r="AU97" i="22"/>
  <c r="AV97" i="22"/>
  <c r="AW97" i="22"/>
  <c r="AX97" i="22"/>
  <c r="AY97" i="22"/>
  <c r="AZ97" i="22"/>
  <c r="BA97" i="22"/>
  <c r="BB97" i="22"/>
  <c r="AE98" i="22"/>
  <c r="AF98" i="22"/>
  <c r="AG98" i="22"/>
  <c r="AH98" i="22"/>
  <c r="AI98" i="22"/>
  <c r="AJ98" i="22"/>
  <c r="AK98" i="22"/>
  <c r="AL98" i="22"/>
  <c r="AM98" i="22"/>
  <c r="AN98" i="22"/>
  <c r="AO98" i="22"/>
  <c r="AP98" i="22"/>
  <c r="AQ98" i="22"/>
  <c r="AR98" i="22"/>
  <c r="AS98" i="22"/>
  <c r="AT98" i="22"/>
  <c r="AU98" i="22"/>
  <c r="AV98" i="22"/>
  <c r="AW98" i="22"/>
  <c r="AX98" i="22"/>
  <c r="AY98" i="22"/>
  <c r="AZ98" i="22"/>
  <c r="BA98" i="22"/>
  <c r="BB98" i="22"/>
  <c r="AE99" i="22"/>
  <c r="AF99" i="22"/>
  <c r="AG99" i="22"/>
  <c r="AH99" i="22"/>
  <c r="AI99" i="22"/>
  <c r="AJ99" i="22"/>
  <c r="AK99" i="22"/>
  <c r="AL99" i="22"/>
  <c r="AM99" i="22"/>
  <c r="AN99" i="22"/>
  <c r="AO99" i="22"/>
  <c r="AP99" i="22"/>
  <c r="AQ99" i="22"/>
  <c r="AR99" i="22"/>
  <c r="AS99" i="22"/>
  <c r="AT99" i="22"/>
  <c r="AU99" i="22"/>
  <c r="AV99" i="22"/>
  <c r="AW99" i="22"/>
  <c r="AX99" i="22"/>
  <c r="AY99" i="22"/>
  <c r="AZ99" i="22"/>
  <c r="BA99" i="22"/>
  <c r="BB99" i="22"/>
  <c r="AE100" i="22"/>
  <c r="AF100" i="22"/>
  <c r="AG100" i="22"/>
  <c r="AH100" i="22"/>
  <c r="AI100" i="22"/>
  <c r="AJ100" i="22"/>
  <c r="AK100" i="22"/>
  <c r="AL100" i="22"/>
  <c r="AM100" i="22"/>
  <c r="AN100" i="22"/>
  <c r="AO100" i="22"/>
  <c r="AP100" i="22"/>
  <c r="AQ100" i="22"/>
  <c r="AR100" i="22"/>
  <c r="AS100" i="22"/>
  <c r="AT100" i="22"/>
  <c r="AU100" i="22"/>
  <c r="AV100" i="22"/>
  <c r="AW100" i="22"/>
  <c r="AX100" i="22"/>
  <c r="AY100" i="22"/>
  <c r="AZ100" i="22"/>
  <c r="BA100" i="22"/>
  <c r="BB100" i="22"/>
  <c r="AE101" i="22"/>
  <c r="AF101" i="22"/>
  <c r="AG101" i="22"/>
  <c r="AH101" i="22"/>
  <c r="AI101" i="22"/>
  <c r="AJ101" i="22"/>
  <c r="AK101" i="22"/>
  <c r="AL101" i="22"/>
  <c r="AM101" i="22"/>
  <c r="AN101" i="22"/>
  <c r="AO101" i="22"/>
  <c r="AP101" i="22"/>
  <c r="AQ101" i="22"/>
  <c r="AR101" i="22"/>
  <c r="AS101" i="22"/>
  <c r="AT101" i="22"/>
  <c r="AU101" i="22"/>
  <c r="AV101" i="22"/>
  <c r="AW101" i="22"/>
  <c r="AX101" i="22"/>
  <c r="AY101" i="22"/>
  <c r="AZ101" i="22"/>
  <c r="BA101" i="22"/>
  <c r="BB101" i="22"/>
  <c r="AE102" i="22"/>
  <c r="AF102" i="22"/>
  <c r="AG102" i="22"/>
  <c r="AH102" i="22"/>
  <c r="AI102" i="22"/>
  <c r="AJ102" i="22"/>
  <c r="AK102" i="22"/>
  <c r="AL102" i="22"/>
  <c r="AM102" i="22"/>
  <c r="AN102" i="22"/>
  <c r="AO102" i="22"/>
  <c r="AP102" i="22"/>
  <c r="AQ102" i="22"/>
  <c r="AR102" i="22"/>
  <c r="AS102" i="22"/>
  <c r="AT102" i="22"/>
  <c r="AU102" i="22"/>
  <c r="AV102" i="22"/>
  <c r="AW102" i="22"/>
  <c r="AX102" i="22"/>
  <c r="AY102" i="22"/>
  <c r="AZ102" i="22"/>
  <c r="BA102" i="22"/>
  <c r="BB102" i="22"/>
  <c r="AE103" i="22"/>
  <c r="AF103" i="22"/>
  <c r="AG103" i="22"/>
  <c r="AH103" i="22"/>
  <c r="AI103" i="22"/>
  <c r="AJ103" i="22"/>
  <c r="AK103" i="22"/>
  <c r="AL103" i="22"/>
  <c r="AM103" i="22"/>
  <c r="AN103" i="22"/>
  <c r="AO103" i="22"/>
  <c r="AP103" i="22"/>
  <c r="AQ103" i="22"/>
  <c r="AR103" i="22"/>
  <c r="AS103" i="22"/>
  <c r="AT103" i="22"/>
  <c r="AU103" i="22"/>
  <c r="AV103" i="22"/>
  <c r="AW103" i="22"/>
  <c r="AX103" i="22"/>
  <c r="AY103" i="22"/>
  <c r="AZ103" i="22"/>
  <c r="BA103" i="22"/>
  <c r="BB103" i="22"/>
  <c r="AE104" i="22"/>
  <c r="AF104" i="22"/>
  <c r="AG104" i="22"/>
  <c r="AH104" i="22"/>
  <c r="AI104" i="22"/>
  <c r="AJ104" i="22"/>
  <c r="AK104" i="22"/>
  <c r="AL104" i="22"/>
  <c r="AM104" i="22"/>
  <c r="AN104" i="22"/>
  <c r="AO104" i="22"/>
  <c r="AP104" i="22"/>
  <c r="AQ104" i="22"/>
  <c r="AR104" i="22"/>
  <c r="AS104" i="22"/>
  <c r="AT104" i="22"/>
  <c r="AU104" i="22"/>
  <c r="AV104" i="22"/>
  <c r="AW104" i="22"/>
  <c r="AX104" i="22"/>
  <c r="AY104" i="22"/>
  <c r="AZ104" i="22"/>
  <c r="BA104" i="22"/>
  <c r="BB104" i="22"/>
  <c r="AE105" i="22"/>
  <c r="AF105" i="22"/>
  <c r="AG105" i="22"/>
  <c r="AH105" i="22"/>
  <c r="AI105" i="22"/>
  <c r="AJ105" i="22"/>
  <c r="AK105" i="22"/>
  <c r="AL105" i="22"/>
  <c r="AM105" i="22"/>
  <c r="AN105" i="22"/>
  <c r="AO105" i="22"/>
  <c r="AP105" i="22"/>
  <c r="AQ105" i="22"/>
  <c r="AR105" i="22"/>
  <c r="AS105" i="22"/>
  <c r="AT105" i="22"/>
  <c r="AU105" i="22"/>
  <c r="AV105" i="22"/>
  <c r="AW105" i="22"/>
  <c r="AX105" i="22"/>
  <c r="AY105" i="22"/>
  <c r="AZ105" i="22"/>
  <c r="BA105" i="22"/>
  <c r="BB105" i="22"/>
  <c r="AD105" i="22"/>
  <c r="AD104" i="22"/>
  <c r="AD103" i="22"/>
  <c r="AD102" i="22"/>
  <c r="AD101" i="22"/>
  <c r="AD100" i="22"/>
  <c r="AD99" i="22"/>
  <c r="AD98" i="22"/>
  <c r="AD97" i="22"/>
  <c r="AD96" i="22"/>
  <c r="AD95" i="22"/>
  <c r="AD94" i="22"/>
  <c r="AD93" i="22"/>
  <c r="AD92" i="22"/>
  <c r="AD91" i="22"/>
  <c r="AD90" i="22"/>
  <c r="AD89" i="22"/>
  <c r="AD88" i="22"/>
  <c r="AD87" i="22"/>
  <c r="AD86" i="22"/>
  <c r="AD85" i="22"/>
  <c r="AD84" i="22"/>
  <c r="AD83" i="22"/>
  <c r="AD82" i="22"/>
  <c r="AD81" i="22"/>
  <c r="AD80" i="22"/>
  <c r="AD79" i="22"/>
  <c r="AD78" i="22"/>
  <c r="AD77" i="22"/>
  <c r="AD76" i="22"/>
  <c r="AD75" i="22"/>
  <c r="AD74" i="22"/>
  <c r="AD73" i="22"/>
  <c r="AD72" i="22"/>
  <c r="AD71" i="22"/>
  <c r="AD70" i="22"/>
  <c r="AD69" i="22"/>
  <c r="AD68" i="22"/>
  <c r="AD67" i="22"/>
  <c r="AD66" i="22"/>
  <c r="AD65" i="22"/>
  <c r="AD64" i="22"/>
  <c r="AC105" i="22"/>
  <c r="AC210" i="22" s="1"/>
  <c r="AC104" i="22"/>
  <c r="AC209" i="22" s="1"/>
  <c r="AC103" i="22"/>
  <c r="AC208" i="22" s="1"/>
  <c r="AC102" i="22"/>
  <c r="AC207" i="22" s="1"/>
  <c r="AC101" i="22"/>
  <c r="AC206" i="22" s="1"/>
  <c r="AC100" i="22"/>
  <c r="AC205" i="22" s="1"/>
  <c r="AC99" i="22"/>
  <c r="AC204" i="22" s="1"/>
  <c r="AC98" i="22"/>
  <c r="AC203" i="22" s="1"/>
  <c r="AC97" i="22"/>
  <c r="AC202" i="22" s="1"/>
  <c r="AC96" i="22"/>
  <c r="AC201" i="22" s="1"/>
  <c r="AC95" i="22"/>
  <c r="AC200" i="22" s="1"/>
  <c r="AC94" i="22"/>
  <c r="AC199" i="22" s="1"/>
  <c r="AC93" i="22"/>
  <c r="AC198" i="22" s="1"/>
  <c r="AC92" i="22"/>
  <c r="AC197" i="22" s="1"/>
  <c r="AC91" i="22"/>
  <c r="AC196" i="22" s="1"/>
  <c r="AC90" i="22"/>
  <c r="AC195" i="22" s="1"/>
  <c r="AC89" i="22"/>
  <c r="AC194" i="22" s="1"/>
  <c r="AC88" i="22"/>
  <c r="AC193" i="22" s="1"/>
  <c r="AC87" i="22"/>
  <c r="AC192" i="22" s="1"/>
  <c r="AC86" i="22"/>
  <c r="AC191" i="22" s="1"/>
  <c r="AC85" i="22"/>
  <c r="AC190" i="22" s="1"/>
  <c r="AC84" i="22"/>
  <c r="AC189" i="22" s="1"/>
  <c r="AC83" i="22"/>
  <c r="AC188" i="22" s="1"/>
  <c r="AC82" i="22"/>
  <c r="AC187" i="22" s="1"/>
  <c r="AC81" i="22"/>
  <c r="AC186" i="22" s="1"/>
  <c r="AC80" i="22"/>
  <c r="AC185" i="22" s="1"/>
  <c r="AC79" i="22"/>
  <c r="AC184" i="22" s="1"/>
  <c r="AC78" i="22"/>
  <c r="AC183" i="22" s="1"/>
  <c r="AC77" i="22"/>
  <c r="AC182" i="22" s="1"/>
  <c r="AC76" i="22"/>
  <c r="AC181" i="22" s="1"/>
  <c r="AC75" i="22"/>
  <c r="AC180" i="22" s="1"/>
  <c r="AC74" i="22"/>
  <c r="AC179" i="22" s="1"/>
  <c r="AC73" i="22"/>
  <c r="AC178" i="22" s="1"/>
  <c r="AC72" i="22"/>
  <c r="AC177" i="22" s="1"/>
  <c r="AC71" i="22"/>
  <c r="AC176" i="22" s="1"/>
  <c r="AC70" i="22"/>
  <c r="AC175" i="22" s="1"/>
  <c r="AC69" i="22"/>
  <c r="AC174" i="22" s="1"/>
  <c r="AC68" i="22"/>
  <c r="AC173" i="22" s="1"/>
  <c r="AC67" i="22"/>
  <c r="AC172" i="22" s="1"/>
  <c r="AC66" i="22"/>
  <c r="AC171" i="22" s="1"/>
  <c r="AC65" i="22"/>
  <c r="AC170" i="22" s="1"/>
  <c r="AC64" i="22"/>
  <c r="AC169" i="22" s="1"/>
  <c r="AC63" i="22"/>
  <c r="AC168" i="22" s="1"/>
  <c r="AC62" i="22"/>
  <c r="AC167" i="22" s="1"/>
  <c r="AC61" i="22"/>
  <c r="AC166" i="22" s="1"/>
  <c r="AC60" i="22"/>
  <c r="AC165" i="22" s="1"/>
  <c r="AC59" i="22"/>
  <c r="AC164" i="22" s="1"/>
  <c r="AC58" i="22"/>
  <c r="AC163" i="22" s="1"/>
  <c r="AC57" i="22"/>
  <c r="AC162" i="22" s="1"/>
  <c r="AC56" i="22"/>
  <c r="AC161" i="22" s="1"/>
  <c r="AC55" i="22"/>
  <c r="AC160" i="22" s="1"/>
  <c r="AC54" i="22"/>
  <c r="AC159" i="22" s="1"/>
  <c r="AC53" i="22"/>
  <c r="AC158" i="22" s="1"/>
  <c r="AC52" i="22"/>
  <c r="AC157" i="22" s="1"/>
  <c r="AC51" i="22"/>
  <c r="AC156" i="22" s="1"/>
  <c r="AC50" i="22"/>
  <c r="AC155" i="22" s="1"/>
  <c r="AC49" i="22"/>
  <c r="AC154" i="22" s="1"/>
  <c r="AC48" i="22"/>
  <c r="AC153" i="22" s="1"/>
  <c r="AC47" i="22"/>
  <c r="AC152" i="22" s="1"/>
  <c r="AC46" i="22"/>
  <c r="AC151" i="22" s="1"/>
  <c r="AC45" i="22"/>
  <c r="AC150" i="22" s="1"/>
  <c r="AC44" i="22"/>
  <c r="AC149" i="22" s="1"/>
  <c r="AC43" i="22"/>
  <c r="AC148" i="22" s="1"/>
  <c r="AC42" i="22"/>
  <c r="AC147" i="22" s="1"/>
  <c r="AC41" i="22"/>
  <c r="AC146" i="22" s="1"/>
  <c r="AC40" i="22"/>
  <c r="AC145" i="22" s="1"/>
  <c r="AC39" i="22"/>
  <c r="AC144" i="22" s="1"/>
  <c r="AC38" i="22"/>
  <c r="AC143" i="22" s="1"/>
  <c r="AC37" i="22"/>
  <c r="AC142" i="22" s="1"/>
  <c r="AC36" i="22"/>
  <c r="AC141" i="22" s="1"/>
  <c r="AC35" i="22"/>
  <c r="AC140" i="22" s="1"/>
  <c r="AC34" i="22"/>
  <c r="AC139" i="22" s="1"/>
  <c r="AC33" i="22"/>
  <c r="AC138" i="22" s="1"/>
  <c r="AC32" i="22"/>
  <c r="AC137" i="22" s="1"/>
  <c r="AC31" i="22"/>
  <c r="AC136" i="22" s="1"/>
  <c r="AC30" i="22"/>
  <c r="AC135" i="22" s="1"/>
  <c r="AC29" i="22"/>
  <c r="AC134" i="22" s="1"/>
  <c r="AC28" i="22"/>
  <c r="AC133" i="22" s="1"/>
  <c r="AC27" i="22"/>
  <c r="AC132" i="22" s="1"/>
  <c r="AC26" i="22"/>
  <c r="AC131" i="22" s="1"/>
  <c r="AC25" i="22"/>
  <c r="AC130" i="22" s="1"/>
  <c r="AC24" i="22"/>
  <c r="AC129" i="22" s="1"/>
  <c r="AC23" i="22"/>
  <c r="AC128" i="22" s="1"/>
  <c r="AC22" i="22"/>
  <c r="AC127" i="22" s="1"/>
  <c r="AC21" i="22"/>
  <c r="AC126" i="22" s="1"/>
  <c r="AC20" i="22"/>
  <c r="AC125" i="22" s="1"/>
  <c r="AC19" i="22"/>
  <c r="AC124" i="22" s="1"/>
  <c r="AC18" i="22"/>
  <c r="AC123" i="22" s="1"/>
  <c r="AC17" i="22"/>
  <c r="AC122" i="22" s="1"/>
  <c r="AC16" i="22"/>
  <c r="AC121" i="22" s="1"/>
  <c r="AC15" i="22"/>
  <c r="AC120" i="22" s="1"/>
  <c r="AC14" i="22"/>
  <c r="AC119" i="22" s="1"/>
  <c r="AC13" i="22"/>
  <c r="AC118" i="22" s="1"/>
  <c r="AC12" i="22"/>
  <c r="AC117" i="22" s="1"/>
  <c r="AC11" i="22"/>
  <c r="AC116" i="22" s="1"/>
  <c r="AC10" i="22"/>
  <c r="AC115" i="22" s="1"/>
  <c r="AC9" i="22"/>
  <c r="AC114" i="22" s="1"/>
  <c r="AC8" i="22"/>
  <c r="AC113" i="22" s="1"/>
  <c r="AC7" i="22"/>
  <c r="AC112" i="22" s="1"/>
  <c r="AC6" i="22"/>
  <c r="AC111" i="22" s="1"/>
  <c r="C105" i="22"/>
  <c r="C210" i="22" s="1"/>
  <c r="C104" i="22"/>
  <c r="C209" i="22" s="1"/>
  <c r="C103" i="22"/>
  <c r="C208" i="22" s="1"/>
  <c r="C102" i="22"/>
  <c r="C207" i="22" s="1"/>
  <c r="C101" i="22"/>
  <c r="C206" i="22" s="1"/>
  <c r="C100" i="22"/>
  <c r="C205" i="22" s="1"/>
  <c r="C99" i="22"/>
  <c r="C204" i="22" s="1"/>
  <c r="C98" i="22"/>
  <c r="C203" i="22" s="1"/>
  <c r="C97" i="22"/>
  <c r="C202" i="22" s="1"/>
  <c r="C96" i="22"/>
  <c r="C201" i="22" s="1"/>
  <c r="C95" i="22"/>
  <c r="C200" i="22" s="1"/>
  <c r="C94" i="22"/>
  <c r="C199" i="22" s="1"/>
  <c r="C93" i="22"/>
  <c r="C198" i="22" s="1"/>
  <c r="C92" i="22"/>
  <c r="C197" i="22" s="1"/>
  <c r="C91" i="22"/>
  <c r="C196" i="22" s="1"/>
  <c r="C90" i="22"/>
  <c r="C195" i="22" s="1"/>
  <c r="C89" i="22"/>
  <c r="C194" i="22" s="1"/>
  <c r="C88" i="22"/>
  <c r="C193" i="22" s="1"/>
  <c r="C87" i="22"/>
  <c r="C192" i="22" s="1"/>
  <c r="C86" i="22"/>
  <c r="C191" i="22" s="1"/>
  <c r="C85" i="22"/>
  <c r="C190" i="22" s="1"/>
  <c r="C84" i="22"/>
  <c r="C189" i="22" s="1"/>
  <c r="C83" i="22"/>
  <c r="C188" i="22" s="1"/>
  <c r="C82" i="22"/>
  <c r="C187" i="22" s="1"/>
  <c r="C81" i="22"/>
  <c r="C186" i="22" s="1"/>
  <c r="C80" i="22"/>
  <c r="C185" i="22" s="1"/>
  <c r="C79" i="22"/>
  <c r="C184" i="22" s="1"/>
  <c r="C78" i="22"/>
  <c r="C183" i="22" s="1"/>
  <c r="C77" i="22"/>
  <c r="C182" i="22" s="1"/>
  <c r="C76" i="22"/>
  <c r="C181" i="22" s="1"/>
  <c r="C75" i="22"/>
  <c r="C180" i="22" s="1"/>
  <c r="C74" i="22"/>
  <c r="C179" i="22" s="1"/>
  <c r="C73" i="22"/>
  <c r="C178" i="22" s="1"/>
  <c r="C72" i="22"/>
  <c r="C177" i="22" s="1"/>
  <c r="C71" i="22"/>
  <c r="C176" i="22" s="1"/>
  <c r="C70" i="22"/>
  <c r="C175" i="22" s="1"/>
  <c r="C69" i="22"/>
  <c r="C174" i="22" s="1"/>
  <c r="C68" i="22"/>
  <c r="C173" i="22" s="1"/>
  <c r="C67" i="22"/>
  <c r="C172" i="22" s="1"/>
  <c r="C66" i="22"/>
  <c r="C171" i="22" s="1"/>
  <c r="C65" i="22"/>
  <c r="C170" i="22" s="1"/>
  <c r="C64" i="22"/>
  <c r="C169" i="22" s="1"/>
  <c r="C63" i="22"/>
  <c r="C168" i="22" s="1"/>
  <c r="C62" i="22"/>
  <c r="C167" i="22" s="1"/>
  <c r="C61" i="22"/>
  <c r="C166" i="22" s="1"/>
  <c r="C60" i="22"/>
  <c r="C165" i="22" s="1"/>
  <c r="C59" i="22"/>
  <c r="C164" i="22" s="1"/>
  <c r="C58" i="22"/>
  <c r="C163" i="22" s="1"/>
  <c r="C57" i="22"/>
  <c r="C162" i="22" s="1"/>
  <c r="C56" i="22"/>
  <c r="C161" i="22" s="1"/>
  <c r="C55" i="22"/>
  <c r="C160" i="22" s="1"/>
  <c r="C54" i="22"/>
  <c r="C159" i="22" s="1"/>
  <c r="C53" i="22"/>
  <c r="C158" i="22" s="1"/>
  <c r="C52" i="22"/>
  <c r="C157" i="22" s="1"/>
  <c r="C51" i="22"/>
  <c r="C156" i="22" s="1"/>
  <c r="C50" i="22"/>
  <c r="C155" i="22" s="1"/>
  <c r="C49" i="22"/>
  <c r="C154" i="22" s="1"/>
  <c r="C48" i="22"/>
  <c r="C153" i="22" s="1"/>
  <c r="C47" i="22"/>
  <c r="C152" i="22" s="1"/>
  <c r="C46" i="22"/>
  <c r="C151" i="22" s="1"/>
  <c r="C45" i="22"/>
  <c r="C150" i="22" s="1"/>
  <c r="C44" i="22"/>
  <c r="C149" i="22" s="1"/>
  <c r="C43" i="22"/>
  <c r="C148" i="22" s="1"/>
  <c r="C42" i="22"/>
  <c r="C147" i="22" s="1"/>
  <c r="C41" i="22"/>
  <c r="C146" i="22" s="1"/>
  <c r="C40" i="22"/>
  <c r="C145" i="22" s="1"/>
  <c r="C39" i="22"/>
  <c r="C144" i="22" s="1"/>
  <c r="C38" i="22"/>
  <c r="C143" i="22" s="1"/>
  <c r="C37" i="22"/>
  <c r="C142" i="22" s="1"/>
  <c r="C36" i="22"/>
  <c r="C141" i="22" s="1"/>
  <c r="C35" i="22"/>
  <c r="C140" i="22" s="1"/>
  <c r="C34" i="22"/>
  <c r="C139" i="22" s="1"/>
  <c r="C33" i="22"/>
  <c r="C138" i="22" s="1"/>
  <c r="C32" i="22"/>
  <c r="C137" i="22" s="1"/>
  <c r="C31" i="22"/>
  <c r="C136" i="22" s="1"/>
  <c r="C30" i="22"/>
  <c r="C29" i="22"/>
  <c r="C134" i="22" s="1"/>
  <c r="C28" i="22"/>
  <c r="C133" i="22" s="1"/>
  <c r="C27" i="22"/>
  <c r="C132" i="22" s="1"/>
  <c r="C26" i="22"/>
  <c r="C131" i="22" s="1"/>
  <c r="C25" i="22"/>
  <c r="C130" i="22" s="1"/>
  <c r="C24" i="22"/>
  <c r="C129" i="22" s="1"/>
  <c r="C23" i="22"/>
  <c r="C128" i="22" s="1"/>
  <c r="C22" i="22"/>
  <c r="C127" i="22" s="1"/>
  <c r="C21" i="22"/>
  <c r="C126" i="22" s="1"/>
  <c r="C20" i="22"/>
  <c r="C125" i="22" s="1"/>
  <c r="C19" i="22"/>
  <c r="C124" i="22" s="1"/>
  <c r="C18" i="22"/>
  <c r="C123" i="22" s="1"/>
  <c r="C17" i="22"/>
  <c r="C122" i="22" s="1"/>
  <c r="C16" i="22"/>
  <c r="C121" i="22" s="1"/>
  <c r="C15" i="22"/>
  <c r="C120" i="22" s="1"/>
  <c r="C14" i="22"/>
  <c r="C119" i="22" s="1"/>
  <c r="C13" i="22"/>
  <c r="C118" i="22" s="1"/>
  <c r="C12" i="22"/>
  <c r="C117" i="22" s="1"/>
  <c r="C11" i="22"/>
  <c r="C116" i="22" s="1"/>
  <c r="C10" i="22"/>
  <c r="C115" i="22" s="1"/>
  <c r="C9" i="22"/>
  <c r="C114" i="22" s="1"/>
  <c r="C8" i="22"/>
  <c r="C113" i="22" s="1"/>
  <c r="C7" i="22"/>
  <c r="C112" i="22" s="1"/>
  <c r="C6" i="22"/>
  <c r="C111" i="22" s="1"/>
  <c r="E64" i="22"/>
  <c r="F64" i="22"/>
  <c r="G64" i="22"/>
  <c r="H64" i="22"/>
  <c r="I64" i="22"/>
  <c r="J64" i="22"/>
  <c r="K64" i="22"/>
  <c r="L64" i="22"/>
  <c r="M64" i="22"/>
  <c r="N64" i="22"/>
  <c r="O64" i="22"/>
  <c r="P64" i="22"/>
  <c r="Q64" i="22"/>
  <c r="R64" i="22"/>
  <c r="S64" i="22"/>
  <c r="T64" i="22"/>
  <c r="U64" i="22"/>
  <c r="V64" i="22"/>
  <c r="W64" i="22"/>
  <c r="X64" i="22"/>
  <c r="Y64" i="22"/>
  <c r="Z64" i="22"/>
  <c r="AA64" i="22"/>
  <c r="AB64" i="22"/>
  <c r="E65" i="22"/>
  <c r="F65" i="22"/>
  <c r="G65" i="22"/>
  <c r="H65" i="22"/>
  <c r="I65" i="22"/>
  <c r="J65" i="22"/>
  <c r="K65" i="22"/>
  <c r="L65" i="22"/>
  <c r="M65" i="22"/>
  <c r="N65" i="22"/>
  <c r="O65" i="22"/>
  <c r="P65" i="22"/>
  <c r="Q65" i="22"/>
  <c r="R65" i="22"/>
  <c r="S65" i="22"/>
  <c r="T65" i="22"/>
  <c r="U65" i="22"/>
  <c r="V65" i="22"/>
  <c r="W65" i="22"/>
  <c r="X65" i="22"/>
  <c r="Y65" i="22"/>
  <c r="Z65" i="22"/>
  <c r="AA65" i="22"/>
  <c r="AB65" i="22"/>
  <c r="E66" i="22"/>
  <c r="F66" i="22"/>
  <c r="G66" i="22"/>
  <c r="H66" i="22"/>
  <c r="I66" i="22"/>
  <c r="J66" i="22"/>
  <c r="K66" i="22"/>
  <c r="L66" i="22"/>
  <c r="M66" i="22"/>
  <c r="N66" i="22"/>
  <c r="O66" i="22"/>
  <c r="P66" i="22"/>
  <c r="Q66" i="22"/>
  <c r="R66" i="22"/>
  <c r="S66" i="22"/>
  <c r="T66" i="22"/>
  <c r="U66" i="22"/>
  <c r="V66" i="22"/>
  <c r="W66" i="22"/>
  <c r="X66" i="22"/>
  <c r="Y66" i="22"/>
  <c r="Z66" i="22"/>
  <c r="AA66" i="22"/>
  <c r="AB66" i="22"/>
  <c r="E67" i="22"/>
  <c r="F67" i="22"/>
  <c r="G67" i="22"/>
  <c r="H67" i="22"/>
  <c r="I67" i="22"/>
  <c r="J67" i="22"/>
  <c r="K67" i="22"/>
  <c r="L67" i="22"/>
  <c r="M67" i="22"/>
  <c r="N67" i="22"/>
  <c r="O67" i="22"/>
  <c r="P67" i="22"/>
  <c r="Q67" i="22"/>
  <c r="R67" i="22"/>
  <c r="S67" i="22"/>
  <c r="T67" i="22"/>
  <c r="U67" i="22"/>
  <c r="V67" i="22"/>
  <c r="W67" i="22"/>
  <c r="X67" i="22"/>
  <c r="Y67" i="22"/>
  <c r="Z67" i="22"/>
  <c r="AA67" i="22"/>
  <c r="AB67" i="22"/>
  <c r="E68" i="22"/>
  <c r="F68" i="22"/>
  <c r="G68" i="22"/>
  <c r="H68" i="22"/>
  <c r="I68" i="22"/>
  <c r="J68" i="22"/>
  <c r="K68" i="22"/>
  <c r="L68" i="22"/>
  <c r="M68" i="22"/>
  <c r="N68" i="22"/>
  <c r="O68" i="22"/>
  <c r="P68" i="22"/>
  <c r="Q68" i="22"/>
  <c r="R68" i="22"/>
  <c r="S68" i="22"/>
  <c r="T68" i="22"/>
  <c r="U68" i="22"/>
  <c r="V68" i="22"/>
  <c r="W68" i="22"/>
  <c r="X68" i="22"/>
  <c r="Y68" i="22"/>
  <c r="Z68" i="22"/>
  <c r="AA68" i="22"/>
  <c r="AB68" i="22"/>
  <c r="E69" i="22"/>
  <c r="F69" i="22"/>
  <c r="G69" i="22"/>
  <c r="H69" i="22"/>
  <c r="I69" i="22"/>
  <c r="J69" i="22"/>
  <c r="K69" i="22"/>
  <c r="L69" i="22"/>
  <c r="M69" i="22"/>
  <c r="N69" i="22"/>
  <c r="O69" i="22"/>
  <c r="P69" i="22"/>
  <c r="Q69" i="22"/>
  <c r="R69" i="22"/>
  <c r="S69" i="22"/>
  <c r="T69" i="22"/>
  <c r="U69" i="22"/>
  <c r="V69" i="22"/>
  <c r="W69" i="22"/>
  <c r="X69" i="22"/>
  <c r="Y69" i="22"/>
  <c r="Z69" i="22"/>
  <c r="AA69" i="22"/>
  <c r="AB69" i="22"/>
  <c r="E70" i="22"/>
  <c r="F70" i="22"/>
  <c r="G70" i="22"/>
  <c r="H70" i="22"/>
  <c r="I70" i="22"/>
  <c r="J70" i="22"/>
  <c r="K70" i="22"/>
  <c r="L70" i="22"/>
  <c r="M70" i="22"/>
  <c r="N70" i="22"/>
  <c r="O70" i="22"/>
  <c r="P70" i="22"/>
  <c r="Q70" i="22"/>
  <c r="R70" i="22"/>
  <c r="S70" i="22"/>
  <c r="T70" i="22"/>
  <c r="U70" i="22"/>
  <c r="V70" i="22"/>
  <c r="W70" i="22"/>
  <c r="X70" i="22"/>
  <c r="Y70" i="22"/>
  <c r="Z70" i="22"/>
  <c r="AA70" i="22"/>
  <c r="AB70" i="22"/>
  <c r="E71" i="22"/>
  <c r="F71" i="22"/>
  <c r="G71" i="22"/>
  <c r="H71" i="22"/>
  <c r="I71" i="22"/>
  <c r="J71" i="22"/>
  <c r="K71" i="22"/>
  <c r="L71" i="22"/>
  <c r="M71" i="22"/>
  <c r="N71" i="22"/>
  <c r="O71" i="22"/>
  <c r="P71" i="22"/>
  <c r="Q71" i="22"/>
  <c r="R71" i="22"/>
  <c r="S71" i="22"/>
  <c r="T71" i="22"/>
  <c r="U71" i="22"/>
  <c r="V71" i="22"/>
  <c r="W71" i="22"/>
  <c r="X71" i="22"/>
  <c r="Y71" i="22"/>
  <c r="Z71" i="22"/>
  <c r="AA71" i="22"/>
  <c r="AB71" i="22"/>
  <c r="E72" i="22"/>
  <c r="F72" i="22"/>
  <c r="G72" i="22"/>
  <c r="H72" i="22"/>
  <c r="I72" i="22"/>
  <c r="J72" i="22"/>
  <c r="K72" i="22"/>
  <c r="L72" i="22"/>
  <c r="M72" i="22"/>
  <c r="N72" i="22"/>
  <c r="O72" i="22"/>
  <c r="P72" i="22"/>
  <c r="Q72" i="22"/>
  <c r="R72" i="22"/>
  <c r="S72" i="22"/>
  <c r="T72" i="22"/>
  <c r="U72" i="22"/>
  <c r="V72" i="22"/>
  <c r="W72" i="22"/>
  <c r="X72" i="22"/>
  <c r="Y72" i="22"/>
  <c r="Z72" i="22"/>
  <c r="AA72" i="22"/>
  <c r="AB72" i="22"/>
  <c r="E73" i="22"/>
  <c r="F73" i="22"/>
  <c r="G73" i="22"/>
  <c r="H73" i="22"/>
  <c r="I73" i="22"/>
  <c r="J73" i="22"/>
  <c r="K73" i="22"/>
  <c r="L73" i="22"/>
  <c r="M73" i="22"/>
  <c r="N73" i="22"/>
  <c r="O73" i="22"/>
  <c r="P73" i="22"/>
  <c r="Q73" i="22"/>
  <c r="R73" i="22"/>
  <c r="S73" i="22"/>
  <c r="T73" i="22"/>
  <c r="U73" i="22"/>
  <c r="V73" i="22"/>
  <c r="W73" i="22"/>
  <c r="X73" i="22"/>
  <c r="Y73" i="22"/>
  <c r="Z73" i="22"/>
  <c r="AA73" i="22"/>
  <c r="AB73" i="22"/>
  <c r="E74" i="22"/>
  <c r="F74" i="22"/>
  <c r="G74" i="22"/>
  <c r="H74" i="22"/>
  <c r="I74" i="22"/>
  <c r="J74" i="22"/>
  <c r="K74" i="22"/>
  <c r="L74" i="22"/>
  <c r="M74" i="22"/>
  <c r="N74" i="22"/>
  <c r="O74" i="22"/>
  <c r="P74" i="22"/>
  <c r="Q74" i="22"/>
  <c r="R74" i="22"/>
  <c r="S74" i="22"/>
  <c r="T74" i="22"/>
  <c r="U74" i="22"/>
  <c r="V74" i="22"/>
  <c r="W74" i="22"/>
  <c r="X74" i="22"/>
  <c r="Y74" i="22"/>
  <c r="Z74" i="22"/>
  <c r="AA74" i="22"/>
  <c r="AB74" i="22"/>
  <c r="E75" i="22"/>
  <c r="F75" i="22"/>
  <c r="G75" i="22"/>
  <c r="H75" i="22"/>
  <c r="I75" i="22"/>
  <c r="J75" i="22"/>
  <c r="K75" i="22"/>
  <c r="L75" i="22"/>
  <c r="M75" i="22"/>
  <c r="N75" i="22"/>
  <c r="O75" i="22"/>
  <c r="P75" i="22"/>
  <c r="Q75" i="22"/>
  <c r="R75" i="22"/>
  <c r="S75" i="22"/>
  <c r="T75" i="22"/>
  <c r="U75" i="22"/>
  <c r="V75" i="22"/>
  <c r="W75" i="22"/>
  <c r="X75" i="22"/>
  <c r="Y75" i="22"/>
  <c r="Z75" i="22"/>
  <c r="AA75" i="22"/>
  <c r="AB75" i="22"/>
  <c r="E76" i="22"/>
  <c r="F76" i="22"/>
  <c r="G76" i="22"/>
  <c r="H76" i="22"/>
  <c r="I76" i="22"/>
  <c r="J76" i="22"/>
  <c r="K76" i="22"/>
  <c r="L76" i="22"/>
  <c r="M76" i="22"/>
  <c r="N76" i="22"/>
  <c r="O76" i="22"/>
  <c r="P76" i="22"/>
  <c r="Q76" i="22"/>
  <c r="R76" i="22"/>
  <c r="S76" i="22"/>
  <c r="T76" i="22"/>
  <c r="U76" i="22"/>
  <c r="V76" i="22"/>
  <c r="W76" i="22"/>
  <c r="X76" i="22"/>
  <c r="Y76" i="22"/>
  <c r="Z76" i="22"/>
  <c r="AA76" i="22"/>
  <c r="AB76" i="22"/>
  <c r="E77" i="22"/>
  <c r="F77" i="22"/>
  <c r="G77" i="22"/>
  <c r="H77" i="22"/>
  <c r="I77" i="22"/>
  <c r="J77" i="22"/>
  <c r="K77" i="22"/>
  <c r="L77" i="22"/>
  <c r="M77" i="22"/>
  <c r="N77" i="22"/>
  <c r="O77" i="22"/>
  <c r="P77" i="22"/>
  <c r="Q77" i="22"/>
  <c r="R77" i="22"/>
  <c r="S77" i="22"/>
  <c r="T77" i="22"/>
  <c r="U77" i="22"/>
  <c r="V77" i="22"/>
  <c r="W77" i="22"/>
  <c r="X77" i="22"/>
  <c r="Y77" i="22"/>
  <c r="Z77" i="22"/>
  <c r="AA77" i="22"/>
  <c r="AB77" i="22"/>
  <c r="E78" i="22"/>
  <c r="F78" i="22"/>
  <c r="G78" i="22"/>
  <c r="H78" i="22"/>
  <c r="I78" i="22"/>
  <c r="J78" i="22"/>
  <c r="K78" i="22"/>
  <c r="L78" i="22"/>
  <c r="M78" i="22"/>
  <c r="N78" i="22"/>
  <c r="O78" i="22"/>
  <c r="P78" i="22"/>
  <c r="Q78" i="22"/>
  <c r="R78" i="22"/>
  <c r="S78" i="22"/>
  <c r="T78" i="22"/>
  <c r="U78" i="22"/>
  <c r="V78" i="22"/>
  <c r="W78" i="22"/>
  <c r="X78" i="22"/>
  <c r="Y78" i="22"/>
  <c r="Z78" i="22"/>
  <c r="AA78" i="22"/>
  <c r="AB78" i="22"/>
  <c r="E79" i="22"/>
  <c r="F79" i="22"/>
  <c r="G79" i="22"/>
  <c r="H79" i="22"/>
  <c r="I79" i="22"/>
  <c r="J79" i="22"/>
  <c r="K79" i="22"/>
  <c r="L79" i="22"/>
  <c r="M79" i="22"/>
  <c r="N79" i="22"/>
  <c r="O79" i="22"/>
  <c r="P79" i="22"/>
  <c r="Q79" i="22"/>
  <c r="R79" i="22"/>
  <c r="S79" i="22"/>
  <c r="T79" i="22"/>
  <c r="U79" i="22"/>
  <c r="V79" i="22"/>
  <c r="W79" i="22"/>
  <c r="X79" i="22"/>
  <c r="Y79" i="22"/>
  <c r="Z79" i="22"/>
  <c r="AA79" i="22"/>
  <c r="AB79" i="22"/>
  <c r="E80" i="22"/>
  <c r="F80" i="22"/>
  <c r="G80" i="22"/>
  <c r="H80" i="22"/>
  <c r="I80" i="22"/>
  <c r="J80" i="22"/>
  <c r="K80" i="22"/>
  <c r="L80" i="22"/>
  <c r="M80" i="22"/>
  <c r="N80" i="22"/>
  <c r="O80" i="22"/>
  <c r="P80" i="22"/>
  <c r="Q80" i="22"/>
  <c r="R80" i="22"/>
  <c r="S80" i="22"/>
  <c r="T80" i="22"/>
  <c r="U80" i="22"/>
  <c r="V80" i="22"/>
  <c r="W80" i="22"/>
  <c r="X80" i="22"/>
  <c r="Y80" i="22"/>
  <c r="Z80" i="22"/>
  <c r="AA80" i="22"/>
  <c r="AB80" i="22"/>
  <c r="E81" i="22"/>
  <c r="F81" i="22"/>
  <c r="G81" i="22"/>
  <c r="H81" i="22"/>
  <c r="I81" i="22"/>
  <c r="J81" i="22"/>
  <c r="K81" i="22"/>
  <c r="L81" i="22"/>
  <c r="M81" i="22"/>
  <c r="N81" i="22"/>
  <c r="O81" i="22"/>
  <c r="P81" i="22"/>
  <c r="Q81" i="22"/>
  <c r="R81" i="22"/>
  <c r="S81" i="22"/>
  <c r="T81" i="22"/>
  <c r="U81" i="22"/>
  <c r="V81" i="22"/>
  <c r="W81" i="22"/>
  <c r="X81" i="22"/>
  <c r="Y81" i="22"/>
  <c r="Z81" i="22"/>
  <c r="AA81" i="22"/>
  <c r="AB81" i="22"/>
  <c r="E82" i="22"/>
  <c r="F82" i="22"/>
  <c r="G82" i="22"/>
  <c r="H82" i="22"/>
  <c r="I82" i="22"/>
  <c r="J82" i="22"/>
  <c r="K82" i="22"/>
  <c r="L82" i="22"/>
  <c r="M82" i="22"/>
  <c r="N82" i="22"/>
  <c r="O82" i="22"/>
  <c r="P82" i="22"/>
  <c r="Q82" i="22"/>
  <c r="R82" i="22"/>
  <c r="S82" i="22"/>
  <c r="T82" i="22"/>
  <c r="U82" i="22"/>
  <c r="V82" i="22"/>
  <c r="W82" i="22"/>
  <c r="X82" i="22"/>
  <c r="Y82" i="22"/>
  <c r="Z82" i="22"/>
  <c r="AA82" i="22"/>
  <c r="AB82" i="22"/>
  <c r="E83" i="22"/>
  <c r="F83" i="22"/>
  <c r="G83" i="22"/>
  <c r="H83" i="22"/>
  <c r="I83" i="22"/>
  <c r="J83" i="22"/>
  <c r="K83" i="22"/>
  <c r="L83" i="22"/>
  <c r="M83" i="22"/>
  <c r="N83" i="22"/>
  <c r="O83" i="22"/>
  <c r="P83" i="22"/>
  <c r="Q83" i="22"/>
  <c r="R83" i="22"/>
  <c r="S83" i="22"/>
  <c r="T83" i="22"/>
  <c r="U83" i="22"/>
  <c r="V83" i="22"/>
  <c r="W83" i="22"/>
  <c r="X83" i="22"/>
  <c r="Y83" i="22"/>
  <c r="Z83" i="22"/>
  <c r="AA83" i="22"/>
  <c r="AB83" i="22"/>
  <c r="E84" i="22"/>
  <c r="F84" i="22"/>
  <c r="G84" i="22"/>
  <c r="H84" i="22"/>
  <c r="I84" i="22"/>
  <c r="J84" i="22"/>
  <c r="K84" i="22"/>
  <c r="L84" i="22"/>
  <c r="M84" i="22"/>
  <c r="N84" i="22"/>
  <c r="O84" i="22"/>
  <c r="P84" i="22"/>
  <c r="Q84" i="22"/>
  <c r="R84" i="22"/>
  <c r="S84" i="22"/>
  <c r="T84" i="22"/>
  <c r="U84" i="22"/>
  <c r="V84" i="22"/>
  <c r="W84" i="22"/>
  <c r="X84" i="22"/>
  <c r="Y84" i="22"/>
  <c r="Z84" i="22"/>
  <c r="AA84" i="22"/>
  <c r="AB84" i="22"/>
  <c r="E85" i="22"/>
  <c r="F85" i="22"/>
  <c r="G85" i="22"/>
  <c r="H85" i="22"/>
  <c r="I85" i="22"/>
  <c r="J85" i="22"/>
  <c r="K85" i="22"/>
  <c r="L85" i="22"/>
  <c r="M85" i="22"/>
  <c r="N85" i="22"/>
  <c r="O85" i="22"/>
  <c r="P85" i="22"/>
  <c r="Q85" i="22"/>
  <c r="R85" i="22"/>
  <c r="S85" i="22"/>
  <c r="T85" i="22"/>
  <c r="U85" i="22"/>
  <c r="V85" i="22"/>
  <c r="W85" i="22"/>
  <c r="X85" i="22"/>
  <c r="Y85" i="22"/>
  <c r="Z85" i="22"/>
  <c r="AA85" i="22"/>
  <c r="AB85" i="22"/>
  <c r="E86" i="22"/>
  <c r="F86" i="22"/>
  <c r="G86" i="22"/>
  <c r="H86" i="22"/>
  <c r="I86" i="22"/>
  <c r="J86" i="22"/>
  <c r="K86" i="22"/>
  <c r="L86" i="22"/>
  <c r="M86" i="22"/>
  <c r="N86" i="22"/>
  <c r="O86" i="22"/>
  <c r="P86" i="22"/>
  <c r="Q86" i="22"/>
  <c r="R86" i="22"/>
  <c r="S86" i="22"/>
  <c r="T86" i="22"/>
  <c r="U86" i="22"/>
  <c r="V86" i="22"/>
  <c r="W86" i="22"/>
  <c r="X86" i="22"/>
  <c r="Y86" i="22"/>
  <c r="Z86" i="22"/>
  <c r="AA86" i="22"/>
  <c r="AB86" i="22"/>
  <c r="E87" i="22"/>
  <c r="F87" i="22"/>
  <c r="G87" i="22"/>
  <c r="H87" i="22"/>
  <c r="I87" i="22"/>
  <c r="J87" i="22"/>
  <c r="K87" i="22"/>
  <c r="L87" i="22"/>
  <c r="M87" i="22"/>
  <c r="N87" i="22"/>
  <c r="O87" i="22"/>
  <c r="P87" i="22"/>
  <c r="Q87" i="22"/>
  <c r="R87" i="22"/>
  <c r="S87" i="22"/>
  <c r="T87" i="22"/>
  <c r="U87" i="22"/>
  <c r="V87" i="22"/>
  <c r="W87" i="22"/>
  <c r="X87" i="22"/>
  <c r="Y87" i="22"/>
  <c r="Z87" i="22"/>
  <c r="AA87" i="22"/>
  <c r="AB87" i="22"/>
  <c r="E88" i="22"/>
  <c r="F88" i="22"/>
  <c r="G88" i="22"/>
  <c r="H88" i="22"/>
  <c r="I88" i="22"/>
  <c r="J88" i="22"/>
  <c r="K88" i="22"/>
  <c r="L88" i="22"/>
  <c r="M88" i="22"/>
  <c r="N88" i="22"/>
  <c r="O88" i="22"/>
  <c r="P88" i="22"/>
  <c r="Q88" i="22"/>
  <c r="R88" i="22"/>
  <c r="S88" i="22"/>
  <c r="T88" i="22"/>
  <c r="U88" i="22"/>
  <c r="V88" i="22"/>
  <c r="W88" i="22"/>
  <c r="X88" i="22"/>
  <c r="Y88" i="22"/>
  <c r="Z88" i="22"/>
  <c r="AA88" i="22"/>
  <c r="AB88" i="22"/>
  <c r="E89" i="22"/>
  <c r="F89" i="22"/>
  <c r="G89" i="22"/>
  <c r="H89" i="22"/>
  <c r="I89" i="22"/>
  <c r="J89" i="22"/>
  <c r="K89" i="22"/>
  <c r="L89" i="22"/>
  <c r="M89" i="22"/>
  <c r="N89" i="22"/>
  <c r="O89" i="22"/>
  <c r="P89" i="22"/>
  <c r="Q89" i="22"/>
  <c r="R89" i="22"/>
  <c r="S89" i="22"/>
  <c r="T89" i="22"/>
  <c r="U89" i="22"/>
  <c r="V89" i="22"/>
  <c r="W89" i="22"/>
  <c r="X89" i="22"/>
  <c r="Y89" i="22"/>
  <c r="Z89" i="22"/>
  <c r="AA89" i="22"/>
  <c r="AB89" i="22"/>
  <c r="E90" i="22"/>
  <c r="F90" i="22"/>
  <c r="G90" i="22"/>
  <c r="H90" i="22"/>
  <c r="I90" i="22"/>
  <c r="J90" i="22"/>
  <c r="K90" i="22"/>
  <c r="L90" i="22"/>
  <c r="M90" i="22"/>
  <c r="N90" i="22"/>
  <c r="O90" i="22"/>
  <c r="P90" i="22"/>
  <c r="Q90" i="22"/>
  <c r="R90" i="22"/>
  <c r="S90" i="22"/>
  <c r="T90" i="22"/>
  <c r="U90" i="22"/>
  <c r="V90" i="22"/>
  <c r="W90" i="22"/>
  <c r="X90" i="22"/>
  <c r="Y90" i="22"/>
  <c r="Z90" i="22"/>
  <c r="AA90" i="22"/>
  <c r="AB90" i="22"/>
  <c r="E91" i="22"/>
  <c r="F91" i="22"/>
  <c r="G91" i="22"/>
  <c r="H91" i="22"/>
  <c r="I91" i="22"/>
  <c r="J91" i="22"/>
  <c r="K91" i="22"/>
  <c r="L91" i="22"/>
  <c r="M91" i="22"/>
  <c r="N91" i="22"/>
  <c r="O91" i="22"/>
  <c r="P91" i="22"/>
  <c r="Q91" i="22"/>
  <c r="R91" i="22"/>
  <c r="S91" i="22"/>
  <c r="T91" i="22"/>
  <c r="U91" i="22"/>
  <c r="V91" i="22"/>
  <c r="W91" i="22"/>
  <c r="X91" i="22"/>
  <c r="Y91" i="22"/>
  <c r="Z91" i="22"/>
  <c r="AA91" i="22"/>
  <c r="AB91" i="22"/>
  <c r="E92" i="22"/>
  <c r="F92" i="22"/>
  <c r="G92" i="22"/>
  <c r="H92" i="22"/>
  <c r="I92" i="22"/>
  <c r="J92" i="22"/>
  <c r="K92" i="22"/>
  <c r="L92" i="22"/>
  <c r="M92" i="22"/>
  <c r="N92" i="22"/>
  <c r="O92" i="22"/>
  <c r="P92" i="22"/>
  <c r="Q92" i="22"/>
  <c r="R92" i="22"/>
  <c r="S92" i="22"/>
  <c r="T92" i="22"/>
  <c r="U92" i="22"/>
  <c r="V92" i="22"/>
  <c r="W92" i="22"/>
  <c r="X92" i="22"/>
  <c r="Y92" i="22"/>
  <c r="Z92" i="22"/>
  <c r="AA92" i="22"/>
  <c r="AB92" i="22"/>
  <c r="E93" i="22"/>
  <c r="F93" i="22"/>
  <c r="G93" i="22"/>
  <c r="H93" i="22"/>
  <c r="I93" i="22"/>
  <c r="J93" i="22"/>
  <c r="K93" i="22"/>
  <c r="L93" i="22"/>
  <c r="M93" i="22"/>
  <c r="N93" i="22"/>
  <c r="O93" i="22"/>
  <c r="P93" i="22"/>
  <c r="Q93" i="22"/>
  <c r="R93" i="22"/>
  <c r="S93" i="22"/>
  <c r="T93" i="22"/>
  <c r="U93" i="22"/>
  <c r="V93" i="22"/>
  <c r="W93" i="22"/>
  <c r="X93" i="22"/>
  <c r="Y93" i="22"/>
  <c r="Z93" i="22"/>
  <c r="AA93" i="22"/>
  <c r="AB93" i="22"/>
  <c r="E94" i="22"/>
  <c r="F94" i="22"/>
  <c r="G94" i="22"/>
  <c r="H94" i="22"/>
  <c r="I94" i="22"/>
  <c r="J94" i="22"/>
  <c r="K94" i="22"/>
  <c r="L94" i="22"/>
  <c r="M94" i="22"/>
  <c r="N94" i="22"/>
  <c r="O94" i="22"/>
  <c r="P94" i="22"/>
  <c r="Q94" i="22"/>
  <c r="R94" i="22"/>
  <c r="S94" i="22"/>
  <c r="T94" i="22"/>
  <c r="U94" i="22"/>
  <c r="V94" i="22"/>
  <c r="W94" i="22"/>
  <c r="X94" i="22"/>
  <c r="Y94" i="22"/>
  <c r="Z94" i="22"/>
  <c r="AA94" i="22"/>
  <c r="AB94" i="22"/>
  <c r="E95" i="22"/>
  <c r="F95" i="22"/>
  <c r="G95" i="22"/>
  <c r="H95" i="22"/>
  <c r="I95" i="22"/>
  <c r="J95" i="22"/>
  <c r="K95" i="22"/>
  <c r="L95" i="22"/>
  <c r="M95" i="22"/>
  <c r="N95" i="22"/>
  <c r="O95" i="22"/>
  <c r="P95" i="22"/>
  <c r="Q95" i="22"/>
  <c r="R95" i="22"/>
  <c r="S95" i="22"/>
  <c r="T95" i="22"/>
  <c r="U95" i="22"/>
  <c r="V95" i="22"/>
  <c r="W95" i="22"/>
  <c r="X95" i="22"/>
  <c r="Y95" i="22"/>
  <c r="Z95" i="22"/>
  <c r="AA95" i="22"/>
  <c r="AB95" i="22"/>
  <c r="E96" i="22"/>
  <c r="F96" i="22"/>
  <c r="G96" i="22"/>
  <c r="H96" i="22"/>
  <c r="I96" i="22"/>
  <c r="J96" i="22"/>
  <c r="K96" i="22"/>
  <c r="L96" i="22"/>
  <c r="M96" i="22"/>
  <c r="N96" i="22"/>
  <c r="O96" i="22"/>
  <c r="P96" i="22"/>
  <c r="Q96" i="22"/>
  <c r="R96" i="22"/>
  <c r="S96" i="22"/>
  <c r="T96" i="22"/>
  <c r="U96" i="22"/>
  <c r="V96" i="22"/>
  <c r="W96" i="22"/>
  <c r="X96" i="22"/>
  <c r="Y96" i="22"/>
  <c r="Z96" i="22"/>
  <c r="AA96" i="22"/>
  <c r="AB96" i="22"/>
  <c r="E97" i="22"/>
  <c r="F97" i="22"/>
  <c r="G97" i="22"/>
  <c r="H97" i="22"/>
  <c r="I97" i="22"/>
  <c r="J97" i="22"/>
  <c r="K97" i="22"/>
  <c r="L97" i="22"/>
  <c r="M97" i="22"/>
  <c r="N97" i="22"/>
  <c r="O97" i="22"/>
  <c r="P97" i="22"/>
  <c r="Q97" i="22"/>
  <c r="R97" i="22"/>
  <c r="S97" i="22"/>
  <c r="T97" i="22"/>
  <c r="U97" i="22"/>
  <c r="V97" i="22"/>
  <c r="W97" i="22"/>
  <c r="X97" i="22"/>
  <c r="Y97" i="22"/>
  <c r="Z97" i="22"/>
  <c r="AA97" i="22"/>
  <c r="AB97" i="22"/>
  <c r="E98" i="22"/>
  <c r="F98" i="22"/>
  <c r="G98" i="22"/>
  <c r="H98" i="22"/>
  <c r="I98" i="22"/>
  <c r="J98" i="22"/>
  <c r="K98" i="22"/>
  <c r="L98" i="22"/>
  <c r="M98" i="22"/>
  <c r="N98" i="22"/>
  <c r="O98" i="22"/>
  <c r="P98" i="22"/>
  <c r="Q98" i="22"/>
  <c r="R98" i="22"/>
  <c r="S98" i="22"/>
  <c r="T98" i="22"/>
  <c r="U98" i="22"/>
  <c r="V98" i="22"/>
  <c r="W98" i="22"/>
  <c r="X98" i="22"/>
  <c r="Y98" i="22"/>
  <c r="Z98" i="22"/>
  <c r="AA98" i="22"/>
  <c r="AB98" i="22"/>
  <c r="E99" i="22"/>
  <c r="F99" i="22"/>
  <c r="G99" i="22"/>
  <c r="H99" i="22"/>
  <c r="I99" i="22"/>
  <c r="J99" i="22"/>
  <c r="K99" i="22"/>
  <c r="L99" i="22"/>
  <c r="M99" i="22"/>
  <c r="N99" i="22"/>
  <c r="O99" i="22"/>
  <c r="P99" i="22"/>
  <c r="Q99" i="22"/>
  <c r="R99" i="22"/>
  <c r="S99" i="22"/>
  <c r="T99" i="22"/>
  <c r="U99" i="22"/>
  <c r="V99" i="22"/>
  <c r="W99" i="22"/>
  <c r="X99" i="22"/>
  <c r="Y99" i="22"/>
  <c r="Z99" i="22"/>
  <c r="AA99" i="22"/>
  <c r="AB99" i="22"/>
  <c r="E100" i="22"/>
  <c r="F100" i="22"/>
  <c r="G100" i="22"/>
  <c r="H100" i="22"/>
  <c r="I100" i="22"/>
  <c r="J100" i="22"/>
  <c r="K100" i="22"/>
  <c r="L100" i="22"/>
  <c r="M100" i="22"/>
  <c r="N100" i="22"/>
  <c r="O100" i="22"/>
  <c r="P100" i="22"/>
  <c r="Q100" i="22"/>
  <c r="R100" i="22"/>
  <c r="S100" i="22"/>
  <c r="T100" i="22"/>
  <c r="U100" i="22"/>
  <c r="V100" i="22"/>
  <c r="W100" i="22"/>
  <c r="X100" i="22"/>
  <c r="Y100" i="22"/>
  <c r="Z100" i="22"/>
  <c r="AA100" i="22"/>
  <c r="AB100" i="22"/>
  <c r="E101" i="22"/>
  <c r="F101" i="22"/>
  <c r="G101" i="22"/>
  <c r="H101" i="22"/>
  <c r="I101" i="22"/>
  <c r="J101" i="22"/>
  <c r="K101" i="22"/>
  <c r="L101" i="22"/>
  <c r="M101" i="22"/>
  <c r="N101" i="22"/>
  <c r="O101" i="22"/>
  <c r="P101" i="22"/>
  <c r="Q101" i="22"/>
  <c r="R101" i="22"/>
  <c r="S101" i="22"/>
  <c r="T101" i="22"/>
  <c r="U101" i="22"/>
  <c r="V101" i="22"/>
  <c r="W101" i="22"/>
  <c r="X101" i="22"/>
  <c r="Y101" i="22"/>
  <c r="Z101" i="22"/>
  <c r="AA101" i="22"/>
  <c r="AB101" i="22"/>
  <c r="E102" i="22"/>
  <c r="F102" i="22"/>
  <c r="G102" i="22"/>
  <c r="H102" i="22"/>
  <c r="I102" i="22"/>
  <c r="J102" i="22"/>
  <c r="K102" i="22"/>
  <c r="L102" i="22"/>
  <c r="M102" i="22"/>
  <c r="N102" i="22"/>
  <c r="O102" i="22"/>
  <c r="P102" i="22"/>
  <c r="Q102" i="22"/>
  <c r="R102" i="22"/>
  <c r="S102" i="22"/>
  <c r="T102" i="22"/>
  <c r="U102" i="22"/>
  <c r="V102" i="22"/>
  <c r="W102" i="22"/>
  <c r="X102" i="22"/>
  <c r="Y102" i="22"/>
  <c r="Z102" i="22"/>
  <c r="AA102" i="22"/>
  <c r="AB102" i="22"/>
  <c r="E103" i="22"/>
  <c r="F103" i="22"/>
  <c r="G103" i="22"/>
  <c r="H103" i="22"/>
  <c r="I103" i="22"/>
  <c r="J103" i="22"/>
  <c r="K103" i="22"/>
  <c r="L103" i="22"/>
  <c r="M103" i="22"/>
  <c r="N103" i="22"/>
  <c r="O103" i="22"/>
  <c r="P103" i="22"/>
  <c r="Q103" i="22"/>
  <c r="R103" i="22"/>
  <c r="S103" i="22"/>
  <c r="T103" i="22"/>
  <c r="U103" i="22"/>
  <c r="V103" i="22"/>
  <c r="W103" i="22"/>
  <c r="X103" i="22"/>
  <c r="Y103" i="22"/>
  <c r="Z103" i="22"/>
  <c r="AA103" i="22"/>
  <c r="AB103" i="22"/>
  <c r="E104" i="22"/>
  <c r="F104" i="22"/>
  <c r="G104" i="22"/>
  <c r="H104" i="22"/>
  <c r="I104" i="22"/>
  <c r="J104" i="22"/>
  <c r="K104" i="22"/>
  <c r="L104" i="22"/>
  <c r="M104" i="22"/>
  <c r="N104" i="22"/>
  <c r="O104" i="22"/>
  <c r="P104" i="22"/>
  <c r="Q104" i="22"/>
  <c r="R104" i="22"/>
  <c r="S104" i="22"/>
  <c r="T104" i="22"/>
  <c r="U104" i="22"/>
  <c r="V104" i="22"/>
  <c r="W104" i="22"/>
  <c r="X104" i="22"/>
  <c r="Y104" i="22"/>
  <c r="Z104" i="22"/>
  <c r="AA104" i="22"/>
  <c r="AB104" i="22"/>
  <c r="E105" i="22"/>
  <c r="F105" i="22"/>
  <c r="G105" i="22"/>
  <c r="H105" i="22"/>
  <c r="I105" i="22"/>
  <c r="J105" i="22"/>
  <c r="K105" i="22"/>
  <c r="L105" i="22"/>
  <c r="M105" i="22"/>
  <c r="N105" i="22"/>
  <c r="O105" i="22"/>
  <c r="P105" i="22"/>
  <c r="Q105" i="22"/>
  <c r="R105" i="22"/>
  <c r="S105" i="22"/>
  <c r="T105" i="22"/>
  <c r="U105" i="22"/>
  <c r="V105" i="22"/>
  <c r="W105" i="22"/>
  <c r="X105" i="22"/>
  <c r="Y105" i="22"/>
  <c r="Z105" i="22"/>
  <c r="AA105" i="22"/>
  <c r="AB105" i="22"/>
  <c r="D105" i="22"/>
  <c r="D104" i="22"/>
  <c r="D103" i="22"/>
  <c r="D102" i="22"/>
  <c r="D101" i="22"/>
  <c r="D100" i="22"/>
  <c r="D99" i="22"/>
  <c r="D98" i="22"/>
  <c r="D97" i="22"/>
  <c r="D96" i="22"/>
  <c r="D95"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c r="D67" i="22"/>
  <c r="D66" i="22"/>
  <c r="D65" i="22"/>
  <c r="D64" i="22"/>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2" i="22"/>
  <c r="B21" i="22"/>
  <c r="B20" i="22"/>
  <c r="B19" i="22"/>
  <c r="B18" i="22"/>
  <c r="B17" i="22"/>
  <c r="B16" i="22"/>
  <c r="B15" i="22"/>
  <c r="B14" i="22"/>
  <c r="B11" i="22"/>
  <c r="B10" i="22"/>
  <c r="B23" i="22"/>
  <c r="B13" i="22"/>
  <c r="B12" i="22"/>
  <c r="B9" i="22"/>
  <c r="B8" i="22"/>
  <c r="B7" i="22"/>
  <c r="C135" i="22" l="1"/>
  <c r="AI349" i="1" l="1"/>
  <c r="AH349" i="1" s="1"/>
  <c r="AK349" i="1"/>
  <c r="AJ349" i="1" s="1"/>
  <c r="AI350" i="1"/>
  <c r="AH350" i="1" s="1"/>
  <c r="AK350" i="1"/>
  <c r="AJ350" i="1" s="1"/>
  <c r="AI351" i="1"/>
  <c r="AH351" i="1" s="1"/>
  <c r="AK351" i="1"/>
  <c r="AJ351" i="1" s="1"/>
  <c r="AI352" i="1"/>
  <c r="AH352" i="1" s="1"/>
  <c r="AK352" i="1"/>
  <c r="AJ352" i="1" s="1"/>
  <c r="AI353" i="1"/>
  <c r="AH353" i="1" s="1"/>
  <c r="AK353" i="1"/>
  <c r="AJ353" i="1" s="1"/>
  <c r="AI343" i="1"/>
  <c r="AH343" i="1" s="1"/>
  <c r="AK343" i="1"/>
  <c r="AJ343" i="1" s="1"/>
  <c r="AI344" i="1"/>
  <c r="AH344" i="1" s="1"/>
  <c r="AK344" i="1"/>
  <c r="AJ344" i="1" s="1"/>
  <c r="AI345" i="1"/>
  <c r="AH345" i="1" s="1"/>
  <c r="AK345" i="1"/>
  <c r="AJ345" i="1" s="1"/>
  <c r="AI346" i="1"/>
  <c r="AH346" i="1" s="1"/>
  <c r="AK346" i="1"/>
  <c r="AJ346" i="1" s="1"/>
  <c r="AI347" i="1"/>
  <c r="AH347" i="1" s="1"/>
  <c r="AK347" i="1"/>
  <c r="AJ347" i="1" s="1"/>
  <c r="AI331" i="1"/>
  <c r="AH331" i="1" s="1"/>
  <c r="AK331" i="1"/>
  <c r="AJ331" i="1" s="1"/>
  <c r="AI332" i="1"/>
  <c r="AH332" i="1" s="1"/>
  <c r="AK332" i="1"/>
  <c r="AJ332" i="1" s="1"/>
  <c r="AI333" i="1"/>
  <c r="AH333" i="1" s="1"/>
  <c r="AK333" i="1"/>
  <c r="AJ333" i="1" s="1"/>
  <c r="AI334" i="1"/>
  <c r="AH334" i="1" s="1"/>
  <c r="AK334" i="1"/>
  <c r="AJ334" i="1" s="1"/>
  <c r="AI335" i="1"/>
  <c r="AH335" i="1" s="1"/>
  <c r="AK335" i="1"/>
  <c r="AJ335" i="1" s="1"/>
  <c r="AA325" i="1"/>
  <c r="AB325" i="1"/>
  <c r="AI326" i="1"/>
  <c r="AH326" i="1" s="1"/>
  <c r="AK326" i="1"/>
  <c r="AJ326" i="1" s="1"/>
  <c r="AI327" i="1"/>
  <c r="AH327" i="1" s="1"/>
  <c r="AK327" i="1"/>
  <c r="AJ327" i="1" s="1"/>
  <c r="AI328" i="1"/>
  <c r="AH328" i="1" s="1"/>
  <c r="AK328" i="1"/>
  <c r="AJ328" i="1" s="1"/>
  <c r="AI329" i="1"/>
  <c r="AH329" i="1" s="1"/>
  <c r="AK329" i="1"/>
  <c r="AJ329" i="1" s="1"/>
  <c r="AI319" i="1"/>
  <c r="AH319" i="1" s="1"/>
  <c r="AK319" i="1"/>
  <c r="AJ319" i="1" s="1"/>
  <c r="AI320" i="1"/>
  <c r="AH320" i="1" s="1"/>
  <c r="AK320" i="1"/>
  <c r="AJ320" i="1" s="1"/>
  <c r="AI321" i="1"/>
  <c r="AH321" i="1" s="1"/>
  <c r="AK321" i="1"/>
  <c r="AJ321" i="1" s="1"/>
  <c r="AI322" i="1"/>
  <c r="AH322" i="1" s="1"/>
  <c r="AK322" i="1"/>
  <c r="AJ322" i="1" s="1"/>
  <c r="AI323" i="1"/>
  <c r="AH323" i="1" s="1"/>
  <c r="AK323" i="1"/>
  <c r="AJ323" i="1" s="1"/>
  <c r="AA313" i="1"/>
  <c r="AB313" i="1"/>
  <c r="AI314" i="1"/>
  <c r="AH314" i="1" s="1"/>
  <c r="AK314" i="1"/>
  <c r="AJ314" i="1" s="1"/>
  <c r="AI315" i="1"/>
  <c r="AH315" i="1" s="1"/>
  <c r="AK315" i="1"/>
  <c r="AJ315" i="1" s="1"/>
  <c r="AI316" i="1"/>
  <c r="AH316" i="1" s="1"/>
  <c r="AK316" i="1"/>
  <c r="AJ316" i="1" s="1"/>
  <c r="AI317" i="1"/>
  <c r="AH317" i="1" s="1"/>
  <c r="AK317" i="1"/>
  <c r="AJ317" i="1" s="1"/>
  <c r="AA307" i="1"/>
  <c r="AB307" i="1"/>
  <c r="AI308" i="1"/>
  <c r="AH308" i="1" s="1"/>
  <c r="AK308" i="1"/>
  <c r="AJ308" i="1" s="1"/>
  <c r="AI309" i="1"/>
  <c r="AH309" i="1" s="1"/>
  <c r="AK309" i="1"/>
  <c r="AJ309" i="1" s="1"/>
  <c r="AI310" i="1"/>
  <c r="AH310" i="1" s="1"/>
  <c r="AK310" i="1"/>
  <c r="AJ310" i="1" s="1"/>
  <c r="AI311" i="1"/>
  <c r="AH311" i="1" s="1"/>
  <c r="AK311" i="1"/>
  <c r="AJ311" i="1" s="1"/>
  <c r="AA301" i="1"/>
  <c r="AB301" i="1"/>
  <c r="AA302" i="1"/>
  <c r="AB302" i="1"/>
  <c r="AA303" i="1"/>
  <c r="AB303" i="1"/>
  <c r="AI303" i="1" s="1"/>
  <c r="AH303" i="1" s="1"/>
  <c r="AA304" i="1"/>
  <c r="AB304" i="1"/>
  <c r="AI304" i="1" s="1"/>
  <c r="AH304" i="1" s="1"/>
  <c r="AA305" i="1"/>
  <c r="AB305" i="1"/>
  <c r="AI305" i="1" s="1"/>
  <c r="AH305" i="1" s="1"/>
  <c r="AA295" i="1"/>
  <c r="AB295" i="1"/>
  <c r="AA296" i="1"/>
  <c r="AB296" i="1"/>
  <c r="AA297" i="1"/>
  <c r="AB297" i="1"/>
  <c r="AA298" i="1"/>
  <c r="AB298" i="1"/>
  <c r="AK298" i="1" s="1"/>
  <c r="AJ298" i="1" s="1"/>
  <c r="AA299" i="1"/>
  <c r="AB299" i="1"/>
  <c r="AK299" i="1" s="1"/>
  <c r="AJ299" i="1" s="1"/>
  <c r="AI289" i="1"/>
  <c r="AH289" i="1" s="1"/>
  <c r="AK289" i="1"/>
  <c r="AJ289" i="1" s="1"/>
  <c r="AI290" i="1"/>
  <c r="AH290" i="1" s="1"/>
  <c r="AK290" i="1"/>
  <c r="AJ290" i="1" s="1"/>
  <c r="AA291" i="1"/>
  <c r="AB291" i="1"/>
  <c r="AK291" i="1" s="1"/>
  <c r="AJ291" i="1" s="1"/>
  <c r="AA292" i="1"/>
  <c r="AB292" i="1"/>
  <c r="AK292" i="1" s="1"/>
  <c r="AJ292" i="1" s="1"/>
  <c r="AA293" i="1"/>
  <c r="AB293" i="1"/>
  <c r="AI293" i="1" s="1"/>
  <c r="AH293" i="1" s="1"/>
  <c r="AA283" i="1"/>
  <c r="AB283" i="1"/>
  <c r="AA284" i="1"/>
  <c r="AB284" i="1"/>
  <c r="AI284" i="1" s="1"/>
  <c r="AH284" i="1" s="1"/>
  <c r="AA285" i="1"/>
  <c r="AB285" i="1"/>
  <c r="AI285" i="1" s="1"/>
  <c r="AH285" i="1" s="1"/>
  <c r="AA286" i="1"/>
  <c r="AB286" i="1"/>
  <c r="AK286" i="1" s="1"/>
  <c r="AJ286" i="1" s="1"/>
  <c r="AA287" i="1"/>
  <c r="AB287" i="1"/>
  <c r="AI277" i="1"/>
  <c r="AH277" i="1" s="1"/>
  <c r="AK277" i="1"/>
  <c r="AJ277" i="1" s="1"/>
  <c r="AA278" i="1"/>
  <c r="AB278" i="1"/>
  <c r="AI278" i="1" s="1"/>
  <c r="AH278" i="1" s="1"/>
  <c r="AA279" i="1"/>
  <c r="AB279" i="1"/>
  <c r="AI279" i="1" s="1"/>
  <c r="AH279" i="1" s="1"/>
  <c r="AA280" i="1"/>
  <c r="AB280" i="1"/>
  <c r="AK280" i="1" s="1"/>
  <c r="AJ280" i="1" s="1"/>
  <c r="AA281" i="1"/>
  <c r="AB281" i="1"/>
  <c r="AK281" i="1" s="1"/>
  <c r="AJ281" i="1" s="1"/>
  <c r="AA271" i="1"/>
  <c r="AB271" i="1"/>
  <c r="AA272" i="1"/>
  <c r="AB272" i="1"/>
  <c r="AI272" i="1" s="1"/>
  <c r="AH272" i="1" s="1"/>
  <c r="AA273" i="1"/>
  <c r="AB273" i="1"/>
  <c r="AK273" i="1" s="1"/>
  <c r="AJ273" i="1" s="1"/>
  <c r="AA274" i="1"/>
  <c r="AB274" i="1"/>
  <c r="AI274" i="1" s="1"/>
  <c r="AH274" i="1" s="1"/>
  <c r="AA275" i="1"/>
  <c r="AB275" i="1"/>
  <c r="AI275" i="1" s="1"/>
  <c r="AH275" i="1" s="1"/>
  <c r="AI266" i="1"/>
  <c r="AH266" i="1" s="1"/>
  <c r="AK266" i="1"/>
  <c r="AJ266" i="1" s="1"/>
  <c r="AI267" i="1"/>
  <c r="AH267" i="1" s="1"/>
  <c r="AK267" i="1"/>
  <c r="AJ267" i="1" s="1"/>
  <c r="AA268" i="1"/>
  <c r="AB268" i="1"/>
  <c r="AI268" i="1" s="1"/>
  <c r="AH268" i="1" s="1"/>
  <c r="AA269" i="1"/>
  <c r="AB269" i="1"/>
  <c r="AK269" i="1" s="1"/>
  <c r="AJ269" i="1" s="1"/>
  <c r="AI260" i="1"/>
  <c r="AH260" i="1" s="1"/>
  <c r="AK260" i="1"/>
  <c r="AJ260" i="1" s="1"/>
  <c r="AA261" i="1"/>
  <c r="AI261" i="1"/>
  <c r="AH261" i="1" s="1"/>
  <c r="AK261" i="1"/>
  <c r="AJ261" i="1" s="1"/>
  <c r="AA262" i="1"/>
  <c r="AB262" i="1"/>
  <c r="AA263" i="1"/>
  <c r="AB263" i="1"/>
  <c r="AI263" i="1" s="1"/>
  <c r="AH263" i="1" s="1"/>
  <c r="AA254" i="1"/>
  <c r="AB254" i="1"/>
  <c r="AI254" i="1" s="1"/>
  <c r="AH254" i="1" s="1"/>
  <c r="AA255" i="1"/>
  <c r="AB255" i="1"/>
  <c r="AK255" i="1" s="1"/>
  <c r="AJ255" i="1" s="1"/>
  <c r="AA256" i="1"/>
  <c r="AB256" i="1"/>
  <c r="AK256" i="1" s="1"/>
  <c r="AJ256" i="1" s="1"/>
  <c r="AA257" i="1"/>
  <c r="AB257" i="1"/>
  <c r="AI247" i="1"/>
  <c r="AH247" i="1" s="1"/>
  <c r="AK247" i="1"/>
  <c r="AJ247" i="1" s="1"/>
  <c r="AI248" i="1"/>
  <c r="AH248" i="1" s="1"/>
  <c r="AK248" i="1"/>
  <c r="AJ248" i="1" s="1"/>
  <c r="AI249" i="1"/>
  <c r="AH249" i="1" s="1"/>
  <c r="AK249" i="1"/>
  <c r="AJ249" i="1" s="1"/>
  <c r="AI250" i="1"/>
  <c r="AH250" i="1" s="1"/>
  <c r="AK250" i="1"/>
  <c r="AJ250" i="1" s="1"/>
  <c r="AI251" i="1"/>
  <c r="AH251" i="1" s="1"/>
  <c r="AK251" i="1"/>
  <c r="AJ251" i="1" s="1"/>
  <c r="AI242" i="1"/>
  <c r="AH242" i="1" s="1"/>
  <c r="AK242" i="1"/>
  <c r="AJ242" i="1" s="1"/>
  <c r="AI243" i="1"/>
  <c r="AH243" i="1" s="1"/>
  <c r="AK243" i="1"/>
  <c r="AJ243" i="1" s="1"/>
  <c r="AI244" i="1"/>
  <c r="AH244" i="1" s="1"/>
  <c r="AK244" i="1"/>
  <c r="AJ244" i="1" s="1"/>
  <c r="AA245" i="1"/>
  <c r="AB245" i="1"/>
  <c r="AI245" i="1" s="1"/>
  <c r="AH245" i="1" s="1"/>
  <c r="AI236" i="1"/>
  <c r="AH236" i="1" s="1"/>
  <c r="AK236" i="1"/>
  <c r="AJ236" i="1" s="1"/>
  <c r="AI237" i="1"/>
  <c r="AH237" i="1" s="1"/>
  <c r="AK237" i="1"/>
  <c r="AJ237" i="1" s="1"/>
  <c r="AI238" i="1"/>
  <c r="AH238" i="1" s="1"/>
  <c r="AK238" i="1"/>
  <c r="AJ238" i="1" s="1"/>
  <c r="AA239" i="1"/>
  <c r="AB239" i="1"/>
  <c r="AI239" i="1" s="1"/>
  <c r="AH239" i="1" s="1"/>
  <c r="AI229" i="1"/>
  <c r="AH229" i="1" s="1"/>
  <c r="AK229" i="1"/>
  <c r="AJ229" i="1" s="1"/>
  <c r="AI230" i="1"/>
  <c r="AH230" i="1" s="1"/>
  <c r="AK230" i="1"/>
  <c r="AJ230" i="1" s="1"/>
  <c r="AI231" i="1"/>
  <c r="AH231" i="1" s="1"/>
  <c r="AK231" i="1"/>
  <c r="AJ231" i="1" s="1"/>
  <c r="AI232" i="1"/>
  <c r="AH232" i="1" s="1"/>
  <c r="AK232" i="1"/>
  <c r="AJ232" i="1" s="1"/>
  <c r="AA233" i="1"/>
  <c r="AB233" i="1"/>
  <c r="AK233" i="1" s="1"/>
  <c r="AJ233" i="1" s="1"/>
  <c r="AA223" i="1"/>
  <c r="AB223" i="1"/>
  <c r="AI224" i="1"/>
  <c r="AH224" i="1" s="1"/>
  <c r="AK224" i="1"/>
  <c r="AJ224" i="1" s="1"/>
  <c r="AI225" i="1"/>
  <c r="AH225" i="1" s="1"/>
  <c r="AK225" i="1"/>
  <c r="AJ225" i="1" s="1"/>
  <c r="AA226" i="1"/>
  <c r="AB226" i="1"/>
  <c r="AI226" i="1" s="1"/>
  <c r="AH226" i="1" s="1"/>
  <c r="AA227" i="1"/>
  <c r="AB227" i="1"/>
  <c r="AK227" i="1" s="1"/>
  <c r="AJ227" i="1" s="1"/>
  <c r="AI218" i="1"/>
  <c r="AH218" i="1" s="1"/>
  <c r="AK218" i="1"/>
  <c r="AJ218" i="1" s="1"/>
  <c r="AI219" i="1"/>
  <c r="AH219" i="1" s="1"/>
  <c r="AK219" i="1"/>
  <c r="AJ219" i="1" s="1"/>
  <c r="AI220" i="1"/>
  <c r="AH220" i="1" s="1"/>
  <c r="AK220" i="1"/>
  <c r="AJ220" i="1" s="1"/>
  <c r="AA221" i="1"/>
  <c r="AB221" i="1"/>
  <c r="AI221" i="1" s="1"/>
  <c r="AH221" i="1" s="1"/>
  <c r="AI211" i="1"/>
  <c r="AH211" i="1" s="1"/>
  <c r="AK211" i="1"/>
  <c r="AJ211" i="1" s="1"/>
  <c r="AI212" i="1"/>
  <c r="AH212" i="1" s="1"/>
  <c r="AK212" i="1"/>
  <c r="AJ212" i="1" s="1"/>
  <c r="AI213" i="1"/>
  <c r="AH213" i="1" s="1"/>
  <c r="AK213" i="1"/>
  <c r="AJ213" i="1" s="1"/>
  <c r="AI214" i="1"/>
  <c r="AH214" i="1" s="1"/>
  <c r="AK214" i="1"/>
  <c r="AJ214" i="1" s="1"/>
  <c r="AI215" i="1"/>
  <c r="AH215" i="1" s="1"/>
  <c r="AK215" i="1"/>
  <c r="AJ215" i="1" s="1"/>
  <c r="AI205" i="1"/>
  <c r="AH205" i="1" s="1"/>
  <c r="AK205" i="1"/>
  <c r="AJ205" i="1" s="1"/>
  <c r="AI206" i="1"/>
  <c r="AH206" i="1" s="1"/>
  <c r="AK206" i="1"/>
  <c r="AJ206" i="1" s="1"/>
  <c r="AA207" i="1"/>
  <c r="AB207" i="1"/>
  <c r="AK207" i="1" s="1"/>
  <c r="AJ207" i="1" s="1"/>
  <c r="AA208" i="1"/>
  <c r="AB208" i="1"/>
  <c r="AI208" i="1" s="1"/>
  <c r="AH208" i="1" s="1"/>
  <c r="AA209" i="1"/>
  <c r="AB209" i="1"/>
  <c r="AI209" i="1" s="1"/>
  <c r="AH209" i="1" s="1"/>
  <c r="AA199" i="1"/>
  <c r="AB199" i="1"/>
  <c r="AA200" i="1"/>
  <c r="AB200" i="1"/>
  <c r="AA201" i="1"/>
  <c r="AB201" i="1"/>
  <c r="AA202" i="1"/>
  <c r="AB202" i="1"/>
  <c r="AA203" i="1"/>
  <c r="AB203" i="1"/>
  <c r="AI203" i="1" s="1"/>
  <c r="AH203" i="1" s="1"/>
  <c r="AA193" i="1"/>
  <c r="AB193" i="1"/>
  <c r="AA194" i="1"/>
  <c r="AB194" i="1"/>
  <c r="AI194" i="1" s="1"/>
  <c r="AH194" i="1" s="1"/>
  <c r="AA195" i="1"/>
  <c r="AB195" i="1"/>
  <c r="AI195" i="1" s="1"/>
  <c r="AH195" i="1" s="1"/>
  <c r="AA196" i="1"/>
  <c r="AB196" i="1"/>
  <c r="AA197" i="1"/>
  <c r="AB197" i="1"/>
  <c r="AI197" i="1" s="1"/>
  <c r="AH197" i="1" s="1"/>
  <c r="AI187" i="1"/>
  <c r="AH187" i="1" s="1"/>
  <c r="AK187" i="1"/>
  <c r="AJ187" i="1" s="1"/>
  <c r="AA188" i="1"/>
  <c r="AB188" i="1"/>
  <c r="AK188" i="1" s="1"/>
  <c r="AJ188" i="1" s="1"/>
  <c r="AA189" i="1"/>
  <c r="AB189" i="1"/>
  <c r="AI189" i="1" s="1"/>
  <c r="AH189" i="1" s="1"/>
  <c r="AA190" i="1"/>
  <c r="AB190" i="1"/>
  <c r="AI190" i="1" s="1"/>
  <c r="AH190" i="1" s="1"/>
  <c r="AA191" i="1"/>
  <c r="AB191" i="1"/>
  <c r="AA181" i="1"/>
  <c r="AB181" i="1"/>
  <c r="AA182" i="1"/>
  <c r="AB182" i="1"/>
  <c r="AA183" i="1"/>
  <c r="AB183" i="1"/>
  <c r="AA184" i="1"/>
  <c r="AB184" i="1"/>
  <c r="AI185" i="1"/>
  <c r="AH185" i="1" s="1"/>
  <c r="AK185" i="1"/>
  <c r="AJ185" i="1" s="1"/>
  <c r="AI175" i="1"/>
  <c r="AH175" i="1" s="1"/>
  <c r="AK175" i="1"/>
  <c r="AJ175" i="1" s="1"/>
  <c r="AI176" i="1"/>
  <c r="AH176" i="1" s="1"/>
  <c r="AK176" i="1"/>
  <c r="AJ176" i="1" s="1"/>
  <c r="AI177" i="1"/>
  <c r="AH177" i="1" s="1"/>
  <c r="AK177" i="1"/>
  <c r="AJ177" i="1" s="1"/>
  <c r="AA178" i="1"/>
  <c r="AB178" i="1"/>
  <c r="AI178" i="1" s="1"/>
  <c r="AH178" i="1" s="1"/>
  <c r="AA179" i="1"/>
  <c r="AB179" i="1"/>
  <c r="AK179" i="1" s="1"/>
  <c r="AJ179" i="1" s="1"/>
  <c r="AA169" i="1"/>
  <c r="AB169" i="1"/>
  <c r="AI170" i="1"/>
  <c r="AH170" i="1" s="1"/>
  <c r="AK170" i="1"/>
  <c r="AJ170" i="1" s="1"/>
  <c r="AI171" i="1"/>
  <c r="AH171" i="1" s="1"/>
  <c r="AK171" i="1"/>
  <c r="AJ171" i="1" s="1"/>
  <c r="AI172" i="1"/>
  <c r="AH172" i="1" s="1"/>
  <c r="AK172" i="1"/>
  <c r="AJ172" i="1" s="1"/>
  <c r="AA173" i="1"/>
  <c r="AB173" i="1"/>
  <c r="AI173" i="1" s="1"/>
  <c r="AH173" i="1" s="1"/>
  <c r="AA163" i="1"/>
  <c r="AB163" i="1"/>
  <c r="AI164" i="1"/>
  <c r="AH164" i="1" s="1"/>
  <c r="AK164" i="1"/>
  <c r="AJ164" i="1" s="1"/>
  <c r="AI165" i="1"/>
  <c r="AH165" i="1" s="1"/>
  <c r="AK165" i="1"/>
  <c r="AJ165" i="1" s="1"/>
  <c r="AA166" i="1"/>
  <c r="AB166" i="1"/>
  <c r="AK166" i="1" s="1"/>
  <c r="AJ166" i="1" s="1"/>
  <c r="AA167" i="1"/>
  <c r="AB167" i="1"/>
  <c r="AI167" i="1" s="1"/>
  <c r="AH167" i="1" s="1"/>
  <c r="AI157" i="1"/>
  <c r="AH157" i="1" s="1"/>
  <c r="AK157" i="1"/>
  <c r="AJ157" i="1" s="1"/>
  <c r="AI158" i="1"/>
  <c r="AH158" i="1" s="1"/>
  <c r="AK158" i="1"/>
  <c r="AJ158" i="1" s="1"/>
  <c r="AI159" i="1"/>
  <c r="AH159" i="1" s="1"/>
  <c r="AK159" i="1"/>
  <c r="AJ159" i="1" s="1"/>
  <c r="AI160" i="1"/>
  <c r="AH160" i="1" s="1"/>
  <c r="AK160" i="1"/>
  <c r="AJ160" i="1" s="1"/>
  <c r="AI161" i="1"/>
  <c r="AH161" i="1" s="1"/>
  <c r="AK161" i="1"/>
  <c r="AJ161" i="1" s="1"/>
  <c r="AI151" i="1"/>
  <c r="AH151" i="1" s="1"/>
  <c r="AK151" i="1"/>
  <c r="AJ151" i="1" s="1"/>
  <c r="AI152" i="1"/>
  <c r="AH152" i="1" s="1"/>
  <c r="AK152" i="1"/>
  <c r="AJ152" i="1" s="1"/>
  <c r="AI153" i="1"/>
  <c r="AH153" i="1" s="1"/>
  <c r="AK153" i="1"/>
  <c r="AJ153" i="1" s="1"/>
  <c r="AI154" i="1"/>
  <c r="AH154" i="1" s="1"/>
  <c r="AK154" i="1"/>
  <c r="AJ154" i="1" s="1"/>
  <c r="AA155" i="1"/>
  <c r="AB155" i="1"/>
  <c r="AI145" i="1"/>
  <c r="AH145" i="1" s="1"/>
  <c r="AK145" i="1"/>
  <c r="AJ145" i="1" s="1"/>
  <c r="AI146" i="1"/>
  <c r="AH146" i="1" s="1"/>
  <c r="AK146" i="1"/>
  <c r="AJ146" i="1" s="1"/>
  <c r="AI147" i="1"/>
  <c r="AH147" i="1" s="1"/>
  <c r="AK147" i="1"/>
  <c r="AJ147" i="1" s="1"/>
  <c r="AI148" i="1"/>
  <c r="AH148" i="1" s="1"/>
  <c r="AK148" i="1"/>
  <c r="AJ148" i="1" s="1"/>
  <c r="AA149" i="1"/>
  <c r="AB149" i="1"/>
  <c r="AA140" i="1"/>
  <c r="AB140" i="1"/>
  <c r="AI140" i="1" s="1"/>
  <c r="AH140" i="1" s="1"/>
  <c r="AA141" i="1"/>
  <c r="AB141" i="1"/>
  <c r="AK141" i="1" s="1"/>
  <c r="AJ141" i="1" s="1"/>
  <c r="AA142" i="1"/>
  <c r="AB142" i="1"/>
  <c r="AA143" i="1"/>
  <c r="AB143" i="1"/>
  <c r="AK143" i="1" s="1"/>
  <c r="AJ143" i="1" s="1"/>
  <c r="AA133" i="1"/>
  <c r="AB133" i="1"/>
  <c r="AI133" i="1" s="1"/>
  <c r="AH133" i="1" s="1"/>
  <c r="AA134" i="1"/>
  <c r="AB134" i="1"/>
  <c r="AA135" i="1"/>
  <c r="AB135" i="1"/>
  <c r="AK135" i="1" s="1"/>
  <c r="AJ135" i="1" s="1"/>
  <c r="AA136" i="1"/>
  <c r="AB136" i="1"/>
  <c r="AA137" i="1"/>
  <c r="AB137" i="1"/>
  <c r="AK137" i="1" s="1"/>
  <c r="AJ137" i="1" s="1"/>
  <c r="AA127" i="1"/>
  <c r="AB127" i="1"/>
  <c r="AI127" i="1" s="1"/>
  <c r="AH127" i="1" s="1"/>
  <c r="AA128" i="1"/>
  <c r="AB128" i="1"/>
  <c r="AI128" i="1" s="1"/>
  <c r="AH128" i="1" s="1"/>
  <c r="AA129" i="1"/>
  <c r="AB129" i="1"/>
  <c r="AI129" i="1" s="1"/>
  <c r="AH129" i="1" s="1"/>
  <c r="AA130" i="1"/>
  <c r="AB130" i="1"/>
  <c r="AA131" i="1"/>
  <c r="AB131" i="1"/>
  <c r="AI131" i="1" s="1"/>
  <c r="AH131" i="1" s="1"/>
  <c r="AA121" i="1"/>
  <c r="AB121" i="1"/>
  <c r="AA122" i="1"/>
  <c r="AB122" i="1"/>
  <c r="AA123" i="1"/>
  <c r="AB123" i="1"/>
  <c r="AA124" i="1"/>
  <c r="AB124" i="1"/>
  <c r="AI124" i="1" s="1"/>
  <c r="AH124" i="1" s="1"/>
  <c r="AA125" i="1"/>
  <c r="AB125" i="1"/>
  <c r="AI125" i="1" s="1"/>
  <c r="AH125" i="1" s="1"/>
  <c r="AI116" i="1"/>
  <c r="AH116" i="1" s="1"/>
  <c r="AK116" i="1"/>
  <c r="AJ116" i="1" s="1"/>
  <c r="AI117" i="1"/>
  <c r="AH117" i="1" s="1"/>
  <c r="AK117" i="1"/>
  <c r="AJ117" i="1" s="1"/>
  <c r="AI118" i="1"/>
  <c r="AH118" i="1" s="1"/>
  <c r="AK118" i="1"/>
  <c r="AJ118" i="1" s="1"/>
  <c r="AA119" i="1"/>
  <c r="AB119" i="1"/>
  <c r="AI109" i="1"/>
  <c r="AH109" i="1" s="1"/>
  <c r="AK109" i="1"/>
  <c r="AJ109" i="1" s="1"/>
  <c r="AI110" i="1"/>
  <c r="AH110" i="1" s="1"/>
  <c r="AK110" i="1"/>
  <c r="AJ110" i="1" s="1"/>
  <c r="AI111" i="1"/>
  <c r="AH111" i="1" s="1"/>
  <c r="AK111" i="1"/>
  <c r="AJ111" i="1" s="1"/>
  <c r="AI112" i="1"/>
  <c r="AH112" i="1" s="1"/>
  <c r="AK112" i="1"/>
  <c r="AJ112" i="1" s="1"/>
  <c r="AI113" i="1"/>
  <c r="AH113" i="1" s="1"/>
  <c r="AK113" i="1"/>
  <c r="AJ113" i="1" s="1"/>
  <c r="AA103" i="1"/>
  <c r="AB103" i="1"/>
  <c r="AA104" i="1"/>
  <c r="AB104" i="1"/>
  <c r="AA105" i="1"/>
  <c r="AB105" i="1"/>
  <c r="AI105" i="1" s="1"/>
  <c r="AH105" i="1" s="1"/>
  <c r="AA106" i="1"/>
  <c r="AB106" i="1"/>
  <c r="AI106" i="1" s="1"/>
  <c r="AH106" i="1" s="1"/>
  <c r="AA107" i="1"/>
  <c r="AB107" i="1"/>
  <c r="AI107" i="1" s="1"/>
  <c r="AH107" i="1" s="1"/>
  <c r="AA97" i="1"/>
  <c r="AB97" i="1"/>
  <c r="AI98" i="1"/>
  <c r="AH98" i="1" s="1"/>
  <c r="AK98" i="1"/>
  <c r="AJ98" i="1" s="1"/>
  <c r="AI99" i="1"/>
  <c r="AH99" i="1" s="1"/>
  <c r="AK99" i="1"/>
  <c r="AJ99" i="1" s="1"/>
  <c r="AA100" i="1"/>
  <c r="AB100" i="1"/>
  <c r="AI100" i="1" s="1"/>
  <c r="AH100" i="1" s="1"/>
  <c r="AA101" i="1"/>
  <c r="AB101" i="1"/>
  <c r="AI91" i="1"/>
  <c r="AH91" i="1" s="1"/>
  <c r="AK91" i="1"/>
  <c r="AJ91" i="1" s="1"/>
  <c r="AI92" i="1"/>
  <c r="AH92" i="1" s="1"/>
  <c r="AK92" i="1"/>
  <c r="AJ92" i="1" s="1"/>
  <c r="AI93" i="1"/>
  <c r="AH93" i="1" s="1"/>
  <c r="AK93" i="1"/>
  <c r="AJ93" i="1" s="1"/>
  <c r="AI94" i="1"/>
  <c r="AH94" i="1" s="1"/>
  <c r="AK94" i="1"/>
  <c r="AJ94" i="1" s="1"/>
  <c r="AA95" i="1"/>
  <c r="AB95" i="1"/>
  <c r="AI95" i="1" s="1"/>
  <c r="AH95" i="1" s="1"/>
  <c r="AA85" i="1"/>
  <c r="AB85" i="1"/>
  <c r="AI86" i="1"/>
  <c r="AH86" i="1" s="1"/>
  <c r="AK86" i="1"/>
  <c r="AJ86" i="1" s="1"/>
  <c r="AI87" i="1"/>
  <c r="AH87" i="1" s="1"/>
  <c r="AK87" i="1"/>
  <c r="AJ87" i="1" s="1"/>
  <c r="AI88" i="1"/>
  <c r="AH88" i="1" s="1"/>
  <c r="AK88" i="1"/>
  <c r="AJ88" i="1" s="1"/>
  <c r="AA89" i="1"/>
  <c r="AB89" i="1"/>
  <c r="AI89" i="1" s="1"/>
  <c r="AH89" i="1" s="1"/>
  <c r="AA79" i="1"/>
  <c r="AB79" i="1"/>
  <c r="AB80" i="1"/>
  <c r="AK80" i="1" s="1"/>
  <c r="AJ80" i="1" s="1"/>
  <c r="AB81" i="1"/>
  <c r="AK81" i="1" s="1"/>
  <c r="AJ81" i="1" s="1"/>
  <c r="AA82" i="1"/>
  <c r="AB82" i="1"/>
  <c r="AI82" i="1" s="1"/>
  <c r="AH82" i="1" s="1"/>
  <c r="AA83" i="1"/>
  <c r="AB83" i="1"/>
  <c r="AI83" i="1" s="1"/>
  <c r="AH83" i="1" s="1"/>
  <c r="AA74" i="1"/>
  <c r="AB74" i="1"/>
  <c r="AI75" i="1"/>
  <c r="AH75" i="1" s="1"/>
  <c r="AK75" i="1"/>
  <c r="AJ75" i="1" s="1"/>
  <c r="AA76" i="1"/>
  <c r="AB76" i="1"/>
  <c r="AK76" i="1" s="1"/>
  <c r="AJ76" i="1" s="1"/>
  <c r="AA77" i="1"/>
  <c r="AB77" i="1"/>
  <c r="AI77" i="1" s="1"/>
  <c r="AH77" i="1" s="1"/>
  <c r="AI67" i="1"/>
  <c r="AH67" i="1" s="1"/>
  <c r="AK67" i="1"/>
  <c r="AJ67" i="1" s="1"/>
  <c r="AI68" i="1"/>
  <c r="AH68" i="1" s="1"/>
  <c r="AK68" i="1"/>
  <c r="AJ68" i="1" s="1"/>
  <c r="AI69" i="1"/>
  <c r="AH69" i="1" s="1"/>
  <c r="AK69" i="1"/>
  <c r="AJ69" i="1" s="1"/>
  <c r="AI70" i="1"/>
  <c r="AH70" i="1" s="1"/>
  <c r="AK70" i="1"/>
  <c r="AJ70" i="1" s="1"/>
  <c r="AA71" i="1"/>
  <c r="AB71" i="1"/>
  <c r="AK71" i="1" s="1"/>
  <c r="AJ71" i="1" s="1"/>
  <c r="AI61" i="1"/>
  <c r="AH61" i="1" s="1"/>
  <c r="AK61" i="1"/>
  <c r="AJ61" i="1" s="1"/>
  <c r="AI62" i="1"/>
  <c r="AH62" i="1" s="1"/>
  <c r="AK62" i="1"/>
  <c r="AJ62" i="1" s="1"/>
  <c r="AI63" i="1"/>
  <c r="AH63" i="1" s="1"/>
  <c r="AK63" i="1"/>
  <c r="AJ63" i="1" s="1"/>
  <c r="AA64" i="1"/>
  <c r="AB64" i="1"/>
  <c r="AI64" i="1" s="1"/>
  <c r="AH64" i="1" s="1"/>
  <c r="AA65" i="1"/>
  <c r="AB65" i="1"/>
  <c r="AI65" i="1" s="1"/>
  <c r="AH65" i="1" s="1"/>
  <c r="AI56" i="1"/>
  <c r="AH56" i="1" s="1"/>
  <c r="AK56" i="1"/>
  <c r="AJ56" i="1" s="1"/>
  <c r="AI57" i="1"/>
  <c r="AH57" i="1" s="1"/>
  <c r="AK57" i="1"/>
  <c r="AJ57" i="1" s="1"/>
  <c r="AA58" i="1"/>
  <c r="AB58" i="1"/>
  <c r="AI58" i="1" s="1"/>
  <c r="AH58" i="1" s="1"/>
  <c r="AA59" i="1"/>
  <c r="AB59" i="1"/>
  <c r="AI59" i="1" s="1"/>
  <c r="AH59" i="1" s="1"/>
  <c r="AA51" i="1"/>
  <c r="AB51" i="1"/>
  <c r="AI51" i="1" s="1"/>
  <c r="AH51" i="1" s="1"/>
  <c r="AA52" i="1"/>
  <c r="AB52" i="1"/>
  <c r="AI52" i="1" s="1"/>
  <c r="AH52" i="1" s="1"/>
  <c r="AA53" i="1"/>
  <c r="AB53" i="1"/>
  <c r="AK53" i="1" s="1"/>
  <c r="AJ53" i="1" s="1"/>
  <c r="AA43" i="1"/>
  <c r="AB43" i="1"/>
  <c r="AI44" i="1"/>
  <c r="AH44" i="1" s="1"/>
  <c r="AK44" i="1"/>
  <c r="AJ44" i="1" s="1"/>
  <c r="AA45" i="1"/>
  <c r="AB45" i="1"/>
  <c r="AI45" i="1" s="1"/>
  <c r="AH45" i="1" s="1"/>
  <c r="AA46" i="1"/>
  <c r="AB46" i="1"/>
  <c r="AI46" i="1" s="1"/>
  <c r="AH46" i="1" s="1"/>
  <c r="AA47" i="1"/>
  <c r="AB47" i="1"/>
  <c r="AI47" i="1" s="1"/>
  <c r="AH47" i="1" s="1"/>
  <c r="AA37" i="1"/>
  <c r="AB37" i="1"/>
  <c r="AI38" i="1"/>
  <c r="AH38" i="1" s="1"/>
  <c r="AK38" i="1"/>
  <c r="AJ38" i="1" s="1"/>
  <c r="AA39" i="1"/>
  <c r="AB39" i="1"/>
  <c r="AI39" i="1" s="1"/>
  <c r="AH39" i="1" s="1"/>
  <c r="AA40" i="1"/>
  <c r="AB40" i="1"/>
  <c r="AK40" i="1" s="1"/>
  <c r="AJ40" i="1" s="1"/>
  <c r="AA41" i="1"/>
  <c r="AB41" i="1"/>
  <c r="AI41" i="1" s="1"/>
  <c r="AH41" i="1" s="1"/>
  <c r="AA32" i="1"/>
  <c r="AB32" i="1"/>
  <c r="AK32" i="1" s="1"/>
  <c r="AJ32" i="1" s="1"/>
  <c r="AA33" i="1"/>
  <c r="AB33" i="1"/>
  <c r="AI33" i="1" s="1"/>
  <c r="AH33" i="1" s="1"/>
  <c r="AA34" i="1"/>
  <c r="AB34" i="1"/>
  <c r="AK34" i="1" s="1"/>
  <c r="AJ34" i="1" s="1"/>
  <c r="AA35" i="1"/>
  <c r="AB35" i="1"/>
  <c r="AI35" i="1" s="1"/>
  <c r="AH35" i="1" s="1"/>
  <c r="AA25" i="1"/>
  <c r="AB25" i="1"/>
  <c r="AA26" i="1"/>
  <c r="AB26" i="1"/>
  <c r="AI26" i="1" s="1"/>
  <c r="AH26" i="1" s="1"/>
  <c r="AA27" i="1"/>
  <c r="AB27" i="1"/>
  <c r="AI27" i="1" s="1"/>
  <c r="AH27" i="1" s="1"/>
  <c r="AA28" i="1"/>
  <c r="AB28" i="1"/>
  <c r="AK28" i="1" s="1"/>
  <c r="AJ28" i="1" s="1"/>
  <c r="AA29" i="1"/>
  <c r="AB29" i="1"/>
  <c r="AI29" i="1" s="1"/>
  <c r="AH29" i="1" s="1"/>
  <c r="AA19" i="1"/>
  <c r="AB19" i="1"/>
  <c r="AI22" i="1"/>
  <c r="AH22" i="1" s="1"/>
  <c r="AK22" i="1"/>
  <c r="AJ22" i="1" s="1"/>
  <c r="AA23" i="1"/>
  <c r="AB23" i="1"/>
  <c r="AI23" i="1" s="1"/>
  <c r="AH23" i="1" s="1"/>
  <c r="AA13" i="1"/>
  <c r="AB13" i="1"/>
  <c r="AI13" i="1" s="1"/>
  <c r="AH13" i="1" s="1"/>
  <c r="AA14" i="1"/>
  <c r="AB14" i="1"/>
  <c r="AI14" i="1" s="1"/>
  <c r="AH14" i="1" s="1"/>
  <c r="AA15" i="1"/>
  <c r="AI15" i="1"/>
  <c r="AH15" i="1" s="1"/>
  <c r="AK15" i="1"/>
  <c r="AJ15" i="1" s="1"/>
  <c r="AA16" i="1"/>
  <c r="AB16" i="1"/>
  <c r="AI16" i="1" s="1"/>
  <c r="AH16" i="1" s="1"/>
  <c r="AA17" i="1"/>
  <c r="AB17" i="1"/>
  <c r="AI17" i="1" s="1"/>
  <c r="AH17" i="1" s="1"/>
  <c r="AA7" i="1"/>
  <c r="AB7" i="1"/>
  <c r="AA54" i="1"/>
  <c r="AK95" i="1" l="1"/>
  <c r="AJ95" i="1" s="1"/>
  <c r="AK14" i="1"/>
  <c r="AJ14" i="1" s="1"/>
  <c r="AK124" i="1"/>
  <c r="AJ124" i="1" s="1"/>
  <c r="AK82" i="1"/>
  <c r="AJ82" i="1" s="1"/>
  <c r="AI291" i="1"/>
  <c r="AH291" i="1" s="1"/>
  <c r="AK226" i="1"/>
  <c r="AJ226" i="1" s="1"/>
  <c r="AI280" i="1"/>
  <c r="AH280" i="1" s="1"/>
  <c r="AK268" i="1"/>
  <c r="AJ268" i="1" s="1"/>
  <c r="AK65" i="1"/>
  <c r="AJ65" i="1" s="1"/>
  <c r="AI233" i="1"/>
  <c r="AH233" i="1" s="1"/>
  <c r="AK64" i="1"/>
  <c r="AJ64" i="1" s="1"/>
  <c r="AI76" i="1"/>
  <c r="AH76" i="1" s="1"/>
  <c r="AK173" i="1"/>
  <c r="AJ173" i="1" s="1"/>
  <c r="AK190" i="1"/>
  <c r="AJ190" i="1" s="1"/>
  <c r="AK197" i="1"/>
  <c r="AJ197" i="1" s="1"/>
  <c r="AK194" i="1"/>
  <c r="AJ194" i="1" s="1"/>
  <c r="AK272" i="1"/>
  <c r="AJ272" i="1" s="1"/>
  <c r="AI40" i="1"/>
  <c r="AH40" i="1" s="1"/>
  <c r="AK133" i="1"/>
  <c r="AJ133" i="1" s="1"/>
  <c r="AI227" i="1"/>
  <c r="AH227" i="1" s="1"/>
  <c r="AI255" i="1"/>
  <c r="AH255" i="1" s="1"/>
  <c r="AI81" i="1"/>
  <c r="AH81" i="1" s="1"/>
  <c r="AK293" i="1"/>
  <c r="AJ293" i="1" s="1"/>
  <c r="AK35" i="1"/>
  <c r="AJ35" i="1" s="1"/>
  <c r="AK45" i="1"/>
  <c r="AJ45" i="1" s="1"/>
  <c r="AK140" i="1"/>
  <c r="AJ140" i="1" s="1"/>
  <c r="AK13" i="1"/>
  <c r="AJ13" i="1" s="1"/>
  <c r="AK26" i="1"/>
  <c r="AJ26" i="1" s="1"/>
  <c r="AK127" i="1"/>
  <c r="AJ127" i="1" s="1"/>
  <c r="AK178" i="1"/>
  <c r="AJ178" i="1" s="1"/>
  <c r="AK245" i="1"/>
  <c r="AJ245" i="1" s="1"/>
  <c r="AK263" i="1"/>
  <c r="AJ263" i="1" s="1"/>
  <c r="AI269" i="1"/>
  <c r="AH269" i="1" s="1"/>
  <c r="AK105" i="1"/>
  <c r="AJ105" i="1" s="1"/>
  <c r="AK23" i="1"/>
  <c r="AJ23" i="1" s="1"/>
  <c r="AI34" i="1"/>
  <c r="AH34" i="1" s="1"/>
  <c r="AK100" i="1"/>
  <c r="AJ100" i="1" s="1"/>
  <c r="AI137" i="1"/>
  <c r="AH137" i="1" s="1"/>
  <c r="AI166" i="1"/>
  <c r="AH166" i="1" s="1"/>
  <c r="AI286" i="1"/>
  <c r="AH286" i="1" s="1"/>
  <c r="AI298" i="1"/>
  <c r="AH298" i="1" s="1"/>
  <c r="AK52" i="1"/>
  <c r="AJ52" i="1" s="1"/>
  <c r="AI71" i="1"/>
  <c r="AH71" i="1" s="1"/>
  <c r="AK106" i="1"/>
  <c r="AJ106" i="1" s="1"/>
  <c r="AI143" i="1"/>
  <c r="AH143" i="1" s="1"/>
  <c r="AK209" i="1"/>
  <c r="AJ209" i="1" s="1"/>
  <c r="AI207" i="1"/>
  <c r="AH207" i="1" s="1"/>
  <c r="AK274" i="1"/>
  <c r="AJ274" i="1" s="1"/>
  <c r="AK278" i="1"/>
  <c r="AJ278" i="1" s="1"/>
  <c r="AI292" i="1"/>
  <c r="AH292" i="1" s="1"/>
  <c r="AI299" i="1"/>
  <c r="AH299" i="1" s="1"/>
  <c r="AK304" i="1"/>
  <c r="AJ304" i="1" s="1"/>
  <c r="AI28" i="1"/>
  <c r="AH28" i="1" s="1"/>
  <c r="AK129" i="1"/>
  <c r="AJ129" i="1" s="1"/>
  <c r="AI188" i="1"/>
  <c r="AH188" i="1" s="1"/>
  <c r="AK29" i="1"/>
  <c r="AJ29" i="1" s="1"/>
  <c r="AK77" i="1"/>
  <c r="AJ77" i="1" s="1"/>
  <c r="AI179" i="1"/>
  <c r="AH179" i="1" s="1"/>
  <c r="AK208" i="1"/>
  <c r="AJ208" i="1" s="1"/>
  <c r="AK239" i="1"/>
  <c r="AJ239" i="1" s="1"/>
  <c r="AI256" i="1"/>
  <c r="AH256" i="1" s="1"/>
  <c r="AK303" i="1"/>
  <c r="AJ303" i="1" s="1"/>
  <c r="AK39" i="1"/>
  <c r="AJ39" i="1" s="1"/>
  <c r="AI53" i="1"/>
  <c r="AH53" i="1" s="1"/>
  <c r="AK51" i="1"/>
  <c r="AJ51" i="1" s="1"/>
  <c r="AK125" i="1"/>
  <c r="AJ125" i="1" s="1"/>
  <c r="AK128" i="1"/>
  <c r="AJ128" i="1" s="1"/>
  <c r="AK167" i="1"/>
  <c r="AJ167" i="1" s="1"/>
  <c r="AK203" i="1"/>
  <c r="AJ203" i="1" s="1"/>
  <c r="AK221" i="1"/>
  <c r="AJ221" i="1" s="1"/>
  <c r="AI273" i="1"/>
  <c r="AH273" i="1" s="1"/>
  <c r="AK285" i="1"/>
  <c r="AJ285" i="1" s="1"/>
  <c r="AK47" i="1"/>
  <c r="AJ47" i="1" s="1"/>
  <c r="AK83" i="1"/>
  <c r="AJ83" i="1" s="1"/>
  <c r="AK89" i="1"/>
  <c r="AJ89" i="1" s="1"/>
  <c r="AK107" i="1"/>
  <c r="AJ107" i="1" s="1"/>
  <c r="AI135" i="1"/>
  <c r="AH135" i="1" s="1"/>
  <c r="AK189" i="1"/>
  <c r="AJ189" i="1" s="1"/>
  <c r="AK275" i="1"/>
  <c r="AJ275" i="1" s="1"/>
  <c r="AI281" i="1"/>
  <c r="AH281" i="1" s="1"/>
  <c r="AK155" i="1"/>
  <c r="AJ155" i="1" s="1"/>
  <c r="AI155" i="1"/>
  <c r="AH155" i="1" s="1"/>
  <c r="AK59" i="1"/>
  <c r="AJ59" i="1" s="1"/>
  <c r="AI136" i="1"/>
  <c r="AH136" i="1" s="1"/>
  <c r="AK136" i="1"/>
  <c r="AJ136" i="1" s="1"/>
  <c r="AI119" i="1"/>
  <c r="AH119" i="1" s="1"/>
  <c r="AK119" i="1"/>
  <c r="AJ119" i="1" s="1"/>
  <c r="AI142" i="1"/>
  <c r="AH142" i="1" s="1"/>
  <c r="AK142" i="1"/>
  <c r="AJ142" i="1" s="1"/>
  <c r="AI32" i="1"/>
  <c r="AH32" i="1" s="1"/>
  <c r="AI80" i="1"/>
  <c r="AH80" i="1" s="1"/>
  <c r="AI130" i="1"/>
  <c r="AH130" i="1" s="1"/>
  <c r="AK130" i="1"/>
  <c r="AJ130" i="1" s="1"/>
  <c r="AK16" i="1"/>
  <c r="AJ16" i="1" s="1"/>
  <c r="AK17" i="1"/>
  <c r="AJ17" i="1" s="1"/>
  <c r="AK33" i="1"/>
  <c r="AJ33" i="1" s="1"/>
  <c r="AK41" i="1"/>
  <c r="AJ41" i="1" s="1"/>
  <c r="AK27" i="1"/>
  <c r="AJ27" i="1" s="1"/>
  <c r="AK46" i="1"/>
  <c r="AJ46" i="1" s="1"/>
  <c r="AK58" i="1"/>
  <c r="AJ58" i="1" s="1"/>
  <c r="AI134" i="1"/>
  <c r="AH134" i="1" s="1"/>
  <c r="AK134" i="1"/>
  <c r="AJ134" i="1" s="1"/>
  <c r="AI149" i="1"/>
  <c r="AH149" i="1" s="1"/>
  <c r="AK149" i="1"/>
  <c r="AJ149" i="1" s="1"/>
  <c r="AI101" i="1"/>
  <c r="AH101" i="1" s="1"/>
  <c r="AK101" i="1"/>
  <c r="AJ101" i="1" s="1"/>
  <c r="AI202" i="1"/>
  <c r="AH202" i="1" s="1"/>
  <c r="AK202" i="1"/>
  <c r="AJ202" i="1" s="1"/>
  <c r="AI257" i="1"/>
  <c r="AH257" i="1" s="1"/>
  <c r="AK257" i="1"/>
  <c r="AJ257" i="1" s="1"/>
  <c r="AI287" i="1"/>
  <c r="AH287" i="1" s="1"/>
  <c r="AK287" i="1"/>
  <c r="AJ287" i="1" s="1"/>
  <c r="AK131" i="1"/>
  <c r="AJ131" i="1" s="1"/>
  <c r="AI191" i="1"/>
  <c r="AH191" i="1" s="1"/>
  <c r="AK191" i="1"/>
  <c r="AJ191" i="1" s="1"/>
  <c r="AK195" i="1"/>
  <c r="AJ195" i="1" s="1"/>
  <c r="AI141" i="1"/>
  <c r="AH141" i="1" s="1"/>
  <c r="AI297" i="1"/>
  <c r="AH297" i="1" s="1"/>
  <c r="AK297" i="1"/>
  <c r="AJ297" i="1" s="1"/>
  <c r="AI262" i="1"/>
  <c r="AH262" i="1" s="1"/>
  <c r="AK262" i="1"/>
  <c r="AJ262" i="1" s="1"/>
  <c r="AI196" i="1"/>
  <c r="AH196" i="1" s="1"/>
  <c r="AK196" i="1"/>
  <c r="AJ196" i="1" s="1"/>
  <c r="AK254" i="1"/>
  <c r="AJ254" i="1" s="1"/>
  <c r="AK279" i="1"/>
  <c r="AJ279" i="1" s="1"/>
  <c r="AK284" i="1"/>
  <c r="AJ284" i="1" s="1"/>
  <c r="AK305" i="1"/>
  <c r="AJ305" i="1" s="1"/>
  <c r="P30" i="1"/>
  <c r="O30" i="1" s="1"/>
  <c r="R30" i="1"/>
  <c r="AA30" i="1"/>
  <c r="AB30" i="1"/>
  <c r="I36" i="1"/>
  <c r="P36" i="1"/>
  <c r="O36" i="1" s="1"/>
  <c r="R36" i="1"/>
  <c r="Q36" i="1" s="1"/>
  <c r="AA36" i="1"/>
  <c r="AB36" i="1"/>
  <c r="AK30" i="1" l="1"/>
  <c r="AK31" i="1" s="1"/>
  <c r="AJ31" i="1" s="1"/>
  <c r="AI36" i="1"/>
  <c r="AI30" i="1"/>
  <c r="Q30" i="1"/>
  <c r="AK36" i="1"/>
  <c r="AK37" i="1" s="1"/>
  <c r="AJ37" i="1" s="1"/>
  <c r="AH30" i="1" l="1"/>
  <c r="AI31" i="1"/>
  <c r="AH31" i="1" s="1"/>
  <c r="AH36" i="1"/>
  <c r="AI37" i="1"/>
  <c r="AH37" i="1" s="1"/>
  <c r="AJ30" i="1"/>
  <c r="AJ36" i="1"/>
  <c r="AM30" i="1" l="1"/>
  <c r="AN30" i="1"/>
  <c r="AC30" i="1" s="1"/>
  <c r="AP30" i="1"/>
  <c r="AD30" i="1" s="1"/>
  <c r="AO30" i="1"/>
  <c r="AO36" i="1"/>
  <c r="AP36" i="1"/>
  <c r="AD36" i="1" s="1"/>
  <c r="AN36" i="1"/>
  <c r="AC36" i="1" s="1"/>
  <c r="AM36" i="1" l="1"/>
  <c r="I162" i="1" l="1"/>
  <c r="P162" i="1"/>
  <c r="O162" i="1" s="1"/>
  <c r="R162" i="1"/>
  <c r="AA162" i="1"/>
  <c r="AB162" i="1"/>
  <c r="I168" i="1"/>
  <c r="P168" i="1"/>
  <c r="R168" i="1"/>
  <c r="Q168" i="1" s="1"/>
  <c r="AA168" i="1"/>
  <c r="AB168" i="1"/>
  <c r="AB348" i="1"/>
  <c r="AA348" i="1"/>
  <c r="AK168" i="1" l="1"/>
  <c r="AK169" i="1" s="1"/>
  <c r="AJ169" i="1" s="1"/>
  <c r="AI162" i="1"/>
  <c r="AK162" i="1"/>
  <c r="AI168" i="1"/>
  <c r="O168" i="1"/>
  <c r="Q162" i="1"/>
  <c r="AJ162" i="1" l="1"/>
  <c r="AK163" i="1"/>
  <c r="AJ163" i="1" s="1"/>
  <c r="AH168" i="1"/>
  <c r="AI169" i="1"/>
  <c r="AH169" i="1" s="1"/>
  <c r="AH162" i="1"/>
  <c r="AI163" i="1"/>
  <c r="AH163" i="1" s="1"/>
  <c r="AJ168" i="1"/>
  <c r="AO168" i="1" s="1"/>
  <c r="AP168" i="1"/>
  <c r="AD168" i="1" s="1"/>
  <c r="AB342" i="1"/>
  <c r="AA342" i="1"/>
  <c r="I342" i="1"/>
  <c r="AO162" i="1" l="1"/>
  <c r="AM162" i="1"/>
  <c r="AN162" i="1"/>
  <c r="AC162" i="1" s="1"/>
  <c r="AP162" i="1"/>
  <c r="AD162" i="1" s="1"/>
  <c r="AM168" i="1"/>
  <c r="AN168" i="1"/>
  <c r="AC168" i="1" s="1"/>
  <c r="AB336" i="1"/>
  <c r="AA336" i="1"/>
  <c r="R336" i="1"/>
  <c r="Q336" i="1" s="1"/>
  <c r="P336" i="1"/>
  <c r="O336" i="1" s="1"/>
  <c r="I336" i="1"/>
  <c r="AK336" i="1" l="1"/>
  <c r="AJ336" i="1" s="1"/>
  <c r="AO336" i="1" s="1"/>
  <c r="AI336" i="1"/>
  <c r="AP336" i="1" l="1"/>
  <c r="AD336" i="1" s="1"/>
  <c r="AH336" i="1"/>
  <c r="AN336" i="1"/>
  <c r="AC336" i="1" s="1"/>
  <c r="AA6" i="1"/>
  <c r="AB6" i="1"/>
  <c r="AM336" i="1" l="1"/>
  <c r="AB330" i="1" l="1"/>
  <c r="AA330" i="1"/>
  <c r="AB318" i="1"/>
  <c r="AB324" i="1"/>
  <c r="AA324" i="1"/>
  <c r="AA318" i="1"/>
  <c r="AB312" i="1"/>
  <c r="AA312" i="1"/>
  <c r="AB306" i="1"/>
  <c r="AA306" i="1"/>
  <c r="AB216" i="1"/>
  <c r="AA216" i="1"/>
  <c r="D5" i="26" l="1"/>
  <c r="E5" i="26"/>
  <c r="F5" i="26"/>
  <c r="G5" i="26"/>
  <c r="H5" i="26"/>
  <c r="I5" i="26"/>
  <c r="J5" i="26"/>
  <c r="K5" i="26"/>
  <c r="L5" i="26"/>
  <c r="M5" i="26"/>
  <c r="N5" i="26"/>
  <c r="O5" i="26"/>
  <c r="P5" i="26"/>
  <c r="Q5" i="26"/>
  <c r="R5" i="26"/>
  <c r="S5" i="26"/>
  <c r="T5" i="26"/>
  <c r="U5" i="26"/>
  <c r="V5" i="26"/>
  <c r="W5" i="26"/>
  <c r="X5" i="26"/>
  <c r="Y5" i="26"/>
  <c r="Z5" i="26"/>
  <c r="AA5" i="26"/>
  <c r="AB5" i="26"/>
  <c r="AC5" i="26"/>
  <c r="AD5" i="26"/>
  <c r="AE5" i="26"/>
  <c r="AF5" i="26"/>
  <c r="AG5" i="26"/>
  <c r="AH5" i="26"/>
  <c r="AI5" i="26"/>
  <c r="AJ5" i="26"/>
  <c r="AK5" i="26"/>
  <c r="AL5" i="26"/>
  <c r="AM5" i="26"/>
  <c r="AN5" i="26"/>
  <c r="AO5" i="26"/>
  <c r="AP5" i="26"/>
  <c r="AQ5" i="26"/>
  <c r="AR5" i="26"/>
  <c r="AS5" i="26"/>
  <c r="AT5" i="26"/>
  <c r="AU5" i="26"/>
  <c r="AV5" i="26"/>
  <c r="AW5" i="26"/>
  <c r="AX5" i="26"/>
  <c r="AY5" i="26"/>
  <c r="AZ5" i="26"/>
  <c r="BA5" i="26"/>
  <c r="BB5" i="26"/>
  <c r="BC5" i="26"/>
  <c r="BD5" i="26"/>
  <c r="BE5" i="26"/>
  <c r="BF5" i="26"/>
  <c r="BG5" i="26"/>
  <c r="BH5" i="26"/>
  <c r="BI5" i="26"/>
  <c r="D6" i="26"/>
  <c r="B6" i="26" s="1"/>
  <c r="E6" i="26"/>
  <c r="F6" i="26"/>
  <c r="G6" i="26"/>
  <c r="H6" i="26"/>
  <c r="I6" i="26"/>
  <c r="K6" i="26"/>
  <c r="L6" i="26"/>
  <c r="M6" i="26"/>
  <c r="N6" i="26"/>
  <c r="O6" i="26"/>
  <c r="V6" i="26"/>
  <c r="W6" i="26"/>
  <c r="X6" i="26"/>
  <c r="Y6" i="26"/>
  <c r="Z6" i="26"/>
  <c r="AA6" i="26"/>
  <c r="AF6" i="26"/>
  <c r="AG6" i="26"/>
  <c r="AH6" i="26"/>
  <c r="AT6" i="26"/>
  <c r="AU6" i="26"/>
  <c r="AV6" i="26"/>
  <c r="AW6" i="26"/>
  <c r="AX6" i="26"/>
  <c r="AY6" i="26"/>
  <c r="AZ6" i="26"/>
  <c r="BA6" i="26"/>
  <c r="BB6" i="26"/>
  <c r="BC6" i="26"/>
  <c r="BD6" i="26"/>
  <c r="BE6" i="26"/>
  <c r="BF6" i="26"/>
  <c r="BG6" i="26"/>
  <c r="BH6" i="26"/>
  <c r="BI6" i="26"/>
  <c r="D7" i="26"/>
  <c r="B7" i="26" s="1"/>
  <c r="E7" i="26"/>
  <c r="F7" i="26"/>
  <c r="G7" i="26"/>
  <c r="H7" i="26"/>
  <c r="I7" i="26"/>
  <c r="K7" i="26"/>
  <c r="L7" i="26"/>
  <c r="M7" i="26"/>
  <c r="N7" i="26"/>
  <c r="O7" i="26"/>
  <c r="V7" i="26"/>
  <c r="W7" i="26"/>
  <c r="X7" i="26"/>
  <c r="Y7" i="26"/>
  <c r="Z7" i="26"/>
  <c r="AA7" i="26"/>
  <c r="AF7" i="26"/>
  <c r="AG7" i="26"/>
  <c r="AH7" i="26"/>
  <c r="AT7" i="26"/>
  <c r="AU7" i="26"/>
  <c r="AV7" i="26"/>
  <c r="AW7" i="26"/>
  <c r="AX7" i="26"/>
  <c r="AY7" i="26"/>
  <c r="AZ7" i="26"/>
  <c r="BA7" i="26"/>
  <c r="BB7" i="26"/>
  <c r="BC7" i="26"/>
  <c r="BD7" i="26"/>
  <c r="BE7" i="26"/>
  <c r="BF7" i="26"/>
  <c r="BG7" i="26"/>
  <c r="BH7" i="26"/>
  <c r="BI7" i="26"/>
  <c r="D8" i="26"/>
  <c r="B8" i="26" s="1"/>
  <c r="E8" i="26"/>
  <c r="F8" i="26"/>
  <c r="G8" i="26"/>
  <c r="H8" i="26"/>
  <c r="I8" i="26"/>
  <c r="K8" i="26"/>
  <c r="L8" i="26"/>
  <c r="M8" i="26"/>
  <c r="N8" i="26"/>
  <c r="O8" i="26"/>
  <c r="V8" i="26"/>
  <c r="W8" i="26"/>
  <c r="X8" i="26"/>
  <c r="Y8" i="26"/>
  <c r="Z8" i="26"/>
  <c r="AA8" i="26"/>
  <c r="AF8" i="26"/>
  <c r="AG8" i="26"/>
  <c r="AH8" i="26"/>
  <c r="AT8" i="26"/>
  <c r="AU8" i="26"/>
  <c r="AV8" i="26"/>
  <c r="AW8" i="26"/>
  <c r="AX8" i="26"/>
  <c r="AY8" i="26"/>
  <c r="AZ8" i="26"/>
  <c r="BA8" i="26"/>
  <c r="BB8" i="26"/>
  <c r="BC8" i="26"/>
  <c r="BD8" i="26"/>
  <c r="BE8" i="26"/>
  <c r="BF8" i="26"/>
  <c r="BG8" i="26"/>
  <c r="BH8" i="26"/>
  <c r="BI8" i="26"/>
  <c r="D9" i="26"/>
  <c r="B9" i="26" s="1"/>
  <c r="E9" i="26"/>
  <c r="F9" i="26"/>
  <c r="G9" i="26"/>
  <c r="H9" i="26"/>
  <c r="I9" i="26"/>
  <c r="K9" i="26"/>
  <c r="L9" i="26"/>
  <c r="M9" i="26"/>
  <c r="N9" i="26"/>
  <c r="O9" i="26"/>
  <c r="V9" i="26"/>
  <c r="W9" i="26"/>
  <c r="X9" i="26"/>
  <c r="Y9" i="26"/>
  <c r="Z9" i="26"/>
  <c r="AA9" i="26"/>
  <c r="AF9" i="26"/>
  <c r="AG9" i="26"/>
  <c r="AH9" i="26"/>
  <c r="AT9" i="26"/>
  <c r="AU9" i="26"/>
  <c r="AV9" i="26"/>
  <c r="AW9" i="26"/>
  <c r="AX9" i="26"/>
  <c r="AY9" i="26"/>
  <c r="AZ9" i="26"/>
  <c r="BA9" i="26"/>
  <c r="BB9" i="26"/>
  <c r="BC9" i="26"/>
  <c r="BD9" i="26"/>
  <c r="BE9" i="26"/>
  <c r="BF9" i="26"/>
  <c r="BG9" i="26"/>
  <c r="BH9" i="26"/>
  <c r="BI9" i="26"/>
  <c r="D10" i="26"/>
  <c r="B10" i="26" s="1"/>
  <c r="E10" i="26"/>
  <c r="F10" i="26"/>
  <c r="G10" i="26"/>
  <c r="H10" i="26"/>
  <c r="I10" i="26"/>
  <c r="K10" i="26"/>
  <c r="L10" i="26"/>
  <c r="M10" i="26"/>
  <c r="N10" i="26"/>
  <c r="O10" i="26"/>
  <c r="V10" i="26"/>
  <c r="W10" i="26"/>
  <c r="X10" i="26"/>
  <c r="Y10" i="26"/>
  <c r="Z10" i="26"/>
  <c r="AA10" i="26"/>
  <c r="AF10" i="26"/>
  <c r="AG10" i="26"/>
  <c r="AH10" i="26"/>
  <c r="AT10" i="26"/>
  <c r="AU10" i="26"/>
  <c r="AV10" i="26"/>
  <c r="AW10" i="26"/>
  <c r="AX10" i="26"/>
  <c r="AY10" i="26"/>
  <c r="AZ10" i="26"/>
  <c r="BA10" i="26"/>
  <c r="BB10" i="26"/>
  <c r="BC10" i="26"/>
  <c r="BD10" i="26"/>
  <c r="BE10" i="26"/>
  <c r="BF10" i="26"/>
  <c r="BG10" i="26"/>
  <c r="BH10" i="26"/>
  <c r="BI10" i="26"/>
  <c r="D11" i="26"/>
  <c r="B11" i="26" s="1"/>
  <c r="E11" i="26"/>
  <c r="F11" i="26"/>
  <c r="G11" i="26"/>
  <c r="H11" i="26"/>
  <c r="I11" i="26"/>
  <c r="K11" i="26"/>
  <c r="L11" i="26"/>
  <c r="M11" i="26"/>
  <c r="N11" i="26"/>
  <c r="O11" i="26"/>
  <c r="V11" i="26"/>
  <c r="W11" i="26"/>
  <c r="X11" i="26"/>
  <c r="Y11" i="26"/>
  <c r="Z11" i="26"/>
  <c r="AA11" i="26"/>
  <c r="AF11" i="26"/>
  <c r="AG11" i="26"/>
  <c r="AH11" i="26"/>
  <c r="AT11" i="26"/>
  <c r="AU11" i="26"/>
  <c r="AV11" i="26"/>
  <c r="AW11" i="26"/>
  <c r="AX11" i="26"/>
  <c r="AY11" i="26"/>
  <c r="AZ11" i="26"/>
  <c r="BA11" i="26"/>
  <c r="BB11" i="26"/>
  <c r="BC11" i="26"/>
  <c r="BD11" i="26"/>
  <c r="BE11" i="26"/>
  <c r="BF11" i="26"/>
  <c r="BG11" i="26"/>
  <c r="BH11" i="26"/>
  <c r="BI11" i="26"/>
  <c r="D12" i="26"/>
  <c r="B12" i="26" s="1"/>
  <c r="E12" i="26"/>
  <c r="F12" i="26"/>
  <c r="G12" i="26"/>
  <c r="H12" i="26"/>
  <c r="I12" i="26"/>
  <c r="K12" i="26"/>
  <c r="L12" i="26"/>
  <c r="M12" i="26"/>
  <c r="N12" i="26"/>
  <c r="O12" i="26"/>
  <c r="V12" i="26"/>
  <c r="W12" i="26"/>
  <c r="X12" i="26"/>
  <c r="Y12" i="26"/>
  <c r="Z12" i="26"/>
  <c r="AA12" i="26"/>
  <c r="AF12" i="26"/>
  <c r="AG12" i="26"/>
  <c r="AH12" i="26"/>
  <c r="AT12" i="26"/>
  <c r="AU12" i="26"/>
  <c r="AV12" i="26"/>
  <c r="AW12" i="26"/>
  <c r="AX12" i="26"/>
  <c r="AY12" i="26"/>
  <c r="AZ12" i="26"/>
  <c r="BA12" i="26"/>
  <c r="BB12" i="26"/>
  <c r="BC12" i="26"/>
  <c r="BD12" i="26"/>
  <c r="BE12" i="26"/>
  <c r="BF12" i="26"/>
  <c r="BG12" i="26"/>
  <c r="BH12" i="26"/>
  <c r="BI12" i="26"/>
  <c r="D13" i="26"/>
  <c r="B13" i="26" s="1"/>
  <c r="E13" i="26"/>
  <c r="F13" i="26"/>
  <c r="G13" i="26"/>
  <c r="H13" i="26"/>
  <c r="I13" i="26"/>
  <c r="K13" i="26"/>
  <c r="L13" i="26"/>
  <c r="M13" i="26"/>
  <c r="N13" i="26"/>
  <c r="O13" i="26"/>
  <c r="V13" i="26"/>
  <c r="W13" i="26"/>
  <c r="X13" i="26"/>
  <c r="Y13" i="26"/>
  <c r="Z13" i="26"/>
  <c r="AA13" i="26"/>
  <c r="AF13" i="26"/>
  <c r="AG13" i="26"/>
  <c r="AH13" i="26"/>
  <c r="AT13" i="26"/>
  <c r="AU13" i="26"/>
  <c r="AV13" i="26"/>
  <c r="AW13" i="26"/>
  <c r="AX13" i="26"/>
  <c r="AY13" i="26"/>
  <c r="AZ13" i="26"/>
  <c r="BA13" i="26"/>
  <c r="BB13" i="26"/>
  <c r="BC13" i="26"/>
  <c r="BD13" i="26"/>
  <c r="BE13" i="26"/>
  <c r="BF13" i="26"/>
  <c r="BG13" i="26"/>
  <c r="BH13" i="26"/>
  <c r="BI13" i="26"/>
  <c r="D14" i="26"/>
  <c r="B14" i="26" s="1"/>
  <c r="E14" i="26"/>
  <c r="F14" i="26"/>
  <c r="G14" i="26"/>
  <c r="H14" i="26"/>
  <c r="I14" i="26"/>
  <c r="K14" i="26"/>
  <c r="L14" i="26"/>
  <c r="M14" i="26"/>
  <c r="N14" i="26"/>
  <c r="O14" i="26"/>
  <c r="V14" i="26"/>
  <c r="W14" i="26"/>
  <c r="X14" i="26"/>
  <c r="Y14" i="26"/>
  <c r="Z14" i="26"/>
  <c r="AA14" i="26"/>
  <c r="AF14" i="26"/>
  <c r="AG14" i="26"/>
  <c r="AH14" i="26"/>
  <c r="AT14" i="26"/>
  <c r="AU14" i="26"/>
  <c r="AV14" i="26"/>
  <c r="AW14" i="26"/>
  <c r="AX14" i="26"/>
  <c r="AY14" i="26"/>
  <c r="AZ14" i="26"/>
  <c r="BA14" i="26"/>
  <c r="BB14" i="26"/>
  <c r="BC14" i="26"/>
  <c r="BD14" i="26"/>
  <c r="BE14" i="26"/>
  <c r="BF14" i="26"/>
  <c r="BG14" i="26"/>
  <c r="BH14" i="26"/>
  <c r="BI14" i="26"/>
  <c r="D15" i="26"/>
  <c r="B15" i="26" s="1"/>
  <c r="E15" i="26"/>
  <c r="F15" i="26"/>
  <c r="G15" i="26"/>
  <c r="H15" i="26"/>
  <c r="I15" i="26"/>
  <c r="K15" i="26"/>
  <c r="L15" i="26"/>
  <c r="M15" i="26"/>
  <c r="N15" i="26"/>
  <c r="O15" i="26"/>
  <c r="V15" i="26"/>
  <c r="W15" i="26"/>
  <c r="X15" i="26"/>
  <c r="Y15" i="26"/>
  <c r="Z15" i="26"/>
  <c r="AA15" i="26"/>
  <c r="AF15" i="26"/>
  <c r="AG15" i="26"/>
  <c r="AH15" i="26"/>
  <c r="AT15" i="26"/>
  <c r="AU15" i="26"/>
  <c r="AV15" i="26"/>
  <c r="AW15" i="26"/>
  <c r="AX15" i="26"/>
  <c r="AY15" i="26"/>
  <c r="AZ15" i="26"/>
  <c r="BA15" i="26"/>
  <c r="BB15" i="26"/>
  <c r="BC15" i="26"/>
  <c r="BD15" i="26"/>
  <c r="BE15" i="26"/>
  <c r="BF15" i="26"/>
  <c r="BG15" i="26"/>
  <c r="BH15" i="26"/>
  <c r="BI15" i="26"/>
  <c r="D16" i="26"/>
  <c r="B16" i="26" s="1"/>
  <c r="E16" i="26"/>
  <c r="F16" i="26"/>
  <c r="G16" i="26"/>
  <c r="H16" i="26"/>
  <c r="I16" i="26"/>
  <c r="K16" i="26"/>
  <c r="L16" i="26"/>
  <c r="M16" i="26"/>
  <c r="N16" i="26"/>
  <c r="O16" i="26"/>
  <c r="V16" i="26"/>
  <c r="W16" i="26"/>
  <c r="X16" i="26"/>
  <c r="Y16" i="26"/>
  <c r="Z16" i="26"/>
  <c r="AA16" i="26"/>
  <c r="AF16" i="26"/>
  <c r="AG16" i="26"/>
  <c r="AH16" i="26"/>
  <c r="AT16" i="26"/>
  <c r="AU16" i="26"/>
  <c r="AV16" i="26"/>
  <c r="AW16" i="26"/>
  <c r="AX16" i="26"/>
  <c r="AY16" i="26"/>
  <c r="AZ16" i="26"/>
  <c r="BA16" i="26"/>
  <c r="BB16" i="26"/>
  <c r="BC16" i="26"/>
  <c r="BD16" i="26"/>
  <c r="BE16" i="26"/>
  <c r="BF16" i="26"/>
  <c r="BG16" i="26"/>
  <c r="BH16" i="26"/>
  <c r="BI16" i="26"/>
  <c r="D17" i="26"/>
  <c r="B17" i="26" s="1"/>
  <c r="E17" i="26"/>
  <c r="F17" i="26"/>
  <c r="G17" i="26"/>
  <c r="H17" i="26"/>
  <c r="K17" i="26"/>
  <c r="L17" i="26"/>
  <c r="M17" i="26"/>
  <c r="N17" i="26"/>
  <c r="O17" i="26"/>
  <c r="V17" i="26"/>
  <c r="W17" i="26"/>
  <c r="X17" i="26"/>
  <c r="Y17" i="26"/>
  <c r="Z17" i="26"/>
  <c r="AA17" i="26"/>
  <c r="AF17" i="26"/>
  <c r="AG17" i="26"/>
  <c r="AH17" i="26"/>
  <c r="AT17" i="26"/>
  <c r="AU17" i="26"/>
  <c r="AV17" i="26"/>
  <c r="AW17" i="26"/>
  <c r="AX17" i="26"/>
  <c r="AY17" i="26"/>
  <c r="AZ17" i="26"/>
  <c r="BA17" i="26"/>
  <c r="BB17" i="26"/>
  <c r="BC17" i="26"/>
  <c r="BD17" i="26"/>
  <c r="BE17" i="26"/>
  <c r="BF17" i="26"/>
  <c r="BG17" i="26"/>
  <c r="BH17" i="26"/>
  <c r="BI17" i="26"/>
  <c r="D18" i="26"/>
  <c r="B18" i="26" s="1"/>
  <c r="E18" i="26"/>
  <c r="F18" i="26"/>
  <c r="G18" i="26"/>
  <c r="H18" i="26"/>
  <c r="I18" i="26"/>
  <c r="K18" i="26"/>
  <c r="L18" i="26"/>
  <c r="M18" i="26"/>
  <c r="N18" i="26"/>
  <c r="O18" i="26"/>
  <c r="V18" i="26"/>
  <c r="W18" i="26"/>
  <c r="X18" i="26"/>
  <c r="Y18" i="26"/>
  <c r="Z18" i="26"/>
  <c r="AA18" i="26"/>
  <c r="AF18" i="26"/>
  <c r="AG18" i="26"/>
  <c r="AH18" i="26"/>
  <c r="AT18" i="26"/>
  <c r="AU18" i="26"/>
  <c r="AV18" i="26"/>
  <c r="AW18" i="26"/>
  <c r="AX18" i="26"/>
  <c r="AY18" i="26"/>
  <c r="AZ18" i="26"/>
  <c r="BA18" i="26"/>
  <c r="BB18" i="26"/>
  <c r="BC18" i="26"/>
  <c r="BD18" i="26"/>
  <c r="BE18" i="26"/>
  <c r="BF18" i="26"/>
  <c r="BG18" i="26"/>
  <c r="BH18" i="26"/>
  <c r="BI18" i="26"/>
  <c r="D19" i="26"/>
  <c r="B19" i="26" s="1"/>
  <c r="E19" i="26"/>
  <c r="F19" i="26"/>
  <c r="G19" i="26"/>
  <c r="H19" i="26"/>
  <c r="I19" i="26"/>
  <c r="K19" i="26"/>
  <c r="L19" i="26"/>
  <c r="M19" i="26"/>
  <c r="N19" i="26"/>
  <c r="O19" i="26"/>
  <c r="V19" i="26"/>
  <c r="W19" i="26"/>
  <c r="X19" i="26"/>
  <c r="Y19" i="26"/>
  <c r="Z19" i="26"/>
  <c r="AA19" i="26"/>
  <c r="AF19" i="26"/>
  <c r="AG19" i="26"/>
  <c r="AH19" i="26"/>
  <c r="AT19" i="26"/>
  <c r="AU19" i="26"/>
  <c r="AV19" i="26"/>
  <c r="AW19" i="26"/>
  <c r="AX19" i="26"/>
  <c r="AY19" i="26"/>
  <c r="AZ19" i="26"/>
  <c r="BA19" i="26"/>
  <c r="BB19" i="26"/>
  <c r="BC19" i="26"/>
  <c r="BD19" i="26"/>
  <c r="BE19" i="26"/>
  <c r="BF19" i="26"/>
  <c r="BG19" i="26"/>
  <c r="BH19" i="26"/>
  <c r="BI19" i="26"/>
  <c r="D20" i="26"/>
  <c r="B20" i="26" s="1"/>
  <c r="E20" i="26"/>
  <c r="F20" i="26"/>
  <c r="G20" i="26"/>
  <c r="H20" i="26"/>
  <c r="I20" i="26"/>
  <c r="K20" i="26"/>
  <c r="L20" i="26"/>
  <c r="M20" i="26"/>
  <c r="N20" i="26"/>
  <c r="O20" i="26"/>
  <c r="V20" i="26"/>
  <c r="W20" i="26"/>
  <c r="X20" i="26"/>
  <c r="Y20" i="26"/>
  <c r="Z20" i="26"/>
  <c r="AA20" i="26"/>
  <c r="AF20" i="26"/>
  <c r="AG20" i="26"/>
  <c r="AH20" i="26"/>
  <c r="AT20" i="26"/>
  <c r="AU20" i="26"/>
  <c r="AV20" i="26"/>
  <c r="AW20" i="26"/>
  <c r="AX20" i="26"/>
  <c r="AY20" i="26"/>
  <c r="AZ20" i="26"/>
  <c r="BA20" i="26"/>
  <c r="BB20" i="26"/>
  <c r="BC20" i="26"/>
  <c r="BD20" i="26"/>
  <c r="BE20" i="26"/>
  <c r="BF20" i="26"/>
  <c r="BG20" i="26"/>
  <c r="BH20" i="26"/>
  <c r="BI20" i="26"/>
  <c r="D21" i="26"/>
  <c r="B21" i="26" s="1"/>
  <c r="E21" i="26"/>
  <c r="F21" i="26"/>
  <c r="G21" i="26"/>
  <c r="H21" i="26"/>
  <c r="I21" i="26"/>
  <c r="K21" i="26"/>
  <c r="L21" i="26"/>
  <c r="M21" i="26"/>
  <c r="N21" i="26"/>
  <c r="O21" i="26"/>
  <c r="V21" i="26"/>
  <c r="W21" i="26"/>
  <c r="X21" i="26"/>
  <c r="Y21" i="26"/>
  <c r="Z21" i="26"/>
  <c r="AA21" i="26"/>
  <c r="AF21" i="26"/>
  <c r="AG21" i="26"/>
  <c r="AH21" i="26"/>
  <c r="AT21" i="26"/>
  <c r="AU21" i="26"/>
  <c r="AV21" i="26"/>
  <c r="AW21" i="26"/>
  <c r="AX21" i="26"/>
  <c r="AY21" i="26"/>
  <c r="AZ21" i="26"/>
  <c r="BA21" i="26"/>
  <c r="BB21" i="26"/>
  <c r="BC21" i="26"/>
  <c r="BD21" i="26"/>
  <c r="BE21" i="26"/>
  <c r="BF21" i="26"/>
  <c r="BG21" i="26"/>
  <c r="BH21" i="26"/>
  <c r="BI21" i="26"/>
  <c r="D22" i="26"/>
  <c r="B22" i="26" s="1"/>
  <c r="E22" i="26"/>
  <c r="F22" i="26"/>
  <c r="G22" i="26"/>
  <c r="H22" i="26"/>
  <c r="I22" i="26"/>
  <c r="K22" i="26"/>
  <c r="L22" i="26"/>
  <c r="M22" i="26"/>
  <c r="N22" i="26"/>
  <c r="O22" i="26"/>
  <c r="V22" i="26"/>
  <c r="W22" i="26"/>
  <c r="X22" i="26"/>
  <c r="Y22" i="26"/>
  <c r="Z22" i="26"/>
  <c r="AA22" i="26"/>
  <c r="AF22" i="26"/>
  <c r="AG22" i="26"/>
  <c r="AH22" i="26"/>
  <c r="AT22" i="26"/>
  <c r="AU22" i="26"/>
  <c r="AV22" i="26"/>
  <c r="AW22" i="26"/>
  <c r="AX22" i="26"/>
  <c r="AY22" i="26"/>
  <c r="AZ22" i="26"/>
  <c r="BA22" i="26"/>
  <c r="BB22" i="26"/>
  <c r="BC22" i="26"/>
  <c r="BD22" i="26"/>
  <c r="BE22" i="26"/>
  <c r="BF22" i="26"/>
  <c r="BG22" i="26"/>
  <c r="BH22" i="26"/>
  <c r="BI22" i="26"/>
  <c r="D23" i="26"/>
  <c r="B23" i="26" s="1"/>
  <c r="E23" i="26"/>
  <c r="F23" i="26"/>
  <c r="G23" i="26"/>
  <c r="H23" i="26"/>
  <c r="I23" i="26"/>
  <c r="K23" i="26"/>
  <c r="L23" i="26"/>
  <c r="M23" i="26"/>
  <c r="N23" i="26"/>
  <c r="O23" i="26"/>
  <c r="V23" i="26"/>
  <c r="W23" i="26"/>
  <c r="X23" i="26"/>
  <c r="Y23" i="26"/>
  <c r="Z23" i="26"/>
  <c r="AA23" i="26"/>
  <c r="AF23" i="26"/>
  <c r="AG23" i="26"/>
  <c r="AH23" i="26"/>
  <c r="AT23" i="26"/>
  <c r="AU23" i="26"/>
  <c r="AV23" i="26"/>
  <c r="AW23" i="26"/>
  <c r="AX23" i="26"/>
  <c r="AY23" i="26"/>
  <c r="AZ23" i="26"/>
  <c r="BA23" i="26"/>
  <c r="BB23" i="26"/>
  <c r="BC23" i="26"/>
  <c r="BD23" i="26"/>
  <c r="BE23" i="26"/>
  <c r="BF23" i="26"/>
  <c r="BG23" i="26"/>
  <c r="BH23" i="26"/>
  <c r="BI23" i="26"/>
  <c r="D24" i="26"/>
  <c r="B24" i="26" s="1"/>
  <c r="E24" i="26"/>
  <c r="F24" i="26"/>
  <c r="G24" i="26"/>
  <c r="H24" i="26"/>
  <c r="I24" i="26"/>
  <c r="K24" i="26"/>
  <c r="L24" i="26"/>
  <c r="M24" i="26"/>
  <c r="N24" i="26"/>
  <c r="O24" i="26"/>
  <c r="V24" i="26"/>
  <c r="W24" i="26"/>
  <c r="X24" i="26"/>
  <c r="Y24" i="26"/>
  <c r="Z24" i="26"/>
  <c r="AA24" i="26"/>
  <c r="AF24" i="26"/>
  <c r="AG24" i="26"/>
  <c r="AH24" i="26"/>
  <c r="AT24" i="26"/>
  <c r="AU24" i="26"/>
  <c r="AV24" i="26"/>
  <c r="AW24" i="26"/>
  <c r="AX24" i="26"/>
  <c r="AY24" i="26"/>
  <c r="AZ24" i="26"/>
  <c r="BA24" i="26"/>
  <c r="BB24" i="26"/>
  <c r="BC24" i="26"/>
  <c r="BD24" i="26"/>
  <c r="BE24" i="26"/>
  <c r="BF24" i="26"/>
  <c r="BG24" i="26"/>
  <c r="BH24" i="26"/>
  <c r="BI24" i="26"/>
  <c r="D25" i="26"/>
  <c r="B25" i="26" s="1"/>
  <c r="E25" i="26"/>
  <c r="F25" i="26"/>
  <c r="G25" i="26"/>
  <c r="H25" i="26"/>
  <c r="I25" i="26"/>
  <c r="K25" i="26"/>
  <c r="L25" i="26"/>
  <c r="M25" i="26"/>
  <c r="N25" i="26"/>
  <c r="O25" i="26"/>
  <c r="V25" i="26"/>
  <c r="W25" i="26"/>
  <c r="X25" i="26"/>
  <c r="Y25" i="26"/>
  <c r="Z25" i="26"/>
  <c r="AA25" i="26"/>
  <c r="AF25" i="26"/>
  <c r="AG25" i="26"/>
  <c r="AH25" i="26"/>
  <c r="AT25" i="26"/>
  <c r="AU25" i="26"/>
  <c r="AV25" i="26"/>
  <c r="AW25" i="26"/>
  <c r="AX25" i="26"/>
  <c r="AY25" i="26"/>
  <c r="AZ25" i="26"/>
  <c r="BA25" i="26"/>
  <c r="BB25" i="26"/>
  <c r="BC25" i="26"/>
  <c r="BD25" i="26"/>
  <c r="BE25" i="26"/>
  <c r="BF25" i="26"/>
  <c r="BG25" i="26"/>
  <c r="BH25" i="26"/>
  <c r="BI25" i="26"/>
  <c r="D26" i="26"/>
  <c r="B26" i="26" s="1"/>
  <c r="E26" i="26"/>
  <c r="F26" i="26"/>
  <c r="G26" i="26"/>
  <c r="H26" i="26"/>
  <c r="I26" i="26"/>
  <c r="K26" i="26"/>
  <c r="L26" i="26"/>
  <c r="M26" i="26"/>
  <c r="N26" i="26"/>
  <c r="O26" i="26"/>
  <c r="V26" i="26"/>
  <c r="W26" i="26"/>
  <c r="X26" i="26"/>
  <c r="Y26" i="26"/>
  <c r="Z26" i="26"/>
  <c r="AA26" i="26"/>
  <c r="AF26" i="26"/>
  <c r="AG26" i="26"/>
  <c r="AH26" i="26"/>
  <c r="AT26" i="26"/>
  <c r="AU26" i="26"/>
  <c r="AV26" i="26"/>
  <c r="AW26" i="26"/>
  <c r="AX26" i="26"/>
  <c r="AY26" i="26"/>
  <c r="AZ26" i="26"/>
  <c r="BA26" i="26"/>
  <c r="BB26" i="26"/>
  <c r="BC26" i="26"/>
  <c r="BD26" i="26"/>
  <c r="BE26" i="26"/>
  <c r="BF26" i="26"/>
  <c r="BG26" i="26"/>
  <c r="BH26" i="26"/>
  <c r="BI26" i="26"/>
  <c r="D27" i="26"/>
  <c r="B27" i="26" s="1"/>
  <c r="E27" i="26"/>
  <c r="F27" i="26"/>
  <c r="G27" i="26"/>
  <c r="H27" i="26"/>
  <c r="I27" i="26"/>
  <c r="K27" i="26"/>
  <c r="L27" i="26"/>
  <c r="M27" i="26"/>
  <c r="N27" i="26"/>
  <c r="O27" i="26"/>
  <c r="V27" i="26"/>
  <c r="W27" i="26"/>
  <c r="X27" i="26"/>
  <c r="Y27" i="26"/>
  <c r="Z27" i="26"/>
  <c r="AA27" i="26"/>
  <c r="AF27" i="26"/>
  <c r="AG27" i="26"/>
  <c r="AH27" i="26"/>
  <c r="AT27" i="26"/>
  <c r="AU27" i="26"/>
  <c r="AV27" i="26"/>
  <c r="AW27" i="26"/>
  <c r="AX27" i="26"/>
  <c r="AY27" i="26"/>
  <c r="AZ27" i="26"/>
  <c r="BA27" i="26"/>
  <c r="BB27" i="26"/>
  <c r="BC27" i="26"/>
  <c r="BD27" i="26"/>
  <c r="BE27" i="26"/>
  <c r="BF27" i="26"/>
  <c r="BG27" i="26"/>
  <c r="BH27" i="26"/>
  <c r="BI27" i="26"/>
  <c r="D28" i="26"/>
  <c r="B28" i="26" s="1"/>
  <c r="E28" i="26"/>
  <c r="F28" i="26"/>
  <c r="G28" i="26"/>
  <c r="H28" i="26"/>
  <c r="I28" i="26"/>
  <c r="K28" i="26"/>
  <c r="L28" i="26"/>
  <c r="M28" i="26"/>
  <c r="N28" i="26"/>
  <c r="O28" i="26"/>
  <c r="V28" i="26"/>
  <c r="W28" i="26"/>
  <c r="X28" i="26"/>
  <c r="Y28" i="26"/>
  <c r="Z28" i="26"/>
  <c r="AA28" i="26"/>
  <c r="AF28" i="26"/>
  <c r="AG28" i="26"/>
  <c r="AH28" i="26"/>
  <c r="AT28" i="26"/>
  <c r="AU28" i="26"/>
  <c r="AV28" i="26"/>
  <c r="AW28" i="26"/>
  <c r="AX28" i="26"/>
  <c r="AY28" i="26"/>
  <c r="AZ28" i="26"/>
  <c r="BA28" i="26"/>
  <c r="BB28" i="26"/>
  <c r="BC28" i="26"/>
  <c r="BD28" i="26"/>
  <c r="BE28" i="26"/>
  <c r="BF28" i="26"/>
  <c r="BG28" i="26"/>
  <c r="BH28" i="26"/>
  <c r="BI28" i="26"/>
  <c r="D29" i="26"/>
  <c r="B29" i="26" s="1"/>
  <c r="E29" i="26"/>
  <c r="F29" i="26"/>
  <c r="G29" i="26"/>
  <c r="H29" i="26"/>
  <c r="I29" i="26"/>
  <c r="K29" i="26"/>
  <c r="L29" i="26"/>
  <c r="M29" i="26"/>
  <c r="N29" i="26"/>
  <c r="O29" i="26"/>
  <c r="V29" i="26"/>
  <c r="W29" i="26"/>
  <c r="X29" i="26"/>
  <c r="Y29" i="26"/>
  <c r="Z29" i="26"/>
  <c r="AA29" i="26"/>
  <c r="AF29" i="26"/>
  <c r="AG29" i="26"/>
  <c r="AH29" i="26"/>
  <c r="AT29" i="26"/>
  <c r="AU29" i="26"/>
  <c r="AV29" i="26"/>
  <c r="AW29" i="26"/>
  <c r="AX29" i="26"/>
  <c r="AY29" i="26"/>
  <c r="AZ29" i="26"/>
  <c r="BA29" i="26"/>
  <c r="BB29" i="26"/>
  <c r="BC29" i="26"/>
  <c r="BD29" i="26"/>
  <c r="BE29" i="26"/>
  <c r="BF29" i="26"/>
  <c r="BG29" i="26"/>
  <c r="BH29" i="26"/>
  <c r="BI29" i="26"/>
  <c r="D30" i="26"/>
  <c r="B30" i="26" s="1"/>
  <c r="E30" i="26"/>
  <c r="F30" i="26"/>
  <c r="G30" i="26"/>
  <c r="H30" i="26"/>
  <c r="I30" i="26"/>
  <c r="K30" i="26"/>
  <c r="L30" i="26"/>
  <c r="M30" i="26"/>
  <c r="N30" i="26"/>
  <c r="O30" i="26"/>
  <c r="V30" i="26"/>
  <c r="W30" i="26"/>
  <c r="X30" i="26"/>
  <c r="Y30" i="26"/>
  <c r="Z30" i="26"/>
  <c r="AA30" i="26"/>
  <c r="AF30" i="26"/>
  <c r="AG30" i="26"/>
  <c r="AH30" i="26"/>
  <c r="AT30" i="26"/>
  <c r="AU30" i="26"/>
  <c r="AV30" i="26"/>
  <c r="AW30" i="26"/>
  <c r="AX30" i="26"/>
  <c r="AY30" i="26"/>
  <c r="AZ30" i="26"/>
  <c r="BA30" i="26"/>
  <c r="BB30" i="26"/>
  <c r="BC30" i="26"/>
  <c r="BD30" i="26"/>
  <c r="BE30" i="26"/>
  <c r="BF30" i="26"/>
  <c r="BG30" i="26"/>
  <c r="BH30" i="26"/>
  <c r="BI30" i="26"/>
  <c r="D31" i="26"/>
  <c r="B31" i="26" s="1"/>
  <c r="E31" i="26"/>
  <c r="F31" i="26"/>
  <c r="G31" i="26"/>
  <c r="H31" i="26"/>
  <c r="I31" i="26"/>
  <c r="K31" i="26"/>
  <c r="L31" i="26"/>
  <c r="M31" i="26"/>
  <c r="N31" i="26"/>
  <c r="O31" i="26"/>
  <c r="V31" i="26"/>
  <c r="W31" i="26"/>
  <c r="X31" i="26"/>
  <c r="Y31" i="26"/>
  <c r="Z31" i="26"/>
  <c r="AA31" i="26"/>
  <c r="AF31" i="26"/>
  <c r="AG31" i="26"/>
  <c r="AH31" i="26"/>
  <c r="AT31" i="26"/>
  <c r="AU31" i="26"/>
  <c r="AV31" i="26"/>
  <c r="AW31" i="26"/>
  <c r="AX31" i="26"/>
  <c r="AY31" i="26"/>
  <c r="AZ31" i="26"/>
  <c r="BA31" i="26"/>
  <c r="BB31" i="26"/>
  <c r="BC31" i="26"/>
  <c r="BD31" i="26"/>
  <c r="BE31" i="26"/>
  <c r="BF31" i="26"/>
  <c r="BG31" i="26"/>
  <c r="BH31" i="26"/>
  <c r="BI31" i="26"/>
  <c r="D32" i="26"/>
  <c r="B32" i="26" s="1"/>
  <c r="E32" i="26"/>
  <c r="F32" i="26"/>
  <c r="G32" i="26"/>
  <c r="H32" i="26"/>
  <c r="I32" i="26"/>
  <c r="K32" i="26"/>
  <c r="L32" i="26"/>
  <c r="M32" i="26"/>
  <c r="N32" i="26"/>
  <c r="O32" i="26"/>
  <c r="V32" i="26"/>
  <c r="W32" i="26"/>
  <c r="X32" i="26"/>
  <c r="Y32" i="26"/>
  <c r="Z32" i="26"/>
  <c r="AA32" i="26"/>
  <c r="AF32" i="26"/>
  <c r="AG32" i="26"/>
  <c r="AH32" i="26"/>
  <c r="AT32" i="26"/>
  <c r="AU32" i="26"/>
  <c r="AV32" i="26"/>
  <c r="AW32" i="26"/>
  <c r="AX32" i="26"/>
  <c r="AY32" i="26"/>
  <c r="AZ32" i="26"/>
  <c r="BA32" i="26"/>
  <c r="BB32" i="26"/>
  <c r="BC32" i="26"/>
  <c r="BD32" i="26"/>
  <c r="BE32" i="26"/>
  <c r="BF32" i="26"/>
  <c r="BG32" i="26"/>
  <c r="BH32" i="26"/>
  <c r="BI32" i="26"/>
  <c r="D33" i="26"/>
  <c r="B33" i="26" s="1"/>
  <c r="E33" i="26"/>
  <c r="F33" i="26"/>
  <c r="G33" i="26"/>
  <c r="H33" i="26"/>
  <c r="I33" i="26"/>
  <c r="K33" i="26"/>
  <c r="L33" i="26"/>
  <c r="M33" i="26"/>
  <c r="N33" i="26"/>
  <c r="O33" i="26"/>
  <c r="V33" i="26"/>
  <c r="W33" i="26"/>
  <c r="X33" i="26"/>
  <c r="Y33" i="26"/>
  <c r="Z33" i="26"/>
  <c r="AA33" i="26"/>
  <c r="AF33" i="26"/>
  <c r="AG33" i="26"/>
  <c r="AH33" i="26"/>
  <c r="AT33" i="26"/>
  <c r="AU33" i="26"/>
  <c r="AV33" i="26"/>
  <c r="AW33" i="26"/>
  <c r="AX33" i="26"/>
  <c r="AY33" i="26"/>
  <c r="AZ33" i="26"/>
  <c r="BA33" i="26"/>
  <c r="BB33" i="26"/>
  <c r="BC33" i="26"/>
  <c r="BD33" i="26"/>
  <c r="BE33" i="26"/>
  <c r="BF33" i="26"/>
  <c r="BG33" i="26"/>
  <c r="BH33" i="26"/>
  <c r="BI33" i="26"/>
  <c r="D34" i="26"/>
  <c r="B34" i="26" s="1"/>
  <c r="E34" i="26"/>
  <c r="F34" i="26"/>
  <c r="G34" i="26"/>
  <c r="H34" i="26"/>
  <c r="I34" i="26"/>
  <c r="K34" i="26"/>
  <c r="L34" i="26"/>
  <c r="M34" i="26"/>
  <c r="N34" i="26"/>
  <c r="O34" i="26"/>
  <c r="V34" i="26"/>
  <c r="W34" i="26"/>
  <c r="X34" i="26"/>
  <c r="Y34" i="26"/>
  <c r="Z34" i="26"/>
  <c r="AA34" i="26"/>
  <c r="AF34" i="26"/>
  <c r="AG34" i="26"/>
  <c r="AH34" i="26"/>
  <c r="AT34" i="26"/>
  <c r="AU34" i="26"/>
  <c r="AV34" i="26"/>
  <c r="AW34" i="26"/>
  <c r="AX34" i="26"/>
  <c r="AY34" i="26"/>
  <c r="AZ34" i="26"/>
  <c r="BA34" i="26"/>
  <c r="BB34" i="26"/>
  <c r="BC34" i="26"/>
  <c r="BD34" i="26"/>
  <c r="BE34" i="26"/>
  <c r="BF34" i="26"/>
  <c r="BG34" i="26"/>
  <c r="BH34" i="26"/>
  <c r="BI34" i="26"/>
  <c r="D35" i="26"/>
  <c r="B35" i="26" s="1"/>
  <c r="E35" i="26"/>
  <c r="F35" i="26"/>
  <c r="G35" i="26"/>
  <c r="H35" i="26"/>
  <c r="I35" i="26"/>
  <c r="K35" i="26"/>
  <c r="L35" i="26"/>
  <c r="M35" i="26"/>
  <c r="N35" i="26"/>
  <c r="O35" i="26"/>
  <c r="V35" i="26"/>
  <c r="W35" i="26"/>
  <c r="X35" i="26"/>
  <c r="Y35" i="26"/>
  <c r="Z35" i="26"/>
  <c r="AA35" i="26"/>
  <c r="AF35" i="26"/>
  <c r="AG35" i="26"/>
  <c r="AH35" i="26"/>
  <c r="AT35" i="26"/>
  <c r="AU35" i="26"/>
  <c r="AV35" i="26"/>
  <c r="AW35" i="26"/>
  <c r="AX35" i="26"/>
  <c r="AY35" i="26"/>
  <c r="AZ35" i="26"/>
  <c r="BA35" i="26"/>
  <c r="BB35" i="26"/>
  <c r="BC35" i="26"/>
  <c r="BD35" i="26"/>
  <c r="BE35" i="26"/>
  <c r="BF35" i="26"/>
  <c r="BG35" i="26"/>
  <c r="BH35" i="26"/>
  <c r="BI35" i="26"/>
  <c r="D36" i="26"/>
  <c r="B36" i="26" s="1"/>
  <c r="E36" i="26"/>
  <c r="F36" i="26"/>
  <c r="G36" i="26"/>
  <c r="H36" i="26"/>
  <c r="I36" i="26"/>
  <c r="K36" i="26"/>
  <c r="L36" i="26"/>
  <c r="M36" i="26"/>
  <c r="N36" i="26"/>
  <c r="O36" i="26"/>
  <c r="V36" i="26"/>
  <c r="W36" i="26"/>
  <c r="X36" i="26"/>
  <c r="Y36" i="26"/>
  <c r="Z36" i="26"/>
  <c r="AA36" i="26"/>
  <c r="AF36" i="26"/>
  <c r="AG36" i="26"/>
  <c r="AH36" i="26"/>
  <c r="AT36" i="26"/>
  <c r="AU36" i="26"/>
  <c r="AV36" i="26"/>
  <c r="AW36" i="26"/>
  <c r="AX36" i="26"/>
  <c r="AY36" i="26"/>
  <c r="AZ36" i="26"/>
  <c r="BA36" i="26"/>
  <c r="BB36" i="26"/>
  <c r="BC36" i="26"/>
  <c r="BD36" i="26"/>
  <c r="BE36" i="26"/>
  <c r="BF36" i="26"/>
  <c r="BG36" i="26"/>
  <c r="BH36" i="26"/>
  <c r="BI36" i="26"/>
  <c r="D37" i="26"/>
  <c r="B37" i="26" s="1"/>
  <c r="E37" i="26"/>
  <c r="F37" i="26"/>
  <c r="G37" i="26"/>
  <c r="H37" i="26"/>
  <c r="I37" i="26"/>
  <c r="K37" i="26"/>
  <c r="L37" i="26"/>
  <c r="M37" i="26"/>
  <c r="N37" i="26"/>
  <c r="O37" i="26"/>
  <c r="V37" i="26"/>
  <c r="W37" i="26"/>
  <c r="X37" i="26"/>
  <c r="Y37" i="26"/>
  <c r="Z37" i="26"/>
  <c r="AA37" i="26"/>
  <c r="AF37" i="26"/>
  <c r="AG37" i="26"/>
  <c r="AH37" i="26"/>
  <c r="AT37" i="26"/>
  <c r="AU37" i="26"/>
  <c r="AV37" i="26"/>
  <c r="AW37" i="26"/>
  <c r="AX37" i="26"/>
  <c r="AY37" i="26"/>
  <c r="AZ37" i="26"/>
  <c r="BA37" i="26"/>
  <c r="BB37" i="26"/>
  <c r="BC37" i="26"/>
  <c r="BD37" i="26"/>
  <c r="BE37" i="26"/>
  <c r="BF37" i="26"/>
  <c r="BG37" i="26"/>
  <c r="BH37" i="26"/>
  <c r="BI37" i="26"/>
  <c r="D38" i="26"/>
  <c r="B38" i="26" s="1"/>
  <c r="E38" i="26"/>
  <c r="F38" i="26"/>
  <c r="G38" i="26"/>
  <c r="H38" i="26"/>
  <c r="I38" i="26"/>
  <c r="K38" i="26"/>
  <c r="L38" i="26"/>
  <c r="M38" i="26"/>
  <c r="N38" i="26"/>
  <c r="O38" i="26"/>
  <c r="V38" i="26"/>
  <c r="W38" i="26"/>
  <c r="X38" i="26"/>
  <c r="Y38" i="26"/>
  <c r="Z38" i="26"/>
  <c r="AA38" i="26"/>
  <c r="AF38" i="26"/>
  <c r="AG38" i="26"/>
  <c r="AH38" i="26"/>
  <c r="AT38" i="26"/>
  <c r="AU38" i="26"/>
  <c r="AV38" i="26"/>
  <c r="AW38" i="26"/>
  <c r="AX38" i="26"/>
  <c r="AY38" i="26"/>
  <c r="AZ38" i="26"/>
  <c r="BA38" i="26"/>
  <c r="BB38" i="26"/>
  <c r="BC38" i="26"/>
  <c r="BD38" i="26"/>
  <c r="BE38" i="26"/>
  <c r="BF38" i="26"/>
  <c r="BG38" i="26"/>
  <c r="BH38" i="26"/>
  <c r="BI38" i="26"/>
  <c r="D39" i="26"/>
  <c r="B39" i="26" s="1"/>
  <c r="E39" i="26"/>
  <c r="F39" i="26"/>
  <c r="G39" i="26"/>
  <c r="H39" i="26"/>
  <c r="I39" i="26"/>
  <c r="K39" i="26"/>
  <c r="L39" i="26"/>
  <c r="M39" i="26"/>
  <c r="N39" i="26"/>
  <c r="O39" i="26"/>
  <c r="V39" i="26"/>
  <c r="W39" i="26"/>
  <c r="X39" i="26"/>
  <c r="Y39" i="26"/>
  <c r="Z39" i="26"/>
  <c r="AA39" i="26"/>
  <c r="AF39" i="26"/>
  <c r="AG39" i="26"/>
  <c r="AH39" i="26"/>
  <c r="AT39" i="26"/>
  <c r="AU39" i="26"/>
  <c r="AV39" i="26"/>
  <c r="AW39" i="26"/>
  <c r="AX39" i="26"/>
  <c r="AY39" i="26"/>
  <c r="AZ39" i="26"/>
  <c r="BA39" i="26"/>
  <c r="BB39" i="26"/>
  <c r="BC39" i="26"/>
  <c r="BD39" i="26"/>
  <c r="BE39" i="26"/>
  <c r="BF39" i="26"/>
  <c r="BG39" i="26"/>
  <c r="BH39" i="26"/>
  <c r="BI39" i="26"/>
  <c r="D40" i="26"/>
  <c r="B40" i="26" s="1"/>
  <c r="E40" i="26"/>
  <c r="F40" i="26"/>
  <c r="G40" i="26"/>
  <c r="H40" i="26"/>
  <c r="I40" i="26"/>
  <c r="K40" i="26"/>
  <c r="L40" i="26"/>
  <c r="M40" i="26"/>
  <c r="N40" i="26"/>
  <c r="O40" i="26"/>
  <c r="V40" i="26"/>
  <c r="W40" i="26"/>
  <c r="X40" i="26"/>
  <c r="Y40" i="26"/>
  <c r="Z40" i="26"/>
  <c r="AA40" i="26"/>
  <c r="AF40" i="26"/>
  <c r="AG40" i="26"/>
  <c r="AH40" i="26"/>
  <c r="AT40" i="26"/>
  <c r="AU40" i="26"/>
  <c r="AV40" i="26"/>
  <c r="AW40" i="26"/>
  <c r="AX40" i="26"/>
  <c r="AY40" i="26"/>
  <c r="AZ40" i="26"/>
  <c r="BA40" i="26"/>
  <c r="BB40" i="26"/>
  <c r="BC40" i="26"/>
  <c r="BD40" i="26"/>
  <c r="BE40" i="26"/>
  <c r="BF40" i="26"/>
  <c r="BG40" i="26"/>
  <c r="BH40" i="26"/>
  <c r="BI40" i="26"/>
  <c r="D41" i="26"/>
  <c r="B41" i="26" s="1"/>
  <c r="E41" i="26"/>
  <c r="F41" i="26"/>
  <c r="G41" i="26"/>
  <c r="H41" i="26"/>
  <c r="I41" i="26"/>
  <c r="K41" i="26"/>
  <c r="L41" i="26"/>
  <c r="M41" i="26"/>
  <c r="N41" i="26"/>
  <c r="O41" i="26"/>
  <c r="V41" i="26"/>
  <c r="W41" i="26"/>
  <c r="X41" i="26"/>
  <c r="Y41" i="26"/>
  <c r="Z41" i="26"/>
  <c r="AA41" i="26"/>
  <c r="AF41" i="26"/>
  <c r="AG41" i="26"/>
  <c r="AH41" i="26"/>
  <c r="AT41" i="26"/>
  <c r="AU41" i="26"/>
  <c r="AV41" i="26"/>
  <c r="AW41" i="26"/>
  <c r="AX41" i="26"/>
  <c r="AY41" i="26"/>
  <c r="AZ41" i="26"/>
  <c r="BA41" i="26"/>
  <c r="BB41" i="26"/>
  <c r="BC41" i="26"/>
  <c r="BD41" i="26"/>
  <c r="BE41" i="26"/>
  <c r="BF41" i="26"/>
  <c r="BG41" i="26"/>
  <c r="BH41" i="26"/>
  <c r="BI41" i="26"/>
  <c r="D42" i="26"/>
  <c r="B42" i="26" s="1"/>
  <c r="E42" i="26"/>
  <c r="F42" i="26"/>
  <c r="G42" i="26"/>
  <c r="H42" i="26"/>
  <c r="I42" i="26"/>
  <c r="K42" i="26"/>
  <c r="L42" i="26"/>
  <c r="M42" i="26"/>
  <c r="N42" i="26"/>
  <c r="O42" i="26"/>
  <c r="V42" i="26"/>
  <c r="W42" i="26"/>
  <c r="X42" i="26"/>
  <c r="Y42" i="26"/>
  <c r="Z42" i="26"/>
  <c r="AA42" i="26"/>
  <c r="AF42" i="26"/>
  <c r="AG42" i="26"/>
  <c r="AH42" i="26"/>
  <c r="AT42" i="26"/>
  <c r="AU42" i="26"/>
  <c r="AV42" i="26"/>
  <c r="AW42" i="26"/>
  <c r="AX42" i="26"/>
  <c r="AY42" i="26"/>
  <c r="AZ42" i="26"/>
  <c r="BA42" i="26"/>
  <c r="BB42" i="26"/>
  <c r="BC42" i="26"/>
  <c r="BD42" i="26"/>
  <c r="BE42" i="26"/>
  <c r="BF42" i="26"/>
  <c r="BG42" i="26"/>
  <c r="BH42" i="26"/>
  <c r="BI42" i="26"/>
  <c r="D43" i="26"/>
  <c r="B43" i="26" s="1"/>
  <c r="E43" i="26"/>
  <c r="F43" i="26"/>
  <c r="G43" i="26"/>
  <c r="H43" i="26"/>
  <c r="I43" i="26"/>
  <c r="K43" i="26"/>
  <c r="L43" i="26"/>
  <c r="M43" i="26"/>
  <c r="N43" i="26"/>
  <c r="O43" i="26"/>
  <c r="V43" i="26"/>
  <c r="W43" i="26"/>
  <c r="X43" i="26"/>
  <c r="Y43" i="26"/>
  <c r="Z43" i="26"/>
  <c r="AA43" i="26"/>
  <c r="AF43" i="26"/>
  <c r="AG43" i="26"/>
  <c r="AH43" i="26"/>
  <c r="AT43" i="26"/>
  <c r="AU43" i="26"/>
  <c r="AV43" i="26"/>
  <c r="AW43" i="26"/>
  <c r="AX43" i="26"/>
  <c r="AY43" i="26"/>
  <c r="AZ43" i="26"/>
  <c r="BA43" i="26"/>
  <c r="BB43" i="26"/>
  <c r="BC43" i="26"/>
  <c r="BD43" i="26"/>
  <c r="BE43" i="26"/>
  <c r="BF43" i="26"/>
  <c r="BG43" i="26"/>
  <c r="BH43" i="26"/>
  <c r="BI43" i="26"/>
  <c r="D44" i="26"/>
  <c r="B44" i="26" s="1"/>
  <c r="E44" i="26"/>
  <c r="F44" i="26"/>
  <c r="G44" i="26"/>
  <c r="H44" i="26"/>
  <c r="I44" i="26"/>
  <c r="K44" i="26"/>
  <c r="L44" i="26"/>
  <c r="M44" i="26"/>
  <c r="N44" i="26"/>
  <c r="O44" i="26"/>
  <c r="V44" i="26"/>
  <c r="W44" i="26"/>
  <c r="X44" i="26"/>
  <c r="Y44" i="26"/>
  <c r="Z44" i="26"/>
  <c r="AA44" i="26"/>
  <c r="AF44" i="26"/>
  <c r="AG44" i="26"/>
  <c r="AH44" i="26"/>
  <c r="AT44" i="26"/>
  <c r="AU44" i="26"/>
  <c r="AV44" i="26"/>
  <c r="AW44" i="26"/>
  <c r="AX44" i="26"/>
  <c r="AY44" i="26"/>
  <c r="AZ44" i="26"/>
  <c r="BA44" i="26"/>
  <c r="BB44" i="26"/>
  <c r="BC44" i="26"/>
  <c r="BD44" i="26"/>
  <c r="BE44" i="26"/>
  <c r="BF44" i="26"/>
  <c r="BG44" i="26"/>
  <c r="BH44" i="26"/>
  <c r="BI44" i="26"/>
  <c r="D45" i="26"/>
  <c r="B45" i="26" s="1"/>
  <c r="E45" i="26"/>
  <c r="F45" i="26"/>
  <c r="G45" i="26"/>
  <c r="H45" i="26"/>
  <c r="I45" i="26"/>
  <c r="K45" i="26"/>
  <c r="L45" i="26"/>
  <c r="M45" i="26"/>
  <c r="N45" i="26"/>
  <c r="O45" i="26"/>
  <c r="V45" i="26"/>
  <c r="W45" i="26"/>
  <c r="X45" i="26"/>
  <c r="Y45" i="26"/>
  <c r="Z45" i="26"/>
  <c r="AA45" i="26"/>
  <c r="AF45" i="26"/>
  <c r="AG45" i="26"/>
  <c r="AH45" i="26"/>
  <c r="AT45" i="26"/>
  <c r="AU45" i="26"/>
  <c r="AV45" i="26"/>
  <c r="AW45" i="26"/>
  <c r="AX45" i="26"/>
  <c r="AY45" i="26"/>
  <c r="AZ45" i="26"/>
  <c r="BA45" i="26"/>
  <c r="BB45" i="26"/>
  <c r="BC45" i="26"/>
  <c r="BD45" i="26"/>
  <c r="BE45" i="26"/>
  <c r="BF45" i="26"/>
  <c r="BG45" i="26"/>
  <c r="BH45" i="26"/>
  <c r="BI45" i="26"/>
  <c r="D46" i="26"/>
  <c r="B46" i="26" s="1"/>
  <c r="E46" i="26"/>
  <c r="F46" i="26"/>
  <c r="G46" i="26"/>
  <c r="H46" i="26"/>
  <c r="I46" i="26"/>
  <c r="K46" i="26"/>
  <c r="L46" i="26"/>
  <c r="M46" i="26"/>
  <c r="N46" i="26"/>
  <c r="O46" i="26"/>
  <c r="V46" i="26"/>
  <c r="W46" i="26"/>
  <c r="X46" i="26"/>
  <c r="Y46" i="26"/>
  <c r="Z46" i="26"/>
  <c r="AA46" i="26"/>
  <c r="AF46" i="26"/>
  <c r="AG46" i="26"/>
  <c r="AH46" i="26"/>
  <c r="AT46" i="26"/>
  <c r="AU46" i="26"/>
  <c r="AV46" i="26"/>
  <c r="AW46" i="26"/>
  <c r="AX46" i="26"/>
  <c r="AY46" i="26"/>
  <c r="AZ46" i="26"/>
  <c r="BA46" i="26"/>
  <c r="BB46" i="26"/>
  <c r="BC46" i="26"/>
  <c r="BD46" i="26"/>
  <c r="BE46" i="26"/>
  <c r="BF46" i="26"/>
  <c r="BG46" i="26"/>
  <c r="BH46" i="26"/>
  <c r="BI46" i="26"/>
  <c r="D47" i="26"/>
  <c r="B47" i="26" s="1"/>
  <c r="E47" i="26"/>
  <c r="F47" i="26"/>
  <c r="G47" i="26"/>
  <c r="H47" i="26"/>
  <c r="I47" i="26"/>
  <c r="K47" i="26"/>
  <c r="L47" i="26"/>
  <c r="M47" i="26"/>
  <c r="N47" i="26"/>
  <c r="O47" i="26"/>
  <c r="V47" i="26"/>
  <c r="W47" i="26"/>
  <c r="X47" i="26"/>
  <c r="Y47" i="26"/>
  <c r="Z47" i="26"/>
  <c r="AA47" i="26"/>
  <c r="AF47" i="26"/>
  <c r="AG47" i="26"/>
  <c r="AH47" i="26"/>
  <c r="AT47" i="26"/>
  <c r="AU47" i="26"/>
  <c r="AV47" i="26"/>
  <c r="AW47" i="26"/>
  <c r="AX47" i="26"/>
  <c r="AY47" i="26"/>
  <c r="AZ47" i="26"/>
  <c r="BA47" i="26"/>
  <c r="BB47" i="26"/>
  <c r="BC47" i="26"/>
  <c r="BD47" i="26"/>
  <c r="BE47" i="26"/>
  <c r="BF47" i="26"/>
  <c r="BG47" i="26"/>
  <c r="BH47" i="26"/>
  <c r="BI47" i="26"/>
  <c r="D48" i="26"/>
  <c r="B48" i="26" s="1"/>
  <c r="E48" i="26"/>
  <c r="F48" i="26"/>
  <c r="G48" i="26"/>
  <c r="H48" i="26"/>
  <c r="I48" i="26"/>
  <c r="K48" i="26"/>
  <c r="L48" i="26"/>
  <c r="M48" i="26"/>
  <c r="N48" i="26"/>
  <c r="O48" i="26"/>
  <c r="V48" i="26"/>
  <c r="W48" i="26"/>
  <c r="X48" i="26"/>
  <c r="Y48" i="26"/>
  <c r="Z48" i="26"/>
  <c r="AA48" i="26"/>
  <c r="AF48" i="26"/>
  <c r="AG48" i="26"/>
  <c r="AH48" i="26"/>
  <c r="AT48" i="26"/>
  <c r="AU48" i="26"/>
  <c r="AV48" i="26"/>
  <c r="AW48" i="26"/>
  <c r="AX48" i="26"/>
  <c r="AY48" i="26"/>
  <c r="AZ48" i="26"/>
  <c r="BA48" i="26"/>
  <c r="BB48" i="26"/>
  <c r="BC48" i="26"/>
  <c r="BD48" i="26"/>
  <c r="BE48" i="26"/>
  <c r="BF48" i="26"/>
  <c r="BG48" i="26"/>
  <c r="BH48" i="26"/>
  <c r="BI48" i="26"/>
  <c r="D49" i="26"/>
  <c r="B49" i="26" s="1"/>
  <c r="E49" i="26"/>
  <c r="F49" i="26"/>
  <c r="G49" i="26"/>
  <c r="H49" i="26"/>
  <c r="I49" i="26"/>
  <c r="K49" i="26"/>
  <c r="L49" i="26"/>
  <c r="M49" i="26"/>
  <c r="N49" i="26"/>
  <c r="O49" i="26"/>
  <c r="V49" i="26"/>
  <c r="W49" i="26"/>
  <c r="X49" i="26"/>
  <c r="Y49" i="26"/>
  <c r="Z49" i="26"/>
  <c r="AA49" i="26"/>
  <c r="AF49" i="26"/>
  <c r="AG49" i="26"/>
  <c r="AH49" i="26"/>
  <c r="AT49" i="26"/>
  <c r="AU49" i="26"/>
  <c r="AV49" i="26"/>
  <c r="AW49" i="26"/>
  <c r="AX49" i="26"/>
  <c r="AY49" i="26"/>
  <c r="AZ49" i="26"/>
  <c r="BA49" i="26"/>
  <c r="BB49" i="26"/>
  <c r="BC49" i="26"/>
  <c r="BD49" i="26"/>
  <c r="BE49" i="26"/>
  <c r="BF49" i="26"/>
  <c r="BG49" i="26"/>
  <c r="BH49" i="26"/>
  <c r="BI49" i="26"/>
  <c r="D50" i="26"/>
  <c r="B50" i="26" s="1"/>
  <c r="E50" i="26"/>
  <c r="F50" i="26"/>
  <c r="G50" i="26"/>
  <c r="H50" i="26"/>
  <c r="I50" i="26"/>
  <c r="K50" i="26"/>
  <c r="L50" i="26"/>
  <c r="M50" i="26"/>
  <c r="N50" i="26"/>
  <c r="O50" i="26"/>
  <c r="V50" i="26"/>
  <c r="W50" i="26"/>
  <c r="X50" i="26"/>
  <c r="Y50" i="26"/>
  <c r="Z50" i="26"/>
  <c r="AA50" i="26"/>
  <c r="AF50" i="26"/>
  <c r="AG50" i="26"/>
  <c r="AH50" i="26"/>
  <c r="AT50" i="26"/>
  <c r="AU50" i="26"/>
  <c r="AV50" i="26"/>
  <c r="AW50" i="26"/>
  <c r="AX50" i="26"/>
  <c r="AY50" i="26"/>
  <c r="AZ50" i="26"/>
  <c r="BA50" i="26"/>
  <c r="BB50" i="26"/>
  <c r="BC50" i="26"/>
  <c r="BD50" i="26"/>
  <c r="BE50" i="26"/>
  <c r="BF50" i="26"/>
  <c r="BG50" i="26"/>
  <c r="BH50" i="26"/>
  <c r="BI50" i="26"/>
  <c r="D51" i="26"/>
  <c r="B51" i="26" s="1"/>
  <c r="E51" i="26"/>
  <c r="F51" i="26"/>
  <c r="G51" i="26"/>
  <c r="H51" i="26"/>
  <c r="I51" i="26"/>
  <c r="K51" i="26"/>
  <c r="L51" i="26"/>
  <c r="M51" i="26"/>
  <c r="N51" i="26"/>
  <c r="O51" i="26"/>
  <c r="V51" i="26"/>
  <c r="W51" i="26"/>
  <c r="X51" i="26"/>
  <c r="Y51" i="26"/>
  <c r="Z51" i="26"/>
  <c r="AA51" i="26"/>
  <c r="AF51" i="26"/>
  <c r="AG51" i="26"/>
  <c r="AH51" i="26"/>
  <c r="AT51" i="26"/>
  <c r="AU51" i="26"/>
  <c r="AV51" i="26"/>
  <c r="AW51" i="26"/>
  <c r="AX51" i="26"/>
  <c r="AY51" i="26"/>
  <c r="AZ51" i="26"/>
  <c r="BA51" i="26"/>
  <c r="BB51" i="26"/>
  <c r="BC51" i="26"/>
  <c r="BD51" i="26"/>
  <c r="BE51" i="26"/>
  <c r="BF51" i="26"/>
  <c r="BG51" i="26"/>
  <c r="BH51" i="26"/>
  <c r="BI51" i="26"/>
  <c r="D52" i="26"/>
  <c r="B52" i="26" s="1"/>
  <c r="E52" i="26"/>
  <c r="F52" i="26"/>
  <c r="G52" i="26"/>
  <c r="H52" i="26"/>
  <c r="I52" i="26"/>
  <c r="K52" i="26"/>
  <c r="L52" i="26"/>
  <c r="M52" i="26"/>
  <c r="N52" i="26"/>
  <c r="O52" i="26"/>
  <c r="V52" i="26"/>
  <c r="W52" i="26"/>
  <c r="X52" i="26"/>
  <c r="Y52" i="26"/>
  <c r="Z52" i="26"/>
  <c r="AA52" i="26"/>
  <c r="AF52" i="26"/>
  <c r="AG52" i="26"/>
  <c r="AH52" i="26"/>
  <c r="AT52" i="26"/>
  <c r="AU52" i="26"/>
  <c r="AV52" i="26"/>
  <c r="AW52" i="26"/>
  <c r="AX52" i="26"/>
  <c r="AY52" i="26"/>
  <c r="AZ52" i="26"/>
  <c r="BA52" i="26"/>
  <c r="BB52" i="26"/>
  <c r="BC52" i="26"/>
  <c r="BD52" i="26"/>
  <c r="BE52" i="26"/>
  <c r="BF52" i="26"/>
  <c r="BG52" i="26"/>
  <c r="BH52" i="26"/>
  <c r="BI52" i="26"/>
  <c r="D53" i="26"/>
  <c r="B53" i="26" s="1"/>
  <c r="E53" i="26"/>
  <c r="F53" i="26"/>
  <c r="G53" i="26"/>
  <c r="H53" i="26"/>
  <c r="I53" i="26"/>
  <c r="K53" i="26"/>
  <c r="L53" i="26"/>
  <c r="M53" i="26"/>
  <c r="N53" i="26"/>
  <c r="O53" i="26"/>
  <c r="V53" i="26"/>
  <c r="W53" i="26"/>
  <c r="X53" i="26"/>
  <c r="Y53" i="26"/>
  <c r="Z53" i="26"/>
  <c r="AA53" i="26"/>
  <c r="AF53" i="26"/>
  <c r="AG53" i="26"/>
  <c r="AH53" i="26"/>
  <c r="AT53" i="26"/>
  <c r="AU53" i="26"/>
  <c r="AV53" i="26"/>
  <c r="AW53" i="26"/>
  <c r="AX53" i="26"/>
  <c r="AY53" i="26"/>
  <c r="AZ53" i="26"/>
  <c r="BA53" i="26"/>
  <c r="BB53" i="26"/>
  <c r="BC53" i="26"/>
  <c r="BD53" i="26"/>
  <c r="BE53" i="26"/>
  <c r="BF53" i="26"/>
  <c r="BG53" i="26"/>
  <c r="BH53" i="26"/>
  <c r="BI53" i="26"/>
  <c r="D54" i="26"/>
  <c r="B54" i="26" s="1"/>
  <c r="E54" i="26"/>
  <c r="F54" i="26"/>
  <c r="G54" i="26"/>
  <c r="H54" i="26"/>
  <c r="I54" i="26"/>
  <c r="K54" i="26"/>
  <c r="L54" i="26"/>
  <c r="M54" i="26"/>
  <c r="N54" i="26"/>
  <c r="O54" i="26"/>
  <c r="V54" i="26"/>
  <c r="W54" i="26"/>
  <c r="X54" i="26"/>
  <c r="Y54" i="26"/>
  <c r="Z54" i="26"/>
  <c r="AA54" i="26"/>
  <c r="AF54" i="26"/>
  <c r="AG54" i="26"/>
  <c r="AH54" i="26"/>
  <c r="AT54" i="26"/>
  <c r="AU54" i="26"/>
  <c r="AV54" i="26"/>
  <c r="AW54" i="26"/>
  <c r="AX54" i="26"/>
  <c r="AY54" i="26"/>
  <c r="AZ54" i="26"/>
  <c r="BA54" i="26"/>
  <c r="BB54" i="26"/>
  <c r="BC54" i="26"/>
  <c r="BD54" i="26"/>
  <c r="BE54" i="26"/>
  <c r="BF54" i="26"/>
  <c r="BG54" i="26"/>
  <c r="BH54" i="26"/>
  <c r="BI54" i="26"/>
  <c r="D55" i="26"/>
  <c r="B55" i="26" s="1"/>
  <c r="E55" i="26"/>
  <c r="F55" i="26"/>
  <c r="G55" i="26"/>
  <c r="H55" i="26"/>
  <c r="I55" i="26"/>
  <c r="K55" i="26"/>
  <c r="L55" i="26"/>
  <c r="M55" i="26"/>
  <c r="N55" i="26"/>
  <c r="O55" i="26"/>
  <c r="V55" i="26"/>
  <c r="W55" i="26"/>
  <c r="X55" i="26"/>
  <c r="Y55" i="26"/>
  <c r="Z55" i="26"/>
  <c r="AA55" i="26"/>
  <c r="AF55" i="26"/>
  <c r="AG55" i="26"/>
  <c r="AH55" i="26"/>
  <c r="AT55" i="26"/>
  <c r="AU55" i="26"/>
  <c r="AV55" i="26"/>
  <c r="AW55" i="26"/>
  <c r="AX55" i="26"/>
  <c r="AY55" i="26"/>
  <c r="AZ55" i="26"/>
  <c r="BA55" i="26"/>
  <c r="BB55" i="26"/>
  <c r="BC55" i="26"/>
  <c r="BD55" i="26"/>
  <c r="BE55" i="26"/>
  <c r="BF55" i="26"/>
  <c r="BG55" i="26"/>
  <c r="BH55" i="26"/>
  <c r="BI55" i="26"/>
  <c r="D56" i="26"/>
  <c r="B56" i="26" s="1"/>
  <c r="E56" i="26"/>
  <c r="F56" i="26"/>
  <c r="G56" i="26"/>
  <c r="H56" i="26"/>
  <c r="I56" i="26"/>
  <c r="K56" i="26"/>
  <c r="L56" i="26"/>
  <c r="M56" i="26"/>
  <c r="N56" i="26"/>
  <c r="O56" i="26"/>
  <c r="V56" i="26"/>
  <c r="W56" i="26"/>
  <c r="X56" i="26"/>
  <c r="Y56" i="26"/>
  <c r="Z56" i="26"/>
  <c r="AA56" i="26"/>
  <c r="AB56" i="26"/>
  <c r="AC56" i="26"/>
  <c r="AF56" i="26"/>
  <c r="AG56" i="26"/>
  <c r="AH56" i="26"/>
  <c r="AT56" i="26"/>
  <c r="AU56" i="26"/>
  <c r="AV56" i="26"/>
  <c r="AW56" i="26"/>
  <c r="AX56" i="26"/>
  <c r="AY56" i="26"/>
  <c r="AZ56" i="26"/>
  <c r="BA56" i="26"/>
  <c r="BB56" i="26"/>
  <c r="BC56" i="26"/>
  <c r="BD56" i="26"/>
  <c r="BE56" i="26"/>
  <c r="BF56" i="26"/>
  <c r="BG56" i="26"/>
  <c r="BH56" i="26"/>
  <c r="BI56" i="26"/>
  <c r="D57" i="26"/>
  <c r="B57" i="26" s="1"/>
  <c r="E57" i="26"/>
  <c r="F57" i="26"/>
  <c r="G57" i="26"/>
  <c r="H57" i="26"/>
  <c r="I57" i="26"/>
  <c r="K57" i="26"/>
  <c r="L57" i="26"/>
  <c r="M57" i="26"/>
  <c r="N57" i="26"/>
  <c r="O57" i="26"/>
  <c r="V57" i="26"/>
  <c r="W57" i="26"/>
  <c r="X57" i="26"/>
  <c r="Y57" i="26"/>
  <c r="Z57" i="26"/>
  <c r="AA57" i="26"/>
  <c r="AB57" i="26"/>
  <c r="AC57" i="26"/>
  <c r="AF57" i="26"/>
  <c r="AG57" i="26"/>
  <c r="AH57" i="26"/>
  <c r="AT57" i="26"/>
  <c r="AU57" i="26"/>
  <c r="AV57" i="26"/>
  <c r="AW57" i="26"/>
  <c r="AX57" i="26"/>
  <c r="AY57" i="26"/>
  <c r="AZ57" i="26"/>
  <c r="BA57" i="26"/>
  <c r="BB57" i="26"/>
  <c r="BC57" i="26"/>
  <c r="BD57" i="26"/>
  <c r="BE57" i="26"/>
  <c r="BF57" i="26"/>
  <c r="BG57" i="26"/>
  <c r="BH57" i="26"/>
  <c r="BI57" i="26"/>
  <c r="D58" i="26"/>
  <c r="B58" i="26" s="1"/>
  <c r="E58" i="26"/>
  <c r="F58" i="26"/>
  <c r="G58" i="26"/>
  <c r="H58" i="26"/>
  <c r="I58" i="26"/>
  <c r="K58" i="26"/>
  <c r="L58" i="26"/>
  <c r="M58" i="26"/>
  <c r="N58" i="26"/>
  <c r="O58" i="26"/>
  <c r="V58" i="26"/>
  <c r="W58" i="26"/>
  <c r="X58" i="26"/>
  <c r="Y58" i="26"/>
  <c r="Z58" i="26"/>
  <c r="AA58" i="26"/>
  <c r="AB58" i="26"/>
  <c r="AC58" i="26"/>
  <c r="AF58" i="26"/>
  <c r="AG58" i="26"/>
  <c r="AH58" i="26"/>
  <c r="AT58" i="26"/>
  <c r="AU58" i="26"/>
  <c r="AV58" i="26"/>
  <c r="AW58" i="26"/>
  <c r="AX58" i="26"/>
  <c r="AY58" i="26"/>
  <c r="AZ58" i="26"/>
  <c r="BA58" i="26"/>
  <c r="BB58" i="26"/>
  <c r="BC58" i="26"/>
  <c r="BD58" i="26"/>
  <c r="BE58" i="26"/>
  <c r="BF58" i="26"/>
  <c r="BG58" i="26"/>
  <c r="BH58" i="26"/>
  <c r="BI58" i="26"/>
  <c r="D59" i="26"/>
  <c r="B59" i="26" s="1"/>
  <c r="E59" i="26"/>
  <c r="F59" i="26"/>
  <c r="G59" i="26"/>
  <c r="H59" i="26"/>
  <c r="I59" i="26"/>
  <c r="K59" i="26"/>
  <c r="L59" i="26"/>
  <c r="M59" i="26"/>
  <c r="N59" i="26"/>
  <c r="O59" i="26"/>
  <c r="V59" i="26"/>
  <c r="W59" i="26"/>
  <c r="X59" i="26"/>
  <c r="Y59" i="26"/>
  <c r="Z59" i="26"/>
  <c r="AA59" i="26"/>
  <c r="AB59" i="26"/>
  <c r="AC59" i="26"/>
  <c r="AF59" i="26"/>
  <c r="AG59" i="26"/>
  <c r="AH59" i="26"/>
  <c r="AT59" i="26"/>
  <c r="AU59" i="26"/>
  <c r="AV59" i="26"/>
  <c r="AW59" i="26"/>
  <c r="AX59" i="26"/>
  <c r="AY59" i="26"/>
  <c r="AZ59" i="26"/>
  <c r="BA59" i="26"/>
  <c r="BB59" i="26"/>
  <c r="BC59" i="26"/>
  <c r="BD59" i="26"/>
  <c r="BE59" i="26"/>
  <c r="BF59" i="26"/>
  <c r="BG59" i="26"/>
  <c r="BH59" i="26"/>
  <c r="BI59" i="26"/>
  <c r="D60" i="26"/>
  <c r="B60" i="26" s="1"/>
  <c r="E60" i="26"/>
  <c r="F60" i="26"/>
  <c r="G60" i="26"/>
  <c r="H60" i="26"/>
  <c r="I60" i="26"/>
  <c r="K60" i="26"/>
  <c r="L60" i="26"/>
  <c r="M60" i="26"/>
  <c r="N60" i="26"/>
  <c r="O60" i="26"/>
  <c r="V60" i="26"/>
  <c r="W60" i="26"/>
  <c r="X60" i="26"/>
  <c r="Y60" i="26"/>
  <c r="Z60" i="26"/>
  <c r="AA60" i="26"/>
  <c r="AB60" i="26"/>
  <c r="AC60" i="26"/>
  <c r="AF60" i="26"/>
  <c r="AG60" i="26"/>
  <c r="AH60" i="26"/>
  <c r="AT60" i="26"/>
  <c r="AU60" i="26"/>
  <c r="AV60" i="26"/>
  <c r="AW60" i="26"/>
  <c r="AX60" i="26"/>
  <c r="AY60" i="26"/>
  <c r="AZ60" i="26"/>
  <c r="BA60" i="26"/>
  <c r="BB60" i="26"/>
  <c r="BC60" i="26"/>
  <c r="BD60" i="26"/>
  <c r="BE60" i="26"/>
  <c r="BF60" i="26"/>
  <c r="BG60" i="26"/>
  <c r="BH60" i="26"/>
  <c r="BI60" i="26"/>
  <c r="D61" i="26"/>
  <c r="B61" i="26" s="1"/>
  <c r="E61" i="26"/>
  <c r="F61" i="26"/>
  <c r="G61" i="26"/>
  <c r="H61" i="26"/>
  <c r="I61" i="26"/>
  <c r="K61" i="26"/>
  <c r="L61" i="26"/>
  <c r="M61" i="26"/>
  <c r="N61" i="26"/>
  <c r="O61" i="26"/>
  <c r="V61" i="26"/>
  <c r="W61" i="26"/>
  <c r="X61" i="26"/>
  <c r="Y61" i="26"/>
  <c r="Z61" i="26"/>
  <c r="AA61" i="26"/>
  <c r="AB61" i="26"/>
  <c r="AC61" i="26"/>
  <c r="AF61" i="26"/>
  <c r="AG61" i="26"/>
  <c r="AH61" i="26"/>
  <c r="AT61" i="26"/>
  <c r="AU61" i="26"/>
  <c r="AV61" i="26"/>
  <c r="AW61" i="26"/>
  <c r="AX61" i="26"/>
  <c r="AY61" i="26"/>
  <c r="AZ61" i="26"/>
  <c r="BA61" i="26"/>
  <c r="BB61" i="26"/>
  <c r="BC61" i="26"/>
  <c r="BD61" i="26"/>
  <c r="BE61" i="26"/>
  <c r="BF61" i="26"/>
  <c r="BG61" i="26"/>
  <c r="BH61" i="26"/>
  <c r="BI61" i="26"/>
  <c r="D62" i="26"/>
  <c r="B62" i="26" s="1"/>
  <c r="E62" i="26"/>
  <c r="F62" i="26"/>
  <c r="G62" i="26"/>
  <c r="H62" i="26"/>
  <c r="I62" i="26"/>
  <c r="K62" i="26"/>
  <c r="L62" i="26"/>
  <c r="M62" i="26"/>
  <c r="N62" i="26"/>
  <c r="O62" i="26"/>
  <c r="V62" i="26"/>
  <c r="W62" i="26"/>
  <c r="X62" i="26"/>
  <c r="Y62" i="26"/>
  <c r="Z62" i="26"/>
  <c r="AA62" i="26"/>
  <c r="AB62" i="26"/>
  <c r="AC62" i="26"/>
  <c r="AF62" i="26"/>
  <c r="AG62" i="26"/>
  <c r="AH62" i="26"/>
  <c r="AT62" i="26"/>
  <c r="AU62" i="26"/>
  <c r="AV62" i="26"/>
  <c r="AW62" i="26"/>
  <c r="AX62" i="26"/>
  <c r="AY62" i="26"/>
  <c r="AZ62" i="26"/>
  <c r="BA62" i="26"/>
  <c r="BB62" i="26"/>
  <c r="BC62" i="26"/>
  <c r="BD62" i="26"/>
  <c r="BE62" i="26"/>
  <c r="BF62" i="26"/>
  <c r="BG62" i="26"/>
  <c r="BH62" i="26"/>
  <c r="BI62" i="26"/>
  <c r="D63" i="26"/>
  <c r="B63" i="26" s="1"/>
  <c r="E63" i="26"/>
  <c r="F63" i="26"/>
  <c r="G63" i="26"/>
  <c r="H63" i="26"/>
  <c r="I63" i="26"/>
  <c r="K63" i="26"/>
  <c r="L63" i="26"/>
  <c r="M63" i="26"/>
  <c r="N63" i="26"/>
  <c r="O63" i="26"/>
  <c r="V63" i="26"/>
  <c r="W63" i="26"/>
  <c r="X63" i="26"/>
  <c r="Y63" i="26"/>
  <c r="Z63" i="26"/>
  <c r="AA63" i="26"/>
  <c r="AB63" i="26"/>
  <c r="AC63" i="26"/>
  <c r="AF63" i="26"/>
  <c r="AG63" i="26"/>
  <c r="AH63" i="26"/>
  <c r="AT63" i="26"/>
  <c r="AU63" i="26"/>
  <c r="AV63" i="26"/>
  <c r="AW63" i="26"/>
  <c r="AX63" i="26"/>
  <c r="AY63" i="26"/>
  <c r="AZ63" i="26"/>
  <c r="BA63" i="26"/>
  <c r="BB63" i="26"/>
  <c r="BC63" i="26"/>
  <c r="BD63" i="26"/>
  <c r="BE63" i="26"/>
  <c r="BF63" i="26"/>
  <c r="BG63" i="26"/>
  <c r="BH63" i="26"/>
  <c r="BI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I348" i="1" l="1"/>
  <c r="J63" i="26" s="1"/>
  <c r="J62" i="26"/>
  <c r="J61" i="26"/>
  <c r="I330" i="1"/>
  <c r="J60" i="26" s="1"/>
  <c r="I324" i="1"/>
  <c r="J59" i="26" s="1"/>
  <c r="I318" i="1"/>
  <c r="J58" i="26" s="1"/>
  <c r="I312" i="1"/>
  <c r="J57" i="26" s="1"/>
  <c r="I306" i="1"/>
  <c r="J56" i="26" s="1"/>
  <c r="I300" i="1"/>
  <c r="J55" i="26" s="1"/>
  <c r="I294" i="1"/>
  <c r="J54" i="26" s="1"/>
  <c r="I288" i="1"/>
  <c r="J53" i="26" s="1"/>
  <c r="I282" i="1"/>
  <c r="J52" i="26" s="1"/>
  <c r="I276" i="1"/>
  <c r="J51" i="26" s="1"/>
  <c r="I270" i="1"/>
  <c r="J50" i="26" s="1"/>
  <c r="I264" i="1"/>
  <c r="J49" i="26" s="1"/>
  <c r="I258" i="1"/>
  <c r="J48" i="26" s="1"/>
  <c r="I252" i="1"/>
  <c r="J47" i="26" s="1"/>
  <c r="I246" i="1"/>
  <c r="J46" i="26" s="1"/>
  <c r="I240" i="1"/>
  <c r="J45" i="26" s="1"/>
  <c r="I234" i="1"/>
  <c r="J44" i="26" s="1"/>
  <c r="I228" i="1"/>
  <c r="J43" i="26" s="1"/>
  <c r="I222" i="1"/>
  <c r="J42" i="26" s="1"/>
  <c r="I216" i="1"/>
  <c r="J41" i="26" s="1"/>
  <c r="I210" i="1"/>
  <c r="J40" i="26" s="1"/>
  <c r="I204" i="1"/>
  <c r="J39" i="26" s="1"/>
  <c r="I198" i="1"/>
  <c r="J38" i="26" s="1"/>
  <c r="I192" i="1"/>
  <c r="J37" i="26" s="1"/>
  <c r="I186" i="1"/>
  <c r="J36" i="26" s="1"/>
  <c r="I180" i="1"/>
  <c r="J35" i="26" s="1"/>
  <c r="I174" i="1"/>
  <c r="J34" i="26" s="1"/>
  <c r="J33" i="26"/>
  <c r="J32" i="26"/>
  <c r="I156" i="1"/>
  <c r="J31" i="26" s="1"/>
  <c r="I150" i="1"/>
  <c r="J30" i="26" s="1"/>
  <c r="I144" i="1"/>
  <c r="J29" i="26" s="1"/>
  <c r="I138" i="1"/>
  <c r="J28" i="26" s="1"/>
  <c r="I132" i="1"/>
  <c r="J27" i="26" s="1"/>
  <c r="I126" i="1"/>
  <c r="J26" i="26" s="1"/>
  <c r="I120" i="1"/>
  <c r="J25" i="26" s="1"/>
  <c r="I114" i="1"/>
  <c r="J24" i="26" s="1"/>
  <c r="I108" i="1"/>
  <c r="J23" i="26" s="1"/>
  <c r="I102" i="1"/>
  <c r="J22" i="26" s="1"/>
  <c r="I96" i="1"/>
  <c r="J21" i="26" s="1"/>
  <c r="I90" i="1"/>
  <c r="J20" i="26" s="1"/>
  <c r="I84" i="1"/>
  <c r="J19" i="26" s="1"/>
  <c r="I78" i="1"/>
  <c r="J18" i="26" s="1"/>
  <c r="I72" i="1"/>
  <c r="J17" i="26" s="1"/>
  <c r="I66" i="1"/>
  <c r="J16" i="26" s="1"/>
  <c r="I60" i="1"/>
  <c r="J15" i="26" s="1"/>
  <c r="I54" i="1"/>
  <c r="J14" i="26" s="1"/>
  <c r="I48" i="1"/>
  <c r="J13" i="26" s="1"/>
  <c r="I42" i="1"/>
  <c r="J12" i="26" s="1"/>
  <c r="J11" i="26"/>
  <c r="J10" i="26"/>
  <c r="J9" i="26"/>
  <c r="J8" i="26"/>
  <c r="J7" i="26"/>
  <c r="J6" i="26"/>
  <c r="AB6" i="26" l="1"/>
  <c r="AC6" i="26"/>
  <c r="R348" i="1"/>
  <c r="R342" i="1"/>
  <c r="S62" i="26" s="1"/>
  <c r="S61" i="26"/>
  <c r="R330" i="1"/>
  <c r="S60" i="26" s="1"/>
  <c r="R324" i="1"/>
  <c r="S59" i="26" s="1"/>
  <c r="R318" i="1"/>
  <c r="S58" i="26" s="1"/>
  <c r="R312" i="1"/>
  <c r="S57" i="26" s="1"/>
  <c r="R306" i="1"/>
  <c r="S56" i="26" s="1"/>
  <c r="R300" i="1"/>
  <c r="S55" i="26" s="1"/>
  <c r="R294" i="1"/>
  <c r="S54" i="26" s="1"/>
  <c r="R288" i="1"/>
  <c r="S53" i="26" s="1"/>
  <c r="R282" i="1"/>
  <c r="S52" i="26" s="1"/>
  <c r="R276" i="1"/>
  <c r="S51" i="26" s="1"/>
  <c r="R270" i="1"/>
  <c r="S50" i="26" s="1"/>
  <c r="R264" i="1"/>
  <c r="S49" i="26" s="1"/>
  <c r="R258" i="1"/>
  <c r="S48" i="26" s="1"/>
  <c r="R252" i="1"/>
  <c r="S47" i="26" s="1"/>
  <c r="R246" i="1"/>
  <c r="S46" i="26" s="1"/>
  <c r="R240" i="1"/>
  <c r="S45" i="26" s="1"/>
  <c r="R234" i="1"/>
  <c r="S44" i="26" s="1"/>
  <c r="R228" i="1"/>
  <c r="R222" i="1"/>
  <c r="S42" i="26" s="1"/>
  <c r="R216" i="1"/>
  <c r="S41" i="26" s="1"/>
  <c r="R210" i="1"/>
  <c r="S40" i="26" s="1"/>
  <c r="R204" i="1"/>
  <c r="S39" i="26" s="1"/>
  <c r="R198" i="1"/>
  <c r="S38" i="26" s="1"/>
  <c r="R192" i="1"/>
  <c r="S37" i="26" s="1"/>
  <c r="R186" i="1"/>
  <c r="S36" i="26" s="1"/>
  <c r="R180" i="1"/>
  <c r="S35" i="26" s="1"/>
  <c r="R174" i="1"/>
  <c r="S34" i="26" s="1"/>
  <c r="S33" i="26"/>
  <c r="S32" i="26"/>
  <c r="R156" i="1"/>
  <c r="S31" i="26" s="1"/>
  <c r="R150" i="1"/>
  <c r="S30" i="26" s="1"/>
  <c r="R144" i="1"/>
  <c r="S29" i="26" s="1"/>
  <c r="R138" i="1"/>
  <c r="S28" i="26" s="1"/>
  <c r="R132" i="1"/>
  <c r="S27" i="26" s="1"/>
  <c r="R126" i="1"/>
  <c r="S26" i="26" s="1"/>
  <c r="R120" i="1"/>
  <c r="S25" i="26" s="1"/>
  <c r="R114" i="1"/>
  <c r="S24" i="26" s="1"/>
  <c r="R108" i="1"/>
  <c r="S23" i="26" s="1"/>
  <c r="R102" i="1"/>
  <c r="S22" i="26" s="1"/>
  <c r="R96" i="1"/>
  <c r="S21" i="26" s="1"/>
  <c r="R90" i="1"/>
  <c r="S20" i="26" s="1"/>
  <c r="R84" i="1"/>
  <c r="S19" i="26" s="1"/>
  <c r="R78" i="1"/>
  <c r="S18" i="26" s="1"/>
  <c r="R72" i="1"/>
  <c r="S17" i="26" s="1"/>
  <c r="R66" i="1"/>
  <c r="S16" i="26" s="1"/>
  <c r="R60" i="1"/>
  <c r="S15" i="26" s="1"/>
  <c r="R54" i="1"/>
  <c r="S14" i="26" s="1"/>
  <c r="R48" i="1"/>
  <c r="S13" i="26" s="1"/>
  <c r="R42" i="1"/>
  <c r="S12" i="26" s="1"/>
  <c r="S11" i="26"/>
  <c r="S10" i="26"/>
  <c r="R24" i="1"/>
  <c r="S9" i="26" s="1"/>
  <c r="R18" i="1"/>
  <c r="S8" i="26" s="1"/>
  <c r="R12" i="1"/>
  <c r="S7" i="26" s="1"/>
  <c r="R6" i="1"/>
  <c r="S6" i="26" s="1"/>
  <c r="P348" i="1"/>
  <c r="P342" i="1"/>
  <c r="Q62" i="26" s="1"/>
  <c r="Q61" i="26"/>
  <c r="P330" i="1"/>
  <c r="Q60" i="26" s="1"/>
  <c r="P324" i="1"/>
  <c r="Q59" i="26" s="1"/>
  <c r="P318" i="1"/>
  <c r="Q58" i="26" s="1"/>
  <c r="P312" i="1"/>
  <c r="Q57" i="26" s="1"/>
  <c r="P306" i="1"/>
  <c r="Q56" i="26" s="1"/>
  <c r="P300" i="1"/>
  <c r="Q55" i="26" s="1"/>
  <c r="P294" i="1"/>
  <c r="Q54" i="26" s="1"/>
  <c r="P288" i="1"/>
  <c r="Q53" i="26" s="1"/>
  <c r="P282" i="1"/>
  <c r="Q52" i="26" s="1"/>
  <c r="P276" i="1"/>
  <c r="Q51" i="26" s="1"/>
  <c r="P270" i="1"/>
  <c r="Q50" i="26" s="1"/>
  <c r="P264" i="1"/>
  <c r="Q49" i="26" s="1"/>
  <c r="P258" i="1"/>
  <c r="Q48" i="26" s="1"/>
  <c r="P252" i="1"/>
  <c r="Q47" i="26" s="1"/>
  <c r="P246" i="1"/>
  <c r="Q46" i="26" s="1"/>
  <c r="P240" i="1"/>
  <c r="Q45" i="26" s="1"/>
  <c r="P234" i="1"/>
  <c r="Q44" i="26" s="1"/>
  <c r="P228" i="1"/>
  <c r="Q43" i="26" s="1"/>
  <c r="P222" i="1"/>
  <c r="Q42" i="26" s="1"/>
  <c r="P216" i="1"/>
  <c r="Q41" i="26" s="1"/>
  <c r="P210" i="1"/>
  <c r="Q40" i="26" s="1"/>
  <c r="P204" i="1"/>
  <c r="Q39" i="26" s="1"/>
  <c r="P198" i="1"/>
  <c r="Q38" i="26" s="1"/>
  <c r="P192" i="1"/>
  <c r="Q37" i="26" s="1"/>
  <c r="P186" i="1"/>
  <c r="Q36" i="26" s="1"/>
  <c r="P180" i="1"/>
  <c r="Q35" i="26" s="1"/>
  <c r="P174" i="1"/>
  <c r="Q34" i="26" s="1"/>
  <c r="Q33" i="26"/>
  <c r="Q32" i="26"/>
  <c r="P156" i="1"/>
  <c r="Q31" i="26" s="1"/>
  <c r="P150" i="1"/>
  <c r="Q30" i="26" s="1"/>
  <c r="P144" i="1"/>
  <c r="Q29" i="26" s="1"/>
  <c r="P138" i="1"/>
  <c r="Q28" i="26" s="1"/>
  <c r="P132" i="1"/>
  <c r="Q27" i="26" s="1"/>
  <c r="P126" i="1"/>
  <c r="Q26" i="26" s="1"/>
  <c r="P120" i="1"/>
  <c r="Q25" i="26" s="1"/>
  <c r="P114" i="1"/>
  <c r="Q24" i="26" s="1"/>
  <c r="P108" i="1"/>
  <c r="Q23" i="26" s="1"/>
  <c r="P102" i="1"/>
  <c r="Q22" i="26" s="1"/>
  <c r="P96" i="1"/>
  <c r="Q21" i="26" s="1"/>
  <c r="P90" i="1"/>
  <c r="Q20" i="26" s="1"/>
  <c r="P84" i="1"/>
  <c r="Q19" i="26" s="1"/>
  <c r="P78" i="1"/>
  <c r="Q18" i="26" s="1"/>
  <c r="P72" i="1"/>
  <c r="Q17" i="26" s="1"/>
  <c r="P66" i="1"/>
  <c r="Q16" i="26" s="1"/>
  <c r="P60" i="1"/>
  <c r="Q15" i="26" s="1"/>
  <c r="P54" i="1"/>
  <c r="Q14" i="26" s="1"/>
  <c r="P48" i="1"/>
  <c r="Q13" i="26" s="1"/>
  <c r="P42" i="1"/>
  <c r="Q12" i="26" s="1"/>
  <c r="Q11" i="26"/>
  <c r="Q10" i="26"/>
  <c r="P24" i="1"/>
  <c r="Q9" i="26" s="1"/>
  <c r="P18" i="1"/>
  <c r="Q8" i="26" s="1"/>
  <c r="P12" i="1"/>
  <c r="Q7" i="26" s="1"/>
  <c r="P6" i="1"/>
  <c r="Q6" i="26" s="1"/>
  <c r="S43" i="26" l="1"/>
  <c r="Q228" i="1"/>
  <c r="R43" i="26" s="1"/>
  <c r="S63" i="26"/>
  <c r="AK348" i="1"/>
  <c r="AJ348" i="1" s="1"/>
  <c r="Q63" i="26"/>
  <c r="AI348" i="1"/>
  <c r="AH348" i="1" s="1"/>
  <c r="O78" i="1"/>
  <c r="P18" i="26" s="1"/>
  <c r="O138" i="1"/>
  <c r="P28" i="26" s="1"/>
  <c r="O186" i="1"/>
  <c r="P36" i="26" s="1"/>
  <c r="O252" i="1"/>
  <c r="P47" i="26" s="1"/>
  <c r="O282" i="1"/>
  <c r="P52" i="26" s="1"/>
  <c r="O312" i="1"/>
  <c r="P57" i="26" s="1"/>
  <c r="Q42" i="1"/>
  <c r="R12" i="26" s="1"/>
  <c r="Q120" i="1"/>
  <c r="R25" i="26" s="1"/>
  <c r="Q186" i="1"/>
  <c r="R36" i="26" s="1"/>
  <c r="Q252" i="1"/>
  <c r="R47" i="26" s="1"/>
  <c r="O72" i="1"/>
  <c r="P17" i="26" s="1"/>
  <c r="O126" i="1"/>
  <c r="P26" i="26" s="1"/>
  <c r="P33" i="26"/>
  <c r="O234" i="1"/>
  <c r="P44" i="26" s="1"/>
  <c r="O288" i="1"/>
  <c r="P53" i="26" s="1"/>
  <c r="O318" i="1"/>
  <c r="P58" i="26" s="1"/>
  <c r="Q72" i="1"/>
  <c r="R17" i="26" s="1"/>
  <c r="Q102" i="1"/>
  <c r="R22" i="26" s="1"/>
  <c r="R33" i="26"/>
  <c r="Q192" i="1"/>
  <c r="R37" i="26" s="1"/>
  <c r="Q234" i="1"/>
  <c r="R44" i="26" s="1"/>
  <c r="Q342" i="1"/>
  <c r="R62" i="26" s="1"/>
  <c r="O66" i="1"/>
  <c r="P16" i="26" s="1"/>
  <c r="O120" i="1"/>
  <c r="P25" i="26" s="1"/>
  <c r="O228" i="1"/>
  <c r="P43" i="26" s="1"/>
  <c r="Q66" i="1"/>
  <c r="R16" i="26" s="1"/>
  <c r="Q96" i="1"/>
  <c r="R21" i="26" s="1"/>
  <c r="Q138" i="1"/>
  <c r="R28" i="26" s="1"/>
  <c r="Q312" i="1"/>
  <c r="R57" i="26" s="1"/>
  <c r="O48" i="1"/>
  <c r="P13" i="26" s="1"/>
  <c r="O102" i="1"/>
  <c r="P22" i="26" s="1"/>
  <c r="O144" i="1"/>
  <c r="P29" i="26" s="1"/>
  <c r="O192" i="1"/>
  <c r="P37" i="26" s="1"/>
  <c r="O216" i="1"/>
  <c r="P41" i="26" s="1"/>
  <c r="O258" i="1"/>
  <c r="P48" i="26" s="1"/>
  <c r="O342" i="1"/>
  <c r="P62" i="26" s="1"/>
  <c r="Q48" i="1"/>
  <c r="R13" i="26" s="1"/>
  <c r="Q84" i="1"/>
  <c r="R19" i="26" s="1"/>
  <c r="Q126" i="1"/>
  <c r="R26" i="26" s="1"/>
  <c r="Q144" i="1"/>
  <c r="R29" i="26" s="1"/>
  <c r="Q216" i="1"/>
  <c r="R41" i="26" s="1"/>
  <c r="Q258" i="1"/>
  <c r="R48" i="26" s="1"/>
  <c r="Q288" i="1"/>
  <c r="R53" i="26" s="1"/>
  <c r="Q318" i="1"/>
  <c r="R58" i="26" s="1"/>
  <c r="O6" i="1"/>
  <c r="P6" i="26" s="1"/>
  <c r="O18" i="1"/>
  <c r="P8" i="26" s="1"/>
  <c r="P10" i="26"/>
  <c r="O54" i="1"/>
  <c r="P14" i="26" s="1"/>
  <c r="O90" i="1"/>
  <c r="P20" i="26" s="1"/>
  <c r="O108" i="1"/>
  <c r="P23" i="26" s="1"/>
  <c r="O150" i="1"/>
  <c r="P30" i="26" s="1"/>
  <c r="O174" i="1"/>
  <c r="P34" i="26" s="1"/>
  <c r="O198" i="1"/>
  <c r="P38" i="26" s="1"/>
  <c r="O240" i="1"/>
  <c r="P45" i="26" s="1"/>
  <c r="O264" i="1"/>
  <c r="P49" i="26" s="1"/>
  <c r="O294" i="1"/>
  <c r="P54" i="26" s="1"/>
  <c r="O324" i="1"/>
  <c r="P59" i="26" s="1"/>
  <c r="O348" i="1"/>
  <c r="P63" i="26" s="1"/>
  <c r="Q6" i="1"/>
  <c r="R6" i="26" s="1"/>
  <c r="Q18" i="1"/>
  <c r="R8" i="26" s="1"/>
  <c r="R10" i="26"/>
  <c r="Q54" i="1"/>
  <c r="R14" i="26" s="1"/>
  <c r="Q90" i="1"/>
  <c r="R20" i="26" s="1"/>
  <c r="Q108" i="1"/>
  <c r="R23" i="26" s="1"/>
  <c r="Q150" i="1"/>
  <c r="R30" i="26" s="1"/>
  <c r="Q174" i="1"/>
  <c r="R34" i="26" s="1"/>
  <c r="Q198" i="1"/>
  <c r="R38" i="26" s="1"/>
  <c r="Q240" i="1"/>
  <c r="R45" i="26" s="1"/>
  <c r="Q264" i="1"/>
  <c r="R49" i="26" s="1"/>
  <c r="Q294" i="1"/>
  <c r="R54" i="26" s="1"/>
  <c r="Q324" i="1"/>
  <c r="R59" i="26" s="1"/>
  <c r="Q348" i="1"/>
  <c r="R63" i="26" s="1"/>
  <c r="O42" i="1"/>
  <c r="P12" i="26" s="1"/>
  <c r="O96" i="1"/>
  <c r="P21" i="26" s="1"/>
  <c r="P32" i="26"/>
  <c r="O210" i="1"/>
  <c r="P40" i="26" s="1"/>
  <c r="P61" i="26"/>
  <c r="Q78" i="1"/>
  <c r="R18" i="26" s="1"/>
  <c r="R32" i="26"/>
  <c r="Q210" i="1"/>
  <c r="R40" i="26" s="1"/>
  <c r="Q282" i="1"/>
  <c r="R52" i="26" s="1"/>
  <c r="R61" i="26"/>
  <c r="O84" i="1"/>
  <c r="P19" i="26" s="1"/>
  <c r="O12" i="1"/>
  <c r="P7" i="26" s="1"/>
  <c r="O24" i="1"/>
  <c r="P9" i="26" s="1"/>
  <c r="P11" i="26"/>
  <c r="O60" i="1"/>
  <c r="P15" i="26" s="1"/>
  <c r="O114" i="1"/>
  <c r="P24" i="26" s="1"/>
  <c r="O132" i="1"/>
  <c r="P27" i="26" s="1"/>
  <c r="O156" i="1"/>
  <c r="P31" i="26" s="1"/>
  <c r="O180" i="1"/>
  <c r="P35" i="26" s="1"/>
  <c r="O204" i="1"/>
  <c r="P39" i="26" s="1"/>
  <c r="O222" i="1"/>
  <c r="P42" i="26" s="1"/>
  <c r="O246" i="1"/>
  <c r="P46" i="26" s="1"/>
  <c r="O270" i="1"/>
  <c r="P50" i="26" s="1"/>
  <c r="O276" i="1"/>
  <c r="P51" i="26" s="1"/>
  <c r="O300" i="1"/>
  <c r="P55" i="26" s="1"/>
  <c r="O306" i="1"/>
  <c r="P56" i="26" s="1"/>
  <c r="O330" i="1"/>
  <c r="P60" i="26" s="1"/>
  <c r="Q12" i="1"/>
  <c r="R7" i="26" s="1"/>
  <c r="Q24" i="1"/>
  <c r="R9" i="26" s="1"/>
  <c r="R11" i="26"/>
  <c r="Q60" i="1"/>
  <c r="R15" i="26" s="1"/>
  <c r="Q114" i="1"/>
  <c r="R24" i="26" s="1"/>
  <c r="Q132" i="1"/>
  <c r="R27" i="26" s="1"/>
  <c r="Q156" i="1"/>
  <c r="R31" i="26" s="1"/>
  <c r="Q180" i="1"/>
  <c r="R35" i="26" s="1"/>
  <c r="Q204" i="1"/>
  <c r="R39" i="26" s="1"/>
  <c r="Q222" i="1"/>
  <c r="R42" i="26" s="1"/>
  <c r="Q246" i="1"/>
  <c r="R46" i="26" s="1"/>
  <c r="Q270" i="1"/>
  <c r="R50" i="26" s="1"/>
  <c r="Q276" i="1"/>
  <c r="R51" i="26" s="1"/>
  <c r="Q300" i="1"/>
  <c r="R55" i="26" s="1"/>
  <c r="Q306" i="1"/>
  <c r="R56" i="26" s="1"/>
  <c r="Q330" i="1"/>
  <c r="R60" i="26" s="1"/>
  <c r="B29" i="18"/>
  <c r="B20" i="18"/>
  <c r="AB187" i="22"/>
  <c r="E184" i="22"/>
  <c r="M180" i="22"/>
  <c r="BB162" i="22"/>
  <c r="C63" i="26"/>
  <c r="C62" i="26"/>
  <c r="C61" i="26"/>
  <c r="C60" i="26"/>
  <c r="C59" i="26"/>
  <c r="C58" i="26"/>
  <c r="C57" i="26"/>
  <c r="C56" i="26"/>
  <c r="C55" i="26"/>
  <c r="C54" i="26"/>
  <c r="C53" i="26"/>
  <c r="C52" i="26"/>
  <c r="C51" i="26"/>
  <c r="C50" i="26"/>
  <c r="C49" i="26"/>
  <c r="C48" i="26"/>
  <c r="C47" i="26"/>
  <c r="AB300" i="1"/>
  <c r="AC55" i="26" s="1"/>
  <c r="AA300" i="1"/>
  <c r="AB55" i="26" s="1"/>
  <c r="AB294" i="1"/>
  <c r="AC54" i="26" s="1"/>
  <c r="AA294" i="1"/>
  <c r="AB54" i="26" s="1"/>
  <c r="AB288" i="1"/>
  <c r="AC53" i="26" s="1"/>
  <c r="AA288" i="1"/>
  <c r="AB53" i="26" s="1"/>
  <c r="AB282" i="1"/>
  <c r="AC52" i="26" s="1"/>
  <c r="AA282" i="1"/>
  <c r="AB52" i="26" s="1"/>
  <c r="AB276" i="1"/>
  <c r="AC51" i="26" s="1"/>
  <c r="AA276" i="1"/>
  <c r="AB51" i="26" s="1"/>
  <c r="AB270" i="1"/>
  <c r="AC50" i="26" s="1"/>
  <c r="AA270" i="1"/>
  <c r="AB50" i="26" s="1"/>
  <c r="AB264" i="1"/>
  <c r="AC49" i="26" s="1"/>
  <c r="AA264" i="1"/>
  <c r="AB49" i="26" s="1"/>
  <c r="AB258" i="1"/>
  <c r="AC48" i="26" s="1"/>
  <c r="AA258" i="1"/>
  <c r="AB48" i="26" s="1"/>
  <c r="AB252" i="1"/>
  <c r="AC47" i="26" s="1"/>
  <c r="AA252" i="1"/>
  <c r="AB47" i="26" s="1"/>
  <c r="AK67" i="26" l="1"/>
  <c r="AL67" i="26"/>
  <c r="AK72" i="26"/>
  <c r="AL72" i="26"/>
  <c r="AK83" i="26"/>
  <c r="AL83" i="26"/>
  <c r="AI73" i="26"/>
  <c r="AJ73" i="26"/>
  <c r="AI77" i="26"/>
  <c r="AJ77" i="26"/>
  <c r="AK78" i="26"/>
  <c r="AL78" i="26"/>
  <c r="AI82" i="26"/>
  <c r="AJ82" i="26"/>
  <c r="AL175" i="22"/>
  <c r="O175" i="22"/>
  <c r="AV179" i="22"/>
  <c r="O179" i="22"/>
  <c r="AZ161" i="22"/>
  <c r="BA161" i="22"/>
  <c r="AK161" i="22"/>
  <c r="T161" i="22"/>
  <c r="D161" i="22"/>
  <c r="AW161" i="22"/>
  <c r="AG161" i="22"/>
  <c r="P161" i="22"/>
  <c r="AS161" i="22"/>
  <c r="AB161" i="22"/>
  <c r="L161" i="22"/>
  <c r="X161" i="22"/>
  <c r="H161" i="22"/>
  <c r="AO161" i="22"/>
  <c r="V177" i="22"/>
  <c r="F162" i="22"/>
  <c r="J162" i="22"/>
  <c r="N162" i="22"/>
  <c r="R162" i="22"/>
  <c r="V162" i="22"/>
  <c r="Z162" i="22"/>
  <c r="AE162" i="22"/>
  <c r="AI162" i="22"/>
  <c r="AM162" i="22"/>
  <c r="AQ162" i="22"/>
  <c r="AU162" i="22"/>
  <c r="AY162" i="22"/>
  <c r="H176" i="22"/>
  <c r="I182" i="22"/>
  <c r="AL184" i="22"/>
  <c r="BA175" i="22"/>
  <c r="AW175" i="22"/>
  <c r="AS175" i="22"/>
  <c r="AO175" i="22"/>
  <c r="AK175" i="22"/>
  <c r="AG175" i="22"/>
  <c r="AB175" i="22"/>
  <c r="X175" i="22"/>
  <c r="T175" i="22"/>
  <c r="P175" i="22"/>
  <c r="L175" i="22"/>
  <c r="H175" i="22"/>
  <c r="D175" i="22"/>
  <c r="AZ175" i="22"/>
  <c r="AU175" i="22"/>
  <c r="AP175" i="22"/>
  <c r="AJ175" i="22"/>
  <c r="AE175" i="22"/>
  <c r="Y175" i="22"/>
  <c r="S175" i="22"/>
  <c r="N175" i="22"/>
  <c r="I175" i="22"/>
  <c r="AY175" i="22"/>
  <c r="AT175" i="22"/>
  <c r="AN175" i="22"/>
  <c r="AI175" i="22"/>
  <c r="AD175" i="22"/>
  <c r="W175" i="22"/>
  <c r="R175" i="22"/>
  <c r="M175" i="22"/>
  <c r="G175" i="22"/>
  <c r="AX175" i="22"/>
  <c r="AR175" i="22"/>
  <c r="AM175" i="22"/>
  <c r="AH175" i="22"/>
  <c r="AA175" i="22"/>
  <c r="V175" i="22"/>
  <c r="Q175" i="22"/>
  <c r="K175" i="22"/>
  <c r="F175" i="22"/>
  <c r="AB177" i="22"/>
  <c r="X177" i="22"/>
  <c r="T177" i="22"/>
  <c r="P177" i="22"/>
  <c r="L177" i="22"/>
  <c r="H177" i="22"/>
  <c r="D177" i="22"/>
  <c r="Z177" i="22"/>
  <c r="U177" i="22"/>
  <c r="O177" i="22"/>
  <c r="J177" i="22"/>
  <c r="E177" i="22"/>
  <c r="Y177" i="22"/>
  <c r="S177" i="22"/>
  <c r="N177" i="22"/>
  <c r="I177" i="22"/>
  <c r="W177" i="22"/>
  <c r="R177" i="22"/>
  <c r="M177" i="22"/>
  <c r="G177" i="22"/>
  <c r="AY179" i="22"/>
  <c r="AU179" i="22"/>
  <c r="AQ179" i="22"/>
  <c r="AM179" i="22"/>
  <c r="AI179" i="22"/>
  <c r="AE179" i="22"/>
  <c r="Z179" i="22"/>
  <c r="V179" i="22"/>
  <c r="R179" i="22"/>
  <c r="N179" i="22"/>
  <c r="J179" i="22"/>
  <c r="F179" i="22"/>
  <c r="BA179" i="22"/>
  <c r="AW179" i="22"/>
  <c r="AS179" i="22"/>
  <c r="AO179" i="22"/>
  <c r="AK179" i="22"/>
  <c r="AG179" i="22"/>
  <c r="AB179" i="22"/>
  <c r="X179" i="22"/>
  <c r="T179" i="22"/>
  <c r="P179" i="22"/>
  <c r="L179" i="22"/>
  <c r="H179" i="22"/>
  <c r="D179" i="22"/>
  <c r="BB179" i="22"/>
  <c r="AT179" i="22"/>
  <c r="AL179" i="22"/>
  <c r="AD179" i="22"/>
  <c r="U179" i="22"/>
  <c r="M179" i="22"/>
  <c r="E179" i="22"/>
  <c r="AZ179" i="22"/>
  <c r="AR179" i="22"/>
  <c r="AJ179" i="22"/>
  <c r="AA179" i="22"/>
  <c r="S179" i="22"/>
  <c r="K179" i="22"/>
  <c r="AX179" i="22"/>
  <c r="AP179" i="22"/>
  <c r="AH179" i="22"/>
  <c r="Y179" i="22"/>
  <c r="Q179" i="22"/>
  <c r="I179" i="22"/>
  <c r="AY181" i="22"/>
  <c r="AU181" i="22"/>
  <c r="AQ181" i="22"/>
  <c r="AM181" i="22"/>
  <c r="AI181" i="22"/>
  <c r="AE181" i="22"/>
  <c r="Z181" i="22"/>
  <c r="V181" i="22"/>
  <c r="R181" i="22"/>
  <c r="N181" i="22"/>
  <c r="J181" i="22"/>
  <c r="F181" i="22"/>
  <c r="BB181" i="22"/>
  <c r="AX181" i="22"/>
  <c r="AT181" i="22"/>
  <c r="AP181" i="22"/>
  <c r="AL181" i="22"/>
  <c r="AH181" i="22"/>
  <c r="AD181" i="22"/>
  <c r="Y181" i="22"/>
  <c r="U181" i="22"/>
  <c r="Q181" i="22"/>
  <c r="M181" i="22"/>
  <c r="I181" i="22"/>
  <c r="E181" i="22"/>
  <c r="BA181" i="22"/>
  <c r="AW181" i="22"/>
  <c r="AS181" i="22"/>
  <c r="AO181" i="22"/>
  <c r="AK181" i="22"/>
  <c r="AG181" i="22"/>
  <c r="AB181" i="22"/>
  <c r="X181" i="22"/>
  <c r="T181" i="22"/>
  <c r="P181" i="22"/>
  <c r="L181" i="22"/>
  <c r="H181" i="22"/>
  <c r="D181" i="22"/>
  <c r="AN181" i="22"/>
  <c r="W181" i="22"/>
  <c r="G181" i="22"/>
  <c r="AZ181" i="22"/>
  <c r="AJ181" i="22"/>
  <c r="S181" i="22"/>
  <c r="AV181" i="22"/>
  <c r="AF181" i="22"/>
  <c r="O181" i="22"/>
  <c r="AA187" i="22"/>
  <c r="W187" i="22"/>
  <c r="S187" i="22"/>
  <c r="O187" i="22"/>
  <c r="K187" i="22"/>
  <c r="G187" i="22"/>
  <c r="Z187" i="22"/>
  <c r="U187" i="22"/>
  <c r="P187" i="22"/>
  <c r="J187" i="22"/>
  <c r="E187" i="22"/>
  <c r="Y187" i="22"/>
  <c r="T187" i="22"/>
  <c r="N187" i="22"/>
  <c r="I187" i="22"/>
  <c r="D187" i="22"/>
  <c r="X187" i="22"/>
  <c r="R187" i="22"/>
  <c r="M187" i="22"/>
  <c r="H187" i="22"/>
  <c r="V187" i="22"/>
  <c r="Q187" i="22"/>
  <c r="L187" i="22"/>
  <c r="AA197" i="22"/>
  <c r="W197" i="22"/>
  <c r="S197" i="22"/>
  <c r="O197" i="22"/>
  <c r="K197" i="22"/>
  <c r="G197" i="22"/>
  <c r="Y197" i="22"/>
  <c r="U197" i="22"/>
  <c r="Q197" i="22"/>
  <c r="M197" i="22"/>
  <c r="I197" i="22"/>
  <c r="E197" i="22"/>
  <c r="X197" i="22"/>
  <c r="P197" i="22"/>
  <c r="H197" i="22"/>
  <c r="V197" i="22"/>
  <c r="N197" i="22"/>
  <c r="F197" i="22"/>
  <c r="AB197" i="22"/>
  <c r="T197" i="22"/>
  <c r="L197" i="22"/>
  <c r="D197" i="22"/>
  <c r="Z197" i="22"/>
  <c r="R197" i="22"/>
  <c r="J197" i="22"/>
  <c r="AA199" i="22"/>
  <c r="W199" i="22"/>
  <c r="S199" i="22"/>
  <c r="O199" i="22"/>
  <c r="K199" i="22"/>
  <c r="G199" i="22"/>
  <c r="Y199" i="22"/>
  <c r="U199" i="22"/>
  <c r="Q199" i="22"/>
  <c r="M199" i="22"/>
  <c r="I199" i="22"/>
  <c r="E199" i="22"/>
  <c r="AB199" i="22"/>
  <c r="T199" i="22"/>
  <c r="L199" i="22"/>
  <c r="D199" i="22"/>
  <c r="Z199" i="22"/>
  <c r="R199" i="22"/>
  <c r="J199" i="22"/>
  <c r="X199" i="22"/>
  <c r="P199" i="22"/>
  <c r="H199" i="22"/>
  <c r="V199" i="22"/>
  <c r="N199" i="22"/>
  <c r="AZ205" i="22"/>
  <c r="AV205" i="22"/>
  <c r="AR205" i="22"/>
  <c r="AN205" i="22"/>
  <c r="AJ205" i="22"/>
  <c r="AF205" i="22"/>
  <c r="AA205" i="22"/>
  <c r="W205" i="22"/>
  <c r="S205" i="22"/>
  <c r="O205" i="22"/>
  <c r="K205" i="22"/>
  <c r="G205" i="22"/>
  <c r="BB205" i="22"/>
  <c r="AX205" i="22"/>
  <c r="AT205" i="22"/>
  <c r="AP205" i="22"/>
  <c r="AL205" i="22"/>
  <c r="AH205" i="22"/>
  <c r="AD205" i="22"/>
  <c r="Y205" i="22"/>
  <c r="U205" i="22"/>
  <c r="Q205" i="22"/>
  <c r="M205" i="22"/>
  <c r="I205" i="22"/>
  <c r="E205" i="22"/>
  <c r="AY205" i="22"/>
  <c r="AQ205" i="22"/>
  <c r="AI205" i="22"/>
  <c r="Z205" i="22"/>
  <c r="R205" i="22"/>
  <c r="J205" i="22"/>
  <c r="AW205" i="22"/>
  <c r="AO205" i="22"/>
  <c r="AG205" i="22"/>
  <c r="X205" i="22"/>
  <c r="P205" i="22"/>
  <c r="H205" i="22"/>
  <c r="AU205" i="22"/>
  <c r="AM205" i="22"/>
  <c r="AE205" i="22"/>
  <c r="V205" i="22"/>
  <c r="N205" i="22"/>
  <c r="F205" i="22"/>
  <c r="AK205" i="22"/>
  <c r="D205" i="22"/>
  <c r="AB205" i="22"/>
  <c r="BA205" i="22"/>
  <c r="T205" i="22"/>
  <c r="L205" i="22"/>
  <c r="AS205" i="22"/>
  <c r="E161" i="22"/>
  <c r="I161" i="22"/>
  <c r="M161" i="22"/>
  <c r="Q161" i="22"/>
  <c r="U161" i="22"/>
  <c r="Y161" i="22"/>
  <c r="AD161" i="22"/>
  <c r="AH161" i="22"/>
  <c r="AL161" i="22"/>
  <c r="AP161" i="22"/>
  <c r="AT161" i="22"/>
  <c r="AX161" i="22"/>
  <c r="BB161" i="22"/>
  <c r="G162" i="22"/>
  <c r="K162" i="22"/>
  <c r="O162" i="22"/>
  <c r="S162" i="22"/>
  <c r="W162" i="22"/>
  <c r="AA162" i="22"/>
  <c r="AF162" i="22"/>
  <c r="AJ162" i="22"/>
  <c r="AN162" i="22"/>
  <c r="AR162" i="22"/>
  <c r="AV162" i="22"/>
  <c r="AZ162" i="22"/>
  <c r="U175" i="22"/>
  <c r="AQ175" i="22"/>
  <c r="M176" i="22"/>
  <c r="F177" i="22"/>
  <c r="AA177" i="22"/>
  <c r="W179" i="22"/>
  <c r="E180" i="22"/>
  <c r="K181" i="22"/>
  <c r="Y182" i="22"/>
  <c r="BB184" i="22"/>
  <c r="F161" i="22"/>
  <c r="J161" i="22"/>
  <c r="N161" i="22"/>
  <c r="R161" i="22"/>
  <c r="V161" i="22"/>
  <c r="Z161" i="22"/>
  <c r="AE161" i="22"/>
  <c r="AI161" i="22"/>
  <c r="AM161" i="22"/>
  <c r="AQ161" i="22"/>
  <c r="AU161" i="22"/>
  <c r="AY161" i="22"/>
  <c r="D162" i="22"/>
  <c r="H162" i="22"/>
  <c r="L162" i="22"/>
  <c r="P162" i="22"/>
  <c r="T162" i="22"/>
  <c r="X162" i="22"/>
  <c r="AB162" i="22"/>
  <c r="AG162" i="22"/>
  <c r="AK162" i="22"/>
  <c r="AO162" i="22"/>
  <c r="AS162" i="22"/>
  <c r="AW162" i="22"/>
  <c r="BA162" i="22"/>
  <c r="E175" i="22"/>
  <c r="Z175" i="22"/>
  <c r="AV175" i="22"/>
  <c r="S176" i="22"/>
  <c r="K177" i="22"/>
  <c r="AF179" i="22"/>
  <c r="AA181" i="22"/>
  <c r="F199" i="22"/>
  <c r="Z176" i="22"/>
  <c r="V176" i="22"/>
  <c r="R176" i="22"/>
  <c r="N176" i="22"/>
  <c r="J176" i="22"/>
  <c r="F176" i="22"/>
  <c r="AB176" i="22"/>
  <c r="W176" i="22"/>
  <c r="Q176" i="22"/>
  <c r="L176" i="22"/>
  <c r="G176" i="22"/>
  <c r="AA176" i="22"/>
  <c r="U176" i="22"/>
  <c r="P176" i="22"/>
  <c r="K176" i="22"/>
  <c r="E176" i="22"/>
  <c r="Y176" i="22"/>
  <c r="T176" i="22"/>
  <c r="O176" i="22"/>
  <c r="I176" i="22"/>
  <c r="D176" i="22"/>
  <c r="AB180" i="22"/>
  <c r="X180" i="22"/>
  <c r="T180" i="22"/>
  <c r="P180" i="22"/>
  <c r="L180" i="22"/>
  <c r="H180" i="22"/>
  <c r="D180" i="22"/>
  <c r="AA180" i="22"/>
  <c r="W180" i="22"/>
  <c r="S180" i="22"/>
  <c r="O180" i="22"/>
  <c r="Z180" i="22"/>
  <c r="V180" i="22"/>
  <c r="R180" i="22"/>
  <c r="N180" i="22"/>
  <c r="J180" i="22"/>
  <c r="F180" i="22"/>
  <c r="Y180" i="22"/>
  <c r="K180" i="22"/>
  <c r="U180" i="22"/>
  <c r="I180" i="22"/>
  <c r="Q180" i="22"/>
  <c r="G180" i="22"/>
  <c r="AB182" i="22"/>
  <c r="X182" i="22"/>
  <c r="T182" i="22"/>
  <c r="P182" i="22"/>
  <c r="L182" i="22"/>
  <c r="H182" i="22"/>
  <c r="D182" i="22"/>
  <c r="AA182" i="22"/>
  <c r="W182" i="22"/>
  <c r="S182" i="22"/>
  <c r="O182" i="22"/>
  <c r="K182" i="22"/>
  <c r="G182" i="22"/>
  <c r="Z182" i="22"/>
  <c r="V182" i="22"/>
  <c r="R182" i="22"/>
  <c r="N182" i="22"/>
  <c r="J182" i="22"/>
  <c r="F182" i="22"/>
  <c r="U182" i="22"/>
  <c r="E182" i="22"/>
  <c r="Q182" i="22"/>
  <c r="M182" i="22"/>
  <c r="BA184" i="22"/>
  <c r="AW184" i="22"/>
  <c r="AS184" i="22"/>
  <c r="AO184" i="22"/>
  <c r="AK184" i="22"/>
  <c r="AG184" i="22"/>
  <c r="AB184" i="22"/>
  <c r="X184" i="22"/>
  <c r="T184" i="22"/>
  <c r="P184" i="22"/>
  <c r="L184" i="22"/>
  <c r="H184" i="22"/>
  <c r="D184" i="22"/>
  <c r="AZ184" i="22"/>
  <c r="AV184" i="22"/>
  <c r="AR184" i="22"/>
  <c r="AN184" i="22"/>
  <c r="AJ184" i="22"/>
  <c r="AF184" i="22"/>
  <c r="AA184" i="22"/>
  <c r="W184" i="22"/>
  <c r="S184" i="22"/>
  <c r="O184" i="22"/>
  <c r="K184" i="22"/>
  <c r="G184" i="22"/>
  <c r="AY184" i="22"/>
  <c r="AU184" i="22"/>
  <c r="AQ184" i="22"/>
  <c r="AM184" i="22"/>
  <c r="AI184" i="22"/>
  <c r="AE184" i="22"/>
  <c r="Z184" i="22"/>
  <c r="V184" i="22"/>
  <c r="R184" i="22"/>
  <c r="N184" i="22"/>
  <c r="J184" i="22"/>
  <c r="F184" i="22"/>
  <c r="AX184" i="22"/>
  <c r="AH184" i="22"/>
  <c r="Q184" i="22"/>
  <c r="AT184" i="22"/>
  <c r="AD184" i="22"/>
  <c r="M184" i="22"/>
  <c r="AP184" i="22"/>
  <c r="Y184" i="22"/>
  <c r="I184" i="22"/>
  <c r="Y200" i="22"/>
  <c r="U200" i="22"/>
  <c r="Q200" i="22"/>
  <c r="M200" i="22"/>
  <c r="I200" i="22"/>
  <c r="E200" i="22"/>
  <c r="AA200" i="22"/>
  <c r="W200" i="22"/>
  <c r="S200" i="22"/>
  <c r="O200" i="22"/>
  <c r="K200" i="22"/>
  <c r="G200" i="22"/>
  <c r="Z200" i="22"/>
  <c r="R200" i="22"/>
  <c r="J200" i="22"/>
  <c r="X200" i="22"/>
  <c r="P200" i="22"/>
  <c r="H200" i="22"/>
  <c r="V200" i="22"/>
  <c r="N200" i="22"/>
  <c r="F200" i="22"/>
  <c r="L200" i="22"/>
  <c r="D200" i="22"/>
  <c r="AB200" i="22"/>
  <c r="T200" i="22"/>
  <c r="G161" i="22"/>
  <c r="K161" i="22"/>
  <c r="O161" i="22"/>
  <c r="S161" i="22"/>
  <c r="W161" i="22"/>
  <c r="AA161" i="22"/>
  <c r="AF161" i="22"/>
  <c r="AJ161" i="22"/>
  <c r="AN161" i="22"/>
  <c r="AR161" i="22"/>
  <c r="AV161" i="22"/>
  <c r="E162" i="22"/>
  <c r="I162" i="22"/>
  <c r="M162" i="22"/>
  <c r="Q162" i="22"/>
  <c r="U162" i="22"/>
  <c r="Y162" i="22"/>
  <c r="AD162" i="22"/>
  <c r="AH162" i="22"/>
  <c r="AL162" i="22"/>
  <c r="AP162" i="22"/>
  <c r="AT162" i="22"/>
  <c r="AX162" i="22"/>
  <c r="J175" i="22"/>
  <c r="AF175" i="22"/>
  <c r="BB175" i="22"/>
  <c r="X176" i="22"/>
  <c r="Q177" i="22"/>
  <c r="G179" i="22"/>
  <c r="AN179" i="22"/>
  <c r="AR181" i="22"/>
  <c r="U184" i="22"/>
  <c r="F187" i="22"/>
  <c r="AI252" i="1"/>
  <c r="AK258" i="1"/>
  <c r="AL61" i="26"/>
  <c r="AK252" i="1"/>
  <c r="AI330" i="1"/>
  <c r="AJ60" i="26" s="1"/>
  <c r="AI294" i="1"/>
  <c r="AI318" i="1"/>
  <c r="AJ58" i="26" s="1"/>
  <c r="AK324" i="1"/>
  <c r="AK342" i="1"/>
  <c r="AK318" i="1"/>
  <c r="AL58" i="26" s="1"/>
  <c r="AL63" i="26"/>
  <c r="AI258" i="1"/>
  <c r="AK330" i="1"/>
  <c r="AL60" i="26" s="1"/>
  <c r="AI300" i="1"/>
  <c r="AI324" i="1"/>
  <c r="AI342" i="1"/>
  <c r="AJ63" i="26"/>
  <c r="AI312" i="1"/>
  <c r="AI270" i="1"/>
  <c r="AI276" i="1"/>
  <c r="AI282" i="1"/>
  <c r="AI288" i="1"/>
  <c r="AJ53" i="26" s="1"/>
  <c r="AJ61" i="26"/>
  <c r="AK312" i="1"/>
  <c r="AK264" i="1"/>
  <c r="AI264" i="1"/>
  <c r="AK270" i="1"/>
  <c r="AK276" i="1"/>
  <c r="AK282" i="1"/>
  <c r="AK288" i="1"/>
  <c r="AL53" i="26" s="1"/>
  <c r="AK294" i="1"/>
  <c r="AK300" i="1"/>
  <c r="AI306" i="1"/>
  <c r="AK306" i="1"/>
  <c r="B111" i="22"/>
  <c r="AL48" i="26" l="1"/>
  <c r="AK259" i="1"/>
  <c r="AJ259" i="1" s="1"/>
  <c r="AJ48" i="26"/>
  <c r="AI259" i="1"/>
  <c r="AH259" i="1" s="1"/>
  <c r="AJ49" i="26"/>
  <c r="AI265" i="1"/>
  <c r="AH265" i="1" s="1"/>
  <c r="AL49" i="26"/>
  <c r="AK265" i="1"/>
  <c r="AJ265" i="1" s="1"/>
  <c r="AJ47" i="26"/>
  <c r="AI253" i="1"/>
  <c r="AH253" i="1" s="1"/>
  <c r="AL47" i="26"/>
  <c r="AK253" i="1"/>
  <c r="AJ253" i="1" s="1"/>
  <c r="AK73" i="26"/>
  <c r="AL73" i="26"/>
  <c r="AI67" i="26"/>
  <c r="AJ67" i="26"/>
  <c r="AK68" i="26"/>
  <c r="AL68" i="26"/>
  <c r="AI83" i="26"/>
  <c r="AJ83" i="26"/>
  <c r="AK77" i="26"/>
  <c r="AL77" i="26"/>
  <c r="AK82" i="26"/>
  <c r="AL82" i="26"/>
  <c r="AI78" i="26"/>
  <c r="AJ78" i="26"/>
  <c r="AI72" i="26"/>
  <c r="AJ72" i="26"/>
  <c r="AI68" i="26"/>
  <c r="AJ68" i="26"/>
  <c r="AJ56" i="26"/>
  <c r="AI307" i="1"/>
  <c r="AH307" i="1" s="1"/>
  <c r="AJ52" i="26"/>
  <c r="AI283" i="1"/>
  <c r="AH283" i="1" s="1"/>
  <c r="AL50" i="26"/>
  <c r="AK271" i="1"/>
  <c r="AJ271" i="1" s="1"/>
  <c r="AJ59" i="26"/>
  <c r="AI325" i="1"/>
  <c r="AH325" i="1" s="1"/>
  <c r="AL56" i="26"/>
  <c r="AK307" i="1"/>
  <c r="AJ307" i="1" s="1"/>
  <c r="AL57" i="26"/>
  <c r="AK313" i="1"/>
  <c r="AJ313" i="1" s="1"/>
  <c r="AJ55" i="26"/>
  <c r="AI301" i="1"/>
  <c r="AL55" i="26"/>
  <c r="AK301" i="1"/>
  <c r="AL54" i="26"/>
  <c r="AK295" i="1"/>
  <c r="AJ57" i="26"/>
  <c r="AI313" i="1"/>
  <c r="AH313" i="1" s="1"/>
  <c r="AJ50" i="26"/>
  <c r="AI271" i="1"/>
  <c r="AH271" i="1" s="1"/>
  <c r="AJ54" i="26"/>
  <c r="AI295" i="1"/>
  <c r="AL52" i="26"/>
  <c r="AK283" i="1"/>
  <c r="AJ283" i="1" s="1"/>
  <c r="AL59" i="26"/>
  <c r="AK325" i="1"/>
  <c r="AJ325" i="1" s="1"/>
  <c r="AL51" i="26"/>
  <c r="AJ51" i="26"/>
  <c r="AJ62" i="26"/>
  <c r="AL62" i="26"/>
  <c r="AH276" i="1"/>
  <c r="AH270" i="1"/>
  <c r="AI63" i="26"/>
  <c r="AH342" i="1"/>
  <c r="AH330" i="1"/>
  <c r="AI60" i="26" s="1"/>
  <c r="AJ318" i="1"/>
  <c r="AK58" i="26" s="1"/>
  <c r="AJ80" i="26"/>
  <c r="AJ342" i="1"/>
  <c r="AJ252" i="1"/>
  <c r="AK47" i="26" s="1"/>
  <c r="AH318" i="1"/>
  <c r="AI58" i="26" s="1"/>
  <c r="AH288" i="1"/>
  <c r="AH294" i="1"/>
  <c r="AH300" i="1"/>
  <c r="AH252" i="1"/>
  <c r="AJ312" i="1"/>
  <c r="AK57" i="26" s="1"/>
  <c r="AH258" i="1"/>
  <c r="AK63" i="26"/>
  <c r="AH324" i="1"/>
  <c r="AI59" i="26" s="1"/>
  <c r="AI61" i="26"/>
  <c r="AH282" i="1"/>
  <c r="AH312" i="1"/>
  <c r="AI57" i="26" s="1"/>
  <c r="AJ330" i="1"/>
  <c r="AK60" i="26" s="1"/>
  <c r="AJ324" i="1"/>
  <c r="AK59" i="26" s="1"/>
  <c r="AK61" i="26"/>
  <c r="AJ258" i="1"/>
  <c r="AK48" i="26" s="1"/>
  <c r="AL65" i="26"/>
  <c r="AJ306" i="1"/>
  <c r="AJ282" i="1"/>
  <c r="AK52" i="26" s="1"/>
  <c r="AH306" i="1"/>
  <c r="AJ288" i="1"/>
  <c r="AK53" i="26" s="1"/>
  <c r="AH264" i="1"/>
  <c r="AJ264" i="1"/>
  <c r="AK49" i="26" s="1"/>
  <c r="AJ294" i="1"/>
  <c r="AK54" i="26" s="1"/>
  <c r="AJ300" i="1"/>
  <c r="AK55" i="26" s="1"/>
  <c r="AJ276" i="1"/>
  <c r="AJ270" i="1"/>
  <c r="AK50" i="26" s="1"/>
  <c r="L11" i="16"/>
  <c r="J11" i="16"/>
  <c r="K11" i="16"/>
  <c r="M11" i="16"/>
  <c r="N11" i="16"/>
  <c r="J12" i="16"/>
  <c r="K12" i="16"/>
  <c r="L12" i="16"/>
  <c r="M12" i="16"/>
  <c r="N12" i="16"/>
  <c r="J13" i="16"/>
  <c r="K13" i="16"/>
  <c r="L13" i="16"/>
  <c r="M13" i="16"/>
  <c r="N13" i="16"/>
  <c r="J14" i="16"/>
  <c r="K14" i="16"/>
  <c r="L14" i="16"/>
  <c r="M14" i="16"/>
  <c r="N14" i="16"/>
  <c r="J15" i="16"/>
  <c r="K15" i="16"/>
  <c r="L15" i="16"/>
  <c r="M15" i="16"/>
  <c r="N15" i="16"/>
  <c r="AI69" i="26" l="1"/>
  <c r="AJ69" i="26"/>
  <c r="AK74" i="26"/>
  <c r="AL74" i="26"/>
  <c r="AI74" i="26"/>
  <c r="AJ74" i="26"/>
  <c r="AJ84" i="26"/>
  <c r="AJ79" i="26"/>
  <c r="AK69" i="26"/>
  <c r="AL69" i="26"/>
  <c r="AK64" i="26"/>
  <c r="AL64" i="26"/>
  <c r="AK79" i="26"/>
  <c r="AL79" i="26"/>
  <c r="AI64" i="26"/>
  <c r="AJ64" i="26"/>
  <c r="AK84" i="26"/>
  <c r="AL84" i="26"/>
  <c r="AK56" i="26"/>
  <c r="AO306" i="1"/>
  <c r="AI56" i="26"/>
  <c r="AM306" i="1"/>
  <c r="AN306" i="1"/>
  <c r="AP306" i="1"/>
  <c r="AH301" i="1"/>
  <c r="AI302" i="1"/>
  <c r="AH302" i="1" s="1"/>
  <c r="AJ301" i="1"/>
  <c r="AK302" i="1"/>
  <c r="AJ302" i="1" s="1"/>
  <c r="AH295" i="1"/>
  <c r="AI296" i="1"/>
  <c r="AH296" i="1" s="1"/>
  <c r="AJ295" i="1"/>
  <c r="AK296" i="1"/>
  <c r="AJ296" i="1" s="1"/>
  <c r="AO276" i="1"/>
  <c r="AP51" i="26" s="1"/>
  <c r="AM276" i="1"/>
  <c r="AN51" i="26" s="1"/>
  <c r="AP276" i="1"/>
  <c r="AD276" i="1" s="1"/>
  <c r="AN276" i="1"/>
  <c r="AC276" i="1" s="1"/>
  <c r="AK51" i="26"/>
  <c r="AK62" i="26"/>
  <c r="AI62" i="26"/>
  <c r="AI50" i="26"/>
  <c r="AM270" i="1"/>
  <c r="AN50" i="26" s="1"/>
  <c r="AI47" i="26"/>
  <c r="AM252" i="1"/>
  <c r="AI52" i="26"/>
  <c r="AM282" i="1"/>
  <c r="AN52" i="26" s="1"/>
  <c r="AI53" i="26"/>
  <c r="AI48" i="26"/>
  <c r="AI55" i="26"/>
  <c r="AI49" i="26"/>
  <c r="AI54" i="26"/>
  <c r="AI51" i="26"/>
  <c r="AM288" i="1"/>
  <c r="AM258" i="1"/>
  <c r="AO258" i="1"/>
  <c r="AP48" i="26" s="1"/>
  <c r="AN282" i="1"/>
  <c r="AN270" i="1"/>
  <c r="AI79" i="26"/>
  <c r="AM264" i="1"/>
  <c r="AP270" i="1"/>
  <c r="AI84" i="26"/>
  <c r="AO270" i="1"/>
  <c r="AP50" i="26" s="1"/>
  <c r="AO264" i="1"/>
  <c r="AP49" i="26" s="1"/>
  <c r="AK65" i="26"/>
  <c r="AJ86" i="26"/>
  <c r="AJ70" i="26"/>
  <c r="AI80" i="26"/>
  <c r="AN264" i="1"/>
  <c r="AO282" i="1"/>
  <c r="AP52" i="26" s="1"/>
  <c r="AN288" i="1"/>
  <c r="AP282" i="1"/>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AA147" i="22"/>
  <c r="B6" i="22"/>
  <c r="A7" i="22"/>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I71" i="26" l="1"/>
  <c r="AJ71" i="26"/>
  <c r="AK75" i="26"/>
  <c r="AL75" i="26"/>
  <c r="AK85" i="26"/>
  <c r="AL85" i="26"/>
  <c r="AK71" i="26"/>
  <c r="AL71" i="26"/>
  <c r="AK66" i="26"/>
  <c r="AL66" i="26"/>
  <c r="AK80" i="26"/>
  <c r="AL80" i="26"/>
  <c r="AJ85" i="26"/>
  <c r="AJ75" i="26"/>
  <c r="AK81" i="26"/>
  <c r="AL81" i="26"/>
  <c r="AI65" i="26"/>
  <c r="AJ65" i="26"/>
  <c r="AK70" i="26"/>
  <c r="AL70" i="26"/>
  <c r="AN294" i="1"/>
  <c r="AC294" i="1" s="1"/>
  <c r="AN348" i="1"/>
  <c r="AO63" i="26" s="1"/>
  <c r="AM348" i="1"/>
  <c r="AN63" i="26" s="1"/>
  <c r="AQ52" i="26"/>
  <c r="AD282" i="1"/>
  <c r="AE52" i="26" s="1"/>
  <c r="AQ51" i="26"/>
  <c r="AE51" i="26"/>
  <c r="AQ50" i="26"/>
  <c r="AD270" i="1"/>
  <c r="AE50" i="26" s="1"/>
  <c r="AO52" i="26"/>
  <c r="AC282" i="1"/>
  <c r="AO49" i="26"/>
  <c r="AC264" i="1"/>
  <c r="AO53" i="26"/>
  <c r="AC288" i="1"/>
  <c r="AO51" i="26"/>
  <c r="AD51" i="26"/>
  <c r="AO50" i="26"/>
  <c r="AC270" i="1"/>
  <c r="AP258" i="1"/>
  <c r="AP61" i="26"/>
  <c r="AN48" i="26"/>
  <c r="AN53" i="26"/>
  <c r="AM300" i="1"/>
  <c r="AN55" i="26" s="1"/>
  <c r="AO324" i="1"/>
  <c r="AP59" i="26" s="1"/>
  <c r="AN258" i="1"/>
  <c r="AN61" i="26"/>
  <c r="AI85" i="26"/>
  <c r="AN300" i="1"/>
  <c r="AO318" i="1"/>
  <c r="AP58" i="26" s="1"/>
  <c r="AP324" i="1"/>
  <c r="AQ59" i="26" s="1"/>
  <c r="AM312" i="1"/>
  <c r="AN57" i="26" s="1"/>
  <c r="AN312" i="1"/>
  <c r="AO57" i="26" s="1"/>
  <c r="AN49" i="26"/>
  <c r="AI75" i="26"/>
  <c r="AP264" i="1"/>
  <c r="AN342" i="1"/>
  <c r="AO330" i="1"/>
  <c r="AP60" i="26" s="1"/>
  <c r="AQ61" i="26"/>
  <c r="AP300" i="1"/>
  <c r="AP294" i="1"/>
  <c r="AO288" i="1"/>
  <c r="AP53" i="26" s="1"/>
  <c r="AO294" i="1"/>
  <c r="AP54" i="26" s="1"/>
  <c r="AO300" i="1"/>
  <c r="AP55" i="26" s="1"/>
  <c r="AP56" i="26"/>
  <c r="AI70" i="26"/>
  <c r="AL86" i="26"/>
  <c r="AP288" i="1"/>
  <c r="AI86" i="26"/>
  <c r="E147" i="22"/>
  <c r="E126" i="22"/>
  <c r="I126" i="22"/>
  <c r="M126" i="22"/>
  <c r="Q126" i="22"/>
  <c r="U126" i="22"/>
  <c r="Y126" i="22"/>
  <c r="F126" i="22"/>
  <c r="J126" i="22"/>
  <c r="N126" i="22"/>
  <c r="R126" i="22"/>
  <c r="V126" i="22"/>
  <c r="Z126" i="22"/>
  <c r="G126" i="22"/>
  <c r="K126" i="22"/>
  <c r="O126" i="22"/>
  <c r="S126" i="22"/>
  <c r="W126" i="22"/>
  <c r="AA126" i="22"/>
  <c r="T126" i="22"/>
  <c r="H126" i="22"/>
  <c r="X126" i="22"/>
  <c r="L126" i="22"/>
  <c r="AB126" i="22"/>
  <c r="P126" i="22"/>
  <c r="D126" i="22"/>
  <c r="H131" i="22"/>
  <c r="L131" i="22"/>
  <c r="P131" i="22"/>
  <c r="T131" i="22"/>
  <c r="X131" i="22"/>
  <c r="AB131" i="22"/>
  <c r="E131" i="22"/>
  <c r="I131" i="22"/>
  <c r="M131" i="22"/>
  <c r="Q131" i="22"/>
  <c r="U131" i="22"/>
  <c r="Y131" i="22"/>
  <c r="K131" i="22"/>
  <c r="S131" i="22"/>
  <c r="AA131" i="22"/>
  <c r="F131" i="22"/>
  <c r="N131" i="22"/>
  <c r="V131" i="22"/>
  <c r="G131" i="22"/>
  <c r="O131" i="22"/>
  <c r="W131" i="22"/>
  <c r="J131" i="22"/>
  <c r="R131" i="22"/>
  <c r="Z131" i="22"/>
  <c r="F147" i="22"/>
  <c r="J147" i="22"/>
  <c r="N147" i="22"/>
  <c r="R147" i="22"/>
  <c r="V147" i="22"/>
  <c r="Z147" i="22"/>
  <c r="G147" i="22"/>
  <c r="L147" i="22"/>
  <c r="Q147" i="22"/>
  <c r="W147" i="22"/>
  <c r="AB147" i="22"/>
  <c r="H147" i="22"/>
  <c r="M147" i="22"/>
  <c r="S147" i="22"/>
  <c r="X147" i="22"/>
  <c r="D147" i="22"/>
  <c r="I147" i="22"/>
  <c r="O147" i="22"/>
  <c r="T147" i="22"/>
  <c r="Y147" i="22"/>
  <c r="U147" i="22"/>
  <c r="H132" i="22"/>
  <c r="L132" i="22"/>
  <c r="P132" i="22"/>
  <c r="T132" i="22"/>
  <c r="X132" i="22"/>
  <c r="AB132" i="22"/>
  <c r="E132" i="22"/>
  <c r="I132" i="22"/>
  <c r="M132" i="22"/>
  <c r="Q132" i="22"/>
  <c r="U132" i="22"/>
  <c r="Y132" i="22"/>
  <c r="K132" i="22"/>
  <c r="S132" i="22"/>
  <c r="AA132" i="22"/>
  <c r="F132" i="22"/>
  <c r="N132" i="22"/>
  <c r="V132" i="22"/>
  <c r="G132" i="22"/>
  <c r="O132" i="22"/>
  <c r="W132" i="22"/>
  <c r="R132" i="22"/>
  <c r="D132" i="22"/>
  <c r="Z132" i="22"/>
  <c r="P147" i="22"/>
  <c r="J132" i="22"/>
  <c r="D131" i="22"/>
  <c r="K147" i="22"/>
  <c r="AA246" i="1"/>
  <c r="AB46" i="26" s="1"/>
  <c r="AB246" i="1"/>
  <c r="AC46" i="26" s="1"/>
  <c r="AA240" i="1"/>
  <c r="AB45" i="26" s="1"/>
  <c r="AB240" i="1"/>
  <c r="AC45" i="26" s="1"/>
  <c r="AA234" i="1"/>
  <c r="AB44" i="26" s="1"/>
  <c r="AB234" i="1"/>
  <c r="AC44" i="26" s="1"/>
  <c r="AA228" i="1"/>
  <c r="AB43" i="26" s="1"/>
  <c r="AB228" i="1"/>
  <c r="AC43" i="26" s="1"/>
  <c r="AA222" i="1"/>
  <c r="AB42" i="26" s="1"/>
  <c r="AB222" i="1"/>
  <c r="AC42" i="26" s="1"/>
  <c r="AB41" i="26"/>
  <c r="AC41" i="26"/>
  <c r="AA210" i="1"/>
  <c r="AB40" i="26" s="1"/>
  <c r="AB210" i="1"/>
  <c r="AC40" i="26" s="1"/>
  <c r="AA204" i="1"/>
  <c r="AB39" i="26" s="1"/>
  <c r="AB204" i="1"/>
  <c r="AC39" i="26" s="1"/>
  <c r="AA198" i="1"/>
  <c r="AB38" i="26" s="1"/>
  <c r="AB198" i="1"/>
  <c r="AC38" i="26" s="1"/>
  <c r="AA192" i="1"/>
  <c r="AB37" i="26" s="1"/>
  <c r="AB192" i="1"/>
  <c r="AC37" i="26" s="1"/>
  <c r="AA186" i="1"/>
  <c r="AB36" i="26" s="1"/>
  <c r="AB186" i="1"/>
  <c r="AC36" i="26" s="1"/>
  <c r="AA180" i="1"/>
  <c r="AB35" i="26" s="1"/>
  <c r="AB180" i="1"/>
  <c r="AC35" i="26" s="1"/>
  <c r="AA174" i="1"/>
  <c r="AB34" i="26" s="1"/>
  <c r="AB174" i="1"/>
  <c r="AC34" i="26" s="1"/>
  <c r="AB33" i="26"/>
  <c r="AC33" i="26"/>
  <c r="AB32" i="26"/>
  <c r="AC32" i="26"/>
  <c r="AA156" i="1"/>
  <c r="AB31" i="26" s="1"/>
  <c r="AB156" i="1"/>
  <c r="AC31" i="26" s="1"/>
  <c r="AA150" i="1"/>
  <c r="AB30" i="26" s="1"/>
  <c r="AB150" i="1"/>
  <c r="AC30" i="26" s="1"/>
  <c r="AA144" i="1"/>
  <c r="AB29" i="26" s="1"/>
  <c r="AB144" i="1"/>
  <c r="AC29" i="26" s="1"/>
  <c r="AA138" i="1"/>
  <c r="AB28" i="26" s="1"/>
  <c r="AB138" i="1"/>
  <c r="AC28" i="26" s="1"/>
  <c r="AA132" i="1"/>
  <c r="AB27" i="26" s="1"/>
  <c r="AB132" i="1"/>
  <c r="AC27" i="26" s="1"/>
  <c r="AA126" i="1"/>
  <c r="AB26" i="26" s="1"/>
  <c r="AB126" i="1"/>
  <c r="AC26" i="26" s="1"/>
  <c r="AA120" i="1"/>
  <c r="AB25" i="26" s="1"/>
  <c r="AB120" i="1"/>
  <c r="AC25" i="26" s="1"/>
  <c r="AA114" i="1"/>
  <c r="AB24" i="26" s="1"/>
  <c r="AC24" i="26"/>
  <c r="AA108" i="1"/>
  <c r="AB23" i="26" s="1"/>
  <c r="AB108" i="1"/>
  <c r="AC23" i="26" s="1"/>
  <c r="AA102" i="1"/>
  <c r="AB22" i="26" s="1"/>
  <c r="AB102" i="1"/>
  <c r="AC22" i="26" s="1"/>
  <c r="AA96" i="1"/>
  <c r="AB21" i="26" s="1"/>
  <c r="AB96" i="1"/>
  <c r="AC21" i="26" s="1"/>
  <c r="AA90" i="1"/>
  <c r="AB20" i="26" s="1"/>
  <c r="AB90" i="1"/>
  <c r="AC20" i="26" s="1"/>
  <c r="AA84" i="1"/>
  <c r="AB19" i="26" s="1"/>
  <c r="AB84" i="1"/>
  <c r="AC19" i="26" s="1"/>
  <c r="AA78" i="1"/>
  <c r="AB18" i="26" s="1"/>
  <c r="AB78" i="1"/>
  <c r="AC18" i="26" s="1"/>
  <c r="AB17" i="26"/>
  <c r="AC17" i="26"/>
  <c r="AA66" i="1"/>
  <c r="AB16" i="26" s="1"/>
  <c r="AB66" i="1"/>
  <c r="AC16" i="26" s="1"/>
  <c r="AA60" i="1"/>
  <c r="AB15" i="26" s="1"/>
  <c r="AB60" i="1"/>
  <c r="AC15" i="26" s="1"/>
  <c r="AB14" i="26"/>
  <c r="AB54" i="1"/>
  <c r="AC14" i="26" s="1"/>
  <c r="AA48" i="1"/>
  <c r="AB13" i="26" s="1"/>
  <c r="AB48" i="1"/>
  <c r="AC13" i="26" s="1"/>
  <c r="AA42" i="1"/>
  <c r="AB12" i="26" s="1"/>
  <c r="AB42" i="1"/>
  <c r="AC12" i="26" s="1"/>
  <c r="AB11" i="26"/>
  <c r="AC11" i="26"/>
  <c r="AB10" i="26"/>
  <c r="AC10" i="26"/>
  <c r="AA24" i="1"/>
  <c r="AB9" i="26" s="1"/>
  <c r="AB24" i="1"/>
  <c r="AC9" i="26" s="1"/>
  <c r="AA18" i="1"/>
  <c r="AB8" i="26" s="1"/>
  <c r="AB18" i="1"/>
  <c r="AC8" i="26" s="1"/>
  <c r="AI81" i="26" l="1"/>
  <c r="AJ81" i="26"/>
  <c r="AI66" i="26"/>
  <c r="AJ66" i="26"/>
  <c r="AL76" i="26"/>
  <c r="AI76" i="26"/>
  <c r="AJ76" i="26"/>
  <c r="AD50" i="26"/>
  <c r="AD53" i="26"/>
  <c r="AD52" i="26"/>
  <c r="AD49" i="26"/>
  <c r="AD54" i="26"/>
  <c r="AQ56" i="26"/>
  <c r="AD306" i="1"/>
  <c r="AE56" i="26" s="1"/>
  <c r="AO54" i="26"/>
  <c r="AP348" i="1"/>
  <c r="AQ63" i="26" s="1"/>
  <c r="AP342" i="1"/>
  <c r="AQ62" i="26" s="1"/>
  <c r="AQ54" i="26"/>
  <c r="AD294" i="1"/>
  <c r="AE54" i="26" s="1"/>
  <c r="AQ48" i="26"/>
  <c r="AD258" i="1"/>
  <c r="AE48" i="26" s="1"/>
  <c r="AQ55" i="26"/>
  <c r="AD300" i="1"/>
  <c r="AE55" i="26" s="1"/>
  <c r="AQ49" i="26"/>
  <c r="AD264" i="1"/>
  <c r="AE49" i="26" s="1"/>
  <c r="AQ53" i="26"/>
  <c r="AD288" i="1"/>
  <c r="AE53" i="26" s="1"/>
  <c r="AO48" i="26"/>
  <c r="AC258" i="1"/>
  <c r="AO55" i="26"/>
  <c r="AC300" i="1"/>
  <c r="AM294" i="1"/>
  <c r="AN54" i="26" s="1"/>
  <c r="AD324" i="1"/>
  <c r="AE59" i="26" s="1"/>
  <c r="AO61" i="26"/>
  <c r="AC348" i="1"/>
  <c r="AC312" i="1"/>
  <c r="AE61" i="26"/>
  <c r="AP318" i="1"/>
  <c r="AQ58" i="26" s="1"/>
  <c r="AK76" i="26"/>
  <c r="AM330" i="1"/>
  <c r="AN60" i="26" s="1"/>
  <c r="AO312" i="1"/>
  <c r="AP57" i="26" s="1"/>
  <c r="AN330" i="1"/>
  <c r="AO60" i="26" s="1"/>
  <c r="AN324" i="1"/>
  <c r="AO59" i="26" s="1"/>
  <c r="AM342" i="1"/>
  <c r="AO62" i="26"/>
  <c r="AP312" i="1"/>
  <c r="AQ57" i="26" s="1"/>
  <c r="AN318" i="1"/>
  <c r="AO58" i="26" s="1"/>
  <c r="AP330" i="1"/>
  <c r="AQ60" i="26" s="1"/>
  <c r="AM324" i="1"/>
  <c r="AN59" i="26" s="1"/>
  <c r="AN56" i="26"/>
  <c r="AK86" i="26"/>
  <c r="C5" i="26"/>
  <c r="AA12" i="1"/>
  <c r="AB7" i="26" s="1"/>
  <c r="AB12" i="1"/>
  <c r="AC7" i="26" s="1"/>
  <c r="AD57" i="26" l="1"/>
  <c r="AD48" i="26"/>
  <c r="AD63" i="26"/>
  <c r="AD55" i="26"/>
  <c r="AO56" i="26"/>
  <c r="AC306" i="1"/>
  <c r="AO348" i="1"/>
  <c r="AO342" i="1"/>
  <c r="AD318" i="1"/>
  <c r="AE58" i="26" s="1"/>
  <c r="AD312" i="1"/>
  <c r="AE57" i="26" s="1"/>
  <c r="AD348" i="1"/>
  <c r="AE63" i="26" s="1"/>
  <c r="AD61" i="26"/>
  <c r="AD342" i="1"/>
  <c r="AE62" i="26" s="1"/>
  <c r="AC318" i="1"/>
  <c r="AC324" i="1"/>
  <c r="AC342" i="1"/>
  <c r="AD330" i="1"/>
  <c r="AE60" i="26" s="1"/>
  <c r="AC330" i="1"/>
  <c r="AN62" i="26"/>
  <c r="AM318" i="1"/>
  <c r="AN58" i="26" s="1"/>
  <c r="AI72" i="1"/>
  <c r="AK186" i="1"/>
  <c r="AL36" i="26" s="1"/>
  <c r="AK198" i="1"/>
  <c r="AL32" i="26"/>
  <c r="AI210" i="1"/>
  <c r="AJ40" i="26" s="1"/>
  <c r="AK210" i="1"/>
  <c r="AL40" i="26" s="1"/>
  <c r="AK228" i="1"/>
  <c r="AL43" i="26" s="1"/>
  <c r="AK240" i="1"/>
  <c r="AK144" i="1"/>
  <c r="AL29" i="26" s="1"/>
  <c r="AK54" i="1"/>
  <c r="AI228" i="1"/>
  <c r="AJ43" i="26" s="1"/>
  <c r="AK108" i="1"/>
  <c r="AL23" i="26" s="1"/>
  <c r="AK174" i="1"/>
  <c r="AL34" i="26" s="1"/>
  <c r="AI198" i="1"/>
  <c r="AI204" i="1"/>
  <c r="AJ39" i="26" s="1"/>
  <c r="AI240" i="1"/>
  <c r="AI174" i="1"/>
  <c r="AJ34" i="26" s="1"/>
  <c r="AK204" i="1"/>
  <c r="AL39" i="26" s="1"/>
  <c r="AI186" i="1"/>
  <c r="AJ36" i="26" s="1"/>
  <c r="AK66" i="1"/>
  <c r="AL16" i="26" s="1"/>
  <c r="AJ32" i="26"/>
  <c r="AI216" i="1"/>
  <c r="AK216" i="1"/>
  <c r="AI246" i="1"/>
  <c r="AJ46" i="26" s="1"/>
  <c r="AK246" i="1"/>
  <c r="AL46" i="26" s="1"/>
  <c r="AI222" i="1"/>
  <c r="AI223" i="1" s="1"/>
  <c r="AH223" i="1" s="1"/>
  <c r="AK222" i="1"/>
  <c r="AK223" i="1" s="1"/>
  <c r="AJ223" i="1" s="1"/>
  <c r="AK90" i="1"/>
  <c r="AL20" i="26" s="1"/>
  <c r="AK96" i="1"/>
  <c r="AK97" i="1" s="1"/>
  <c r="AJ97" i="1" s="1"/>
  <c r="AK138" i="1"/>
  <c r="AI150" i="1"/>
  <c r="AJ30" i="26" s="1"/>
  <c r="AI234" i="1"/>
  <c r="AK234" i="1"/>
  <c r="AK120" i="1"/>
  <c r="AI120" i="1"/>
  <c r="AI42" i="1"/>
  <c r="AI60" i="1"/>
  <c r="AJ15" i="26" s="1"/>
  <c r="AI114" i="1"/>
  <c r="AK114" i="1"/>
  <c r="AI48" i="1"/>
  <c r="AI49" i="1" s="1"/>
  <c r="AI102" i="1"/>
  <c r="AK102" i="1"/>
  <c r="AI132" i="1"/>
  <c r="AK132" i="1"/>
  <c r="AK42" i="1"/>
  <c r="AK60" i="1"/>
  <c r="AL15" i="26" s="1"/>
  <c r="AI66" i="1"/>
  <c r="AJ16" i="26" s="1"/>
  <c r="AI90" i="1"/>
  <c r="AJ20" i="26" s="1"/>
  <c r="AI96" i="1"/>
  <c r="AI97" i="1" s="1"/>
  <c r="AH97" i="1" s="1"/>
  <c r="AI108" i="1"/>
  <c r="AJ23" i="26" s="1"/>
  <c r="AI126" i="1"/>
  <c r="AJ26" i="26" s="1"/>
  <c r="AK126" i="1"/>
  <c r="AL26" i="26" s="1"/>
  <c r="AI192" i="1"/>
  <c r="AK192" i="1"/>
  <c r="AK150" i="1"/>
  <c r="AL30" i="26" s="1"/>
  <c r="AK72" i="1"/>
  <c r="AK84" i="1"/>
  <c r="AI138" i="1"/>
  <c r="AI144" i="1"/>
  <c r="AJ29" i="26" s="1"/>
  <c r="AI156" i="1"/>
  <c r="AJ31" i="26" s="1"/>
  <c r="AK156" i="1"/>
  <c r="AL31" i="26" s="1"/>
  <c r="AJ33" i="26"/>
  <c r="AL33" i="26"/>
  <c r="AI180" i="1"/>
  <c r="AK180" i="1"/>
  <c r="AI84" i="1"/>
  <c r="AK78" i="1"/>
  <c r="AK48" i="1"/>
  <c r="AK49" i="1" s="1"/>
  <c r="AI78" i="1"/>
  <c r="AI54" i="1"/>
  <c r="AJ11" i="26"/>
  <c r="AL11" i="26"/>
  <c r="AJ10" i="26"/>
  <c r="AL10" i="26"/>
  <c r="AI24" i="1"/>
  <c r="AI18" i="1"/>
  <c r="AI19" i="1" s="1"/>
  <c r="AK24" i="1"/>
  <c r="AK18" i="1"/>
  <c r="AK19" i="1" s="1"/>
  <c r="AI12" i="1"/>
  <c r="AJ7" i="26" s="1"/>
  <c r="AK12" i="1"/>
  <c r="AL7" i="26" s="1"/>
  <c r="AJ28" i="26" l="1"/>
  <c r="AI139" i="1"/>
  <c r="AH139" i="1" s="1"/>
  <c r="AL28" i="26"/>
  <c r="AK139" i="1"/>
  <c r="AJ139" i="1" s="1"/>
  <c r="AL44" i="26"/>
  <c r="AK235" i="1"/>
  <c r="AJ235" i="1" s="1"/>
  <c r="AJ44" i="26"/>
  <c r="AI235" i="1"/>
  <c r="AH235" i="1" s="1"/>
  <c r="AJ45" i="26"/>
  <c r="AI241" i="1"/>
  <c r="AH241" i="1" s="1"/>
  <c r="AL45" i="26"/>
  <c r="AK241" i="1"/>
  <c r="AJ241" i="1" s="1"/>
  <c r="AJ19" i="1"/>
  <c r="AK20" i="1"/>
  <c r="AH19" i="1"/>
  <c r="AI20" i="1"/>
  <c r="AJ13" i="26"/>
  <c r="AL24" i="26"/>
  <c r="AK115" i="1"/>
  <c r="AJ115" i="1" s="1"/>
  <c r="AL41" i="26"/>
  <c r="AK217" i="1"/>
  <c r="AJ217" i="1" s="1"/>
  <c r="AJ24" i="26"/>
  <c r="AI115" i="1"/>
  <c r="AH115" i="1" s="1"/>
  <c r="AJ41" i="26"/>
  <c r="AI217" i="1"/>
  <c r="AH217" i="1" s="1"/>
  <c r="AL13" i="26"/>
  <c r="AD59" i="26"/>
  <c r="AD58" i="26"/>
  <c r="AD60" i="26"/>
  <c r="AD62" i="26"/>
  <c r="AD56" i="26"/>
  <c r="AL18" i="26"/>
  <c r="AK79" i="1"/>
  <c r="AJ79" i="1" s="1"/>
  <c r="AJ25" i="26"/>
  <c r="AI121" i="1"/>
  <c r="AJ19" i="26"/>
  <c r="AI85" i="1"/>
  <c r="AH85" i="1" s="1"/>
  <c r="AL22" i="26"/>
  <c r="AK103" i="1"/>
  <c r="AL25" i="26"/>
  <c r="AK121" i="1"/>
  <c r="AL14" i="26"/>
  <c r="AK55" i="1"/>
  <c r="AJ55" i="1" s="1"/>
  <c r="AJ22" i="26"/>
  <c r="AI103" i="1"/>
  <c r="AJ17" i="26"/>
  <c r="AI73" i="1"/>
  <c r="AL35" i="26"/>
  <c r="AK181" i="1"/>
  <c r="AL17" i="26"/>
  <c r="AK73" i="1"/>
  <c r="AJ12" i="26"/>
  <c r="AI43" i="1"/>
  <c r="AH43" i="1" s="1"/>
  <c r="AJ9" i="26"/>
  <c r="AI25" i="1"/>
  <c r="AH25" i="1" s="1"/>
  <c r="AL38" i="26"/>
  <c r="AK199" i="1"/>
  <c r="AL19" i="26"/>
  <c r="AK85" i="1"/>
  <c r="AJ85" i="1" s="1"/>
  <c r="AJ35" i="26"/>
  <c r="AI181" i="1"/>
  <c r="AJ14" i="26"/>
  <c r="AI55" i="1"/>
  <c r="AH55" i="1" s="1"/>
  <c r="AL37" i="26"/>
  <c r="AK193" i="1"/>
  <c r="AJ193" i="1" s="1"/>
  <c r="AJ38" i="26"/>
  <c r="AI199" i="1"/>
  <c r="AL9" i="26"/>
  <c r="AK25" i="1"/>
  <c r="AJ25" i="1" s="1"/>
  <c r="AJ18" i="26"/>
  <c r="AI79" i="1"/>
  <c r="AH79" i="1" s="1"/>
  <c r="AJ37" i="26"/>
  <c r="AI193" i="1"/>
  <c r="AH193" i="1" s="1"/>
  <c r="AL12" i="26"/>
  <c r="AK43" i="1"/>
  <c r="AJ43" i="1" s="1"/>
  <c r="AL27" i="26"/>
  <c r="AJ27" i="26"/>
  <c r="AL8" i="26"/>
  <c r="AJ8" i="26"/>
  <c r="AP63" i="26"/>
  <c r="AL21" i="26"/>
  <c r="AJ21" i="26"/>
  <c r="AP62" i="26"/>
  <c r="AJ42" i="26"/>
  <c r="AL42" i="26"/>
  <c r="AJ54" i="1"/>
  <c r="AK14" i="26" s="1"/>
  <c r="AH42" i="1"/>
  <c r="AI12" i="26" s="1"/>
  <c r="AK32" i="26"/>
  <c r="AJ186" i="1"/>
  <c r="AK36" i="26" s="1"/>
  <c r="AJ72" i="1"/>
  <c r="AK17" i="26" s="1"/>
  <c r="AJ198" i="1"/>
  <c r="AK38" i="26" s="1"/>
  <c r="AH186" i="1"/>
  <c r="AI36" i="26" s="1"/>
  <c r="AJ228" i="1"/>
  <c r="AK43" i="26" s="1"/>
  <c r="AH210" i="1"/>
  <c r="AH198" i="1"/>
  <c r="AJ66" i="1"/>
  <c r="AK16" i="26" s="1"/>
  <c r="AJ144" i="1"/>
  <c r="AK29" i="26" s="1"/>
  <c r="AH60" i="1"/>
  <c r="AI15" i="26" s="1"/>
  <c r="AH174" i="1"/>
  <c r="AI34" i="26" s="1"/>
  <c r="AJ240" i="1"/>
  <c r="AK45" i="26" s="1"/>
  <c r="AJ84" i="1"/>
  <c r="AK19" i="26" s="1"/>
  <c r="AI32" i="26"/>
  <c r="AH204" i="1"/>
  <c r="AH228" i="1"/>
  <c r="AJ210" i="1"/>
  <c r="AK40" i="26" s="1"/>
  <c r="AJ60" i="1"/>
  <c r="AK15" i="26" s="1"/>
  <c r="AH66" i="1"/>
  <c r="AI16" i="26" s="1"/>
  <c r="AH150" i="1"/>
  <c r="AI30" i="26" s="1"/>
  <c r="AJ108" i="1"/>
  <c r="AK23" i="26" s="1"/>
  <c r="AH48" i="1"/>
  <c r="AI13" i="26" s="1"/>
  <c r="AJ90" i="1"/>
  <c r="AK20" i="26" s="1"/>
  <c r="AH240" i="1"/>
  <c r="AJ174" i="1"/>
  <c r="AK34" i="26" s="1"/>
  <c r="AJ222" i="1"/>
  <c r="AJ42" i="1"/>
  <c r="AK12" i="26" s="1"/>
  <c r="AH234" i="1"/>
  <c r="AH222" i="1"/>
  <c r="AJ234" i="1"/>
  <c r="AK44" i="26" s="1"/>
  <c r="AJ246" i="1"/>
  <c r="AK46" i="26" s="1"/>
  <c r="AJ216" i="1"/>
  <c r="AK41" i="26" s="1"/>
  <c r="AJ204" i="1"/>
  <c r="AK39" i="26" s="1"/>
  <c r="AJ138" i="1"/>
  <c r="AK28" i="26" s="1"/>
  <c r="AJ96" i="1"/>
  <c r="AH246" i="1"/>
  <c r="AH216" i="1"/>
  <c r="AJ192" i="1"/>
  <c r="AK37" i="26" s="1"/>
  <c r="AJ132" i="1"/>
  <c r="AH180" i="1"/>
  <c r="AI35" i="26" s="1"/>
  <c r="AI33" i="26"/>
  <c r="AH138" i="1"/>
  <c r="AI28" i="26" s="1"/>
  <c r="AH192" i="1"/>
  <c r="AI37" i="26" s="1"/>
  <c r="AH126" i="1"/>
  <c r="AI26" i="26" s="1"/>
  <c r="AH96" i="1"/>
  <c r="AH132" i="1"/>
  <c r="AJ120" i="1"/>
  <c r="AK25" i="26" s="1"/>
  <c r="AJ126" i="1"/>
  <c r="AK26" i="26" s="1"/>
  <c r="AH120" i="1"/>
  <c r="AI25" i="26" s="1"/>
  <c r="AJ150" i="1"/>
  <c r="AK30" i="26" s="1"/>
  <c r="AJ102" i="1"/>
  <c r="AK22" i="26" s="1"/>
  <c r="AJ114" i="1"/>
  <c r="AK24" i="26" s="1"/>
  <c r="AJ180" i="1"/>
  <c r="AK35" i="26" s="1"/>
  <c r="AK33" i="26"/>
  <c r="AH156" i="1"/>
  <c r="AI31" i="26" s="1"/>
  <c r="AJ156" i="1"/>
  <c r="AK31" i="26" s="1"/>
  <c r="AH144" i="1"/>
  <c r="AI29" i="26" s="1"/>
  <c r="AH108" i="1"/>
  <c r="AI23" i="26" s="1"/>
  <c r="AH90" i="1"/>
  <c r="AI20" i="26" s="1"/>
  <c r="AH102" i="1"/>
  <c r="AI22" i="26" s="1"/>
  <c r="AH114" i="1"/>
  <c r="AI24" i="26" s="1"/>
  <c r="AI10" i="26"/>
  <c r="AH78" i="1"/>
  <c r="AI18" i="26" s="1"/>
  <c r="AH84" i="1"/>
  <c r="AI19" i="26" s="1"/>
  <c r="AH72" i="1"/>
  <c r="AI17" i="26" s="1"/>
  <c r="AJ48" i="1"/>
  <c r="AK13" i="26" s="1"/>
  <c r="AH54" i="1"/>
  <c r="AI14" i="26" s="1"/>
  <c r="AJ78" i="1"/>
  <c r="AK18" i="26" s="1"/>
  <c r="AJ24" i="1"/>
  <c r="AK9" i="26" s="1"/>
  <c r="AH18" i="1"/>
  <c r="AK11" i="26"/>
  <c r="AJ12" i="1"/>
  <c r="AK7" i="26" s="1"/>
  <c r="AH12" i="1"/>
  <c r="AI7" i="26" s="1"/>
  <c r="AJ18" i="1"/>
  <c r="AI11" i="26"/>
  <c r="AH24" i="1"/>
  <c r="AI9" i="26" s="1"/>
  <c r="AK10" i="26"/>
  <c r="AH20" i="1" l="1"/>
  <c r="AI21" i="1"/>
  <c r="AH21" i="1" s="1"/>
  <c r="AJ20" i="1"/>
  <c r="AK21" i="1"/>
  <c r="AJ21" i="1" s="1"/>
  <c r="AJ49" i="1"/>
  <c r="AK50" i="1"/>
  <c r="AJ50" i="1" s="1"/>
  <c r="AH49" i="1"/>
  <c r="AI50" i="1"/>
  <c r="AH50" i="1" s="1"/>
  <c r="AK104" i="1"/>
  <c r="AJ104" i="1" s="1"/>
  <c r="AJ103" i="1"/>
  <c r="AH181" i="1"/>
  <c r="AI182" i="1"/>
  <c r="AI104" i="1"/>
  <c r="AH104" i="1" s="1"/>
  <c r="AH103" i="1"/>
  <c r="AI200" i="1"/>
  <c r="AH199" i="1"/>
  <c r="AJ73" i="1"/>
  <c r="AK74" i="1"/>
  <c r="AJ74" i="1" s="1"/>
  <c r="AH121" i="1"/>
  <c r="AI122" i="1"/>
  <c r="AJ199" i="1"/>
  <c r="AK200" i="1"/>
  <c r="AJ181" i="1"/>
  <c r="AK182" i="1"/>
  <c r="AJ121" i="1"/>
  <c r="AK122" i="1"/>
  <c r="AH73" i="1"/>
  <c r="AI74" i="1"/>
  <c r="AH74" i="1" s="1"/>
  <c r="AI27" i="26"/>
  <c r="AK27" i="26"/>
  <c r="AI8" i="26"/>
  <c r="AK8" i="26"/>
  <c r="AK21" i="26"/>
  <c r="AI21" i="26"/>
  <c r="AK42" i="26"/>
  <c r="AI45" i="26"/>
  <c r="AI43" i="26"/>
  <c r="AI39" i="26"/>
  <c r="AI42" i="26"/>
  <c r="AI41" i="26"/>
  <c r="AI38" i="26"/>
  <c r="AI44" i="26"/>
  <c r="AI46" i="26"/>
  <c r="AI40" i="26"/>
  <c r="AJ200" i="1" l="1"/>
  <c r="AK201" i="1"/>
  <c r="AJ201" i="1" s="1"/>
  <c r="AH200" i="1"/>
  <c r="AI201" i="1"/>
  <c r="AH201" i="1" s="1"/>
  <c r="AH182" i="1"/>
  <c r="AI183" i="1"/>
  <c r="AH122" i="1"/>
  <c r="AI123" i="1"/>
  <c r="AH123" i="1" s="1"/>
  <c r="AK123" i="1"/>
  <c r="AJ123" i="1" s="1"/>
  <c r="AJ122" i="1"/>
  <c r="AJ182" i="1"/>
  <c r="AK183" i="1"/>
  <c r="AO32" i="26"/>
  <c r="AP72" i="1"/>
  <c r="AO10" i="26"/>
  <c r="AP78" i="1"/>
  <c r="AN78" i="1"/>
  <c r="AP222" i="1"/>
  <c r="AQ32" i="26"/>
  <c r="AN18" i="1"/>
  <c r="AP96" i="1"/>
  <c r="AN222" i="1"/>
  <c r="AN96" i="1"/>
  <c r="AN42" i="1"/>
  <c r="AO12" i="26" s="1"/>
  <c r="AP108" i="1"/>
  <c r="AQ23" i="26" s="1"/>
  <c r="AN132" i="1"/>
  <c r="AP132" i="1"/>
  <c r="AN12" i="1"/>
  <c r="AO7" i="26" s="1"/>
  <c r="AP60" i="1"/>
  <c r="AQ15" i="26" s="1"/>
  <c r="AN48" i="1"/>
  <c r="AO13" i="26" s="1"/>
  <c r="AM12" i="1"/>
  <c r="AN7" i="26" s="1"/>
  <c r="AP18" i="1"/>
  <c r="AQ17" i="26" l="1"/>
  <c r="AD72" i="1"/>
  <c r="AE17" i="26" s="1"/>
  <c r="AP198" i="1"/>
  <c r="AQ38" i="26" s="1"/>
  <c r="AI184" i="1"/>
  <c r="AH184" i="1" s="1"/>
  <c r="AH183" i="1"/>
  <c r="AK184" i="1"/>
  <c r="AJ184" i="1" s="1"/>
  <c r="AJ183" i="1"/>
  <c r="AE32" i="26"/>
  <c r="AD60" i="1"/>
  <c r="AE15" i="26" s="1"/>
  <c r="AD108" i="1"/>
  <c r="AE23" i="26" s="1"/>
  <c r="AC42" i="1"/>
  <c r="AC48" i="1"/>
  <c r="AC12" i="1"/>
  <c r="AD10" i="26"/>
  <c r="AD32" i="26"/>
  <c r="AP156" i="1"/>
  <c r="AQ31" i="26" s="1"/>
  <c r="AO72" i="1"/>
  <c r="AP17" i="26" s="1"/>
  <c r="AO198" i="1"/>
  <c r="AP38" i="26" s="1"/>
  <c r="AQ33" i="26"/>
  <c r="AP33" i="26"/>
  <c r="AN32" i="26"/>
  <c r="AO84" i="1"/>
  <c r="AP19" i="26" s="1"/>
  <c r="AM66" i="1"/>
  <c r="AN16" i="26" s="1"/>
  <c r="AN60" i="1"/>
  <c r="AO15" i="26" s="1"/>
  <c r="AM60" i="1"/>
  <c r="AN15" i="26" s="1"/>
  <c r="AP84" i="1"/>
  <c r="AQ19" i="26" s="1"/>
  <c r="AP144" i="1"/>
  <c r="AQ29" i="26" s="1"/>
  <c r="AO150" i="1"/>
  <c r="AP30" i="26" s="1"/>
  <c r="AN240" i="1"/>
  <c r="AN228" i="1"/>
  <c r="AN84" i="1"/>
  <c r="AO19" i="26" s="1"/>
  <c r="AM78" i="1"/>
  <c r="AP32" i="26"/>
  <c r="AM198" i="1"/>
  <c r="AP66" i="1"/>
  <c r="AQ16" i="26" s="1"/>
  <c r="AM228" i="1"/>
  <c r="AP228" i="1"/>
  <c r="AP48" i="1"/>
  <c r="AQ13" i="26" s="1"/>
  <c r="AP54" i="1"/>
  <c r="AQ14" i="26" s="1"/>
  <c r="AN186" i="1"/>
  <c r="AO36" i="26" s="1"/>
  <c r="AO48" i="1"/>
  <c r="AP13" i="26" s="1"/>
  <c r="AN66" i="1"/>
  <c r="AO16" i="26" s="1"/>
  <c r="AP216" i="1"/>
  <c r="AO78" i="1"/>
  <c r="AN210" i="1"/>
  <c r="AP174" i="1"/>
  <c r="AQ34" i="26" s="1"/>
  <c r="AO66" i="1"/>
  <c r="AP16" i="26" s="1"/>
  <c r="AM84" i="1"/>
  <c r="AN19" i="26" s="1"/>
  <c r="AN72" i="1"/>
  <c r="AN204" i="1"/>
  <c r="AD222" i="1"/>
  <c r="AM72" i="1"/>
  <c r="AN17" i="26" s="1"/>
  <c r="AP42" i="1"/>
  <c r="AQ12" i="26" s="1"/>
  <c r="AP90" i="1"/>
  <c r="AQ20" i="26" s="1"/>
  <c r="AP150" i="1"/>
  <c r="AQ30" i="26" s="1"/>
  <c r="AM204" i="1"/>
  <c r="AO222" i="1"/>
  <c r="AN150" i="1"/>
  <c r="AO30" i="26" s="1"/>
  <c r="AP192" i="1"/>
  <c r="AN174" i="1"/>
  <c r="AO34" i="26" s="1"/>
  <c r="AP114" i="1"/>
  <c r="AQ24" i="26" s="1"/>
  <c r="AM210" i="1"/>
  <c r="AN192" i="1"/>
  <c r="AN156" i="1"/>
  <c r="AO31" i="26" s="1"/>
  <c r="AP126" i="1"/>
  <c r="AQ26" i="26" s="1"/>
  <c r="AP234" i="1"/>
  <c r="AN198" i="1"/>
  <c r="AP204" i="1"/>
  <c r="AM42" i="1"/>
  <c r="AN12" i="26" s="1"/>
  <c r="AO144" i="1"/>
  <c r="AP29" i="26" s="1"/>
  <c r="AM234" i="1"/>
  <c r="AM96" i="1"/>
  <c r="AO132" i="1"/>
  <c r="AM132" i="1"/>
  <c r="AN102" i="1"/>
  <c r="AO22" i="26" s="1"/>
  <c r="AO108" i="1"/>
  <c r="AP23" i="26" s="1"/>
  <c r="AM216" i="1"/>
  <c r="AP240" i="1"/>
  <c r="AM18" i="1"/>
  <c r="AO60" i="1"/>
  <c r="AP15" i="26" s="1"/>
  <c r="AN114" i="1"/>
  <c r="AO24" i="26" s="1"/>
  <c r="AO33" i="26"/>
  <c r="AO156" i="1"/>
  <c r="AP31" i="26" s="1"/>
  <c r="AP210" i="1"/>
  <c r="AN24" i="1"/>
  <c r="AO9" i="26" s="1"/>
  <c r="AN126" i="1"/>
  <c r="AO26" i="26" s="1"/>
  <c r="AM222" i="1"/>
  <c r="AC222" i="1"/>
  <c r="AP138" i="1"/>
  <c r="AQ28" i="26" s="1"/>
  <c r="AN90" i="1"/>
  <c r="AO20" i="26" s="1"/>
  <c r="AN216" i="1"/>
  <c r="AN234" i="1"/>
  <c r="AO96" i="1"/>
  <c r="AN120" i="1"/>
  <c r="AO25" i="26" s="1"/>
  <c r="AN144" i="1"/>
  <c r="AO29" i="26" s="1"/>
  <c r="AP120" i="1"/>
  <c r="AQ25" i="26" s="1"/>
  <c r="AN108" i="1"/>
  <c r="AO23" i="26" s="1"/>
  <c r="AN138" i="1"/>
  <c r="AO28" i="26" s="1"/>
  <c r="AO27" i="26"/>
  <c r="AP102" i="1"/>
  <c r="AQ22" i="26" s="1"/>
  <c r="AQ11" i="26"/>
  <c r="AQ10" i="26"/>
  <c r="AM48" i="1"/>
  <c r="AN13" i="26" s="1"/>
  <c r="AN54" i="1"/>
  <c r="AO14" i="26" s="1"/>
  <c r="AO11" i="26"/>
  <c r="AP12" i="1"/>
  <c r="AQ7" i="26" s="1"/>
  <c r="AP24" i="1"/>
  <c r="AQ9" i="26" s="1"/>
  <c r="AO18" i="1"/>
  <c r="AO17" i="26" l="1"/>
  <c r="AC72" i="1"/>
  <c r="AD7" i="26"/>
  <c r="AD13" i="26"/>
  <c r="AD12" i="26"/>
  <c r="AD198" i="1"/>
  <c r="AE38" i="26" s="1"/>
  <c r="AQ8" i="26"/>
  <c r="AD18" i="1"/>
  <c r="AE8" i="26" s="1"/>
  <c r="AO8" i="26"/>
  <c r="AC18" i="1"/>
  <c r="AO21" i="26"/>
  <c r="AC96" i="1"/>
  <c r="AQ21" i="26"/>
  <c r="AD96" i="1"/>
  <c r="AE21" i="26" s="1"/>
  <c r="AQ18" i="26"/>
  <c r="AD78" i="1"/>
  <c r="AE18" i="26" s="1"/>
  <c r="AO18" i="26"/>
  <c r="AC78" i="1"/>
  <c r="AQ40" i="26"/>
  <c r="AD210" i="1"/>
  <c r="AE40" i="26" s="1"/>
  <c r="AQ44" i="26"/>
  <c r="AD234" i="1"/>
  <c r="AE44" i="26" s="1"/>
  <c r="AQ41" i="26"/>
  <c r="AD216" i="1"/>
  <c r="AE41" i="26" s="1"/>
  <c r="AQ43" i="26"/>
  <c r="AD228" i="1"/>
  <c r="AE43" i="26" s="1"/>
  <c r="AQ39" i="26"/>
  <c r="AD204" i="1"/>
  <c r="AE39" i="26" s="1"/>
  <c r="AQ42" i="26"/>
  <c r="AE42" i="26"/>
  <c r="AQ45" i="26"/>
  <c r="AD240" i="1"/>
  <c r="AE45" i="26" s="1"/>
  <c r="AQ37" i="26"/>
  <c r="AD192" i="1"/>
  <c r="AE37" i="26" s="1"/>
  <c r="AO39" i="26"/>
  <c r="AC204" i="1"/>
  <c r="AO37" i="26"/>
  <c r="AC192" i="1"/>
  <c r="AO40" i="26"/>
  <c r="AC210" i="1"/>
  <c r="AO42" i="26"/>
  <c r="AD42" i="26"/>
  <c r="AO43" i="26"/>
  <c r="AC228" i="1"/>
  <c r="AO45" i="26"/>
  <c r="AC240" i="1"/>
  <c r="AO44" i="26"/>
  <c r="AC234" i="1"/>
  <c r="AO41" i="26"/>
  <c r="AC216" i="1"/>
  <c r="AO38" i="26"/>
  <c r="AC198" i="1"/>
  <c r="AM240" i="1"/>
  <c r="AN45" i="26" s="1"/>
  <c r="AD126" i="1"/>
  <c r="AE26" i="26" s="1"/>
  <c r="AD150" i="1"/>
  <c r="AE30" i="26" s="1"/>
  <c r="AD174" i="1"/>
  <c r="AE34" i="26" s="1"/>
  <c r="AC186" i="1"/>
  <c r="AD11" i="26"/>
  <c r="AE10" i="26"/>
  <c r="AD102" i="1"/>
  <c r="AE22" i="26" s="1"/>
  <c r="AC108" i="1"/>
  <c r="AD120" i="1"/>
  <c r="AE25" i="26" s="1"/>
  <c r="AC126" i="1"/>
  <c r="AC156" i="1"/>
  <c r="AC174" i="1"/>
  <c r="AD90" i="1"/>
  <c r="AE20" i="26" s="1"/>
  <c r="AC66" i="1"/>
  <c r="AD54" i="1"/>
  <c r="AE14" i="26" s="1"/>
  <c r="AD84" i="1"/>
  <c r="AE19" i="26" s="1"/>
  <c r="AE33" i="26"/>
  <c r="AD156" i="1"/>
  <c r="AE31" i="26" s="1"/>
  <c r="AD138" i="1"/>
  <c r="AE28" i="26" s="1"/>
  <c r="AC102" i="1"/>
  <c r="AD114" i="1"/>
  <c r="AE24" i="26" s="1"/>
  <c r="AD24" i="1"/>
  <c r="AE9" i="26" s="1"/>
  <c r="AC132" i="1"/>
  <c r="AC150" i="1"/>
  <c r="AD48" i="1"/>
  <c r="AE13" i="26" s="1"/>
  <c r="AD66" i="1"/>
  <c r="AE16" i="26" s="1"/>
  <c r="AC114" i="1"/>
  <c r="AC90" i="1"/>
  <c r="AC24" i="1"/>
  <c r="AD33" i="26"/>
  <c r="AD42" i="1"/>
  <c r="AE12" i="26" s="1"/>
  <c r="AD12" i="1"/>
  <c r="AE7" i="26" s="1"/>
  <c r="AC54" i="1"/>
  <c r="AE11" i="26"/>
  <c r="AC138" i="1"/>
  <c r="AC144" i="1"/>
  <c r="AC120" i="1"/>
  <c r="AC84" i="1"/>
  <c r="AD144" i="1"/>
  <c r="AE29" i="26" s="1"/>
  <c r="AC60" i="1"/>
  <c r="AQ27" i="26"/>
  <c r="AO186" i="1"/>
  <c r="AP36" i="26" s="1"/>
  <c r="AP186" i="1"/>
  <c r="AQ36" i="26" s="1"/>
  <c r="AP180" i="1"/>
  <c r="AQ35" i="26" s="1"/>
  <c r="AN38" i="26"/>
  <c r="AN10" i="26"/>
  <c r="AN43" i="26"/>
  <c r="AM150" i="1"/>
  <c r="AN30" i="26" s="1"/>
  <c r="AO90" i="1"/>
  <c r="AP20" i="26" s="1"/>
  <c r="AN18" i="26"/>
  <c r="AM90" i="1"/>
  <c r="AN20" i="26" s="1"/>
  <c r="AO216" i="1"/>
  <c r="AP41" i="26" s="1"/>
  <c r="AO54" i="1"/>
  <c r="AP14" i="26" s="1"/>
  <c r="AN39" i="26"/>
  <c r="AP18" i="26"/>
  <c r="AM186" i="1"/>
  <c r="AN36" i="26" s="1"/>
  <c r="AN180" i="1"/>
  <c r="AO35" i="26" s="1"/>
  <c r="AN41" i="26"/>
  <c r="AO42" i="1"/>
  <c r="AP12" i="26" s="1"/>
  <c r="AO228" i="1"/>
  <c r="AP43" i="26" s="1"/>
  <c r="AN27" i="26"/>
  <c r="AP42" i="26"/>
  <c r="AO174" i="1"/>
  <c r="AP34" i="26" s="1"/>
  <c r="AM114" i="1"/>
  <c r="AN24" i="26" s="1"/>
  <c r="AM24" i="1"/>
  <c r="AN9" i="26" s="1"/>
  <c r="AO240" i="1"/>
  <c r="AP45" i="26" s="1"/>
  <c r="AN40" i="26"/>
  <c r="AN44" i="26"/>
  <c r="AN42" i="26"/>
  <c r="AO204" i="1"/>
  <c r="AP39" i="26" s="1"/>
  <c r="AM174" i="1"/>
  <c r="AN34" i="26" s="1"/>
  <c r="AM138" i="1"/>
  <c r="AN28" i="26" s="1"/>
  <c r="AO234" i="1"/>
  <c r="AP44" i="26" s="1"/>
  <c r="AO114" i="1"/>
  <c r="AP24" i="26" s="1"/>
  <c r="AO126" i="1"/>
  <c r="AP26" i="26" s="1"/>
  <c r="AM126" i="1"/>
  <c r="AN26" i="26" s="1"/>
  <c r="AP27" i="26"/>
  <c r="AM120" i="1"/>
  <c r="AN25" i="26" s="1"/>
  <c r="AM192" i="1"/>
  <c r="AN37" i="26" s="1"/>
  <c r="AP21" i="26"/>
  <c r="AO210" i="1"/>
  <c r="AP40" i="26" s="1"/>
  <c r="AO102" i="1"/>
  <c r="AP22" i="26" s="1"/>
  <c r="AM156" i="1"/>
  <c r="AN31" i="26" s="1"/>
  <c r="AO192" i="1"/>
  <c r="AP37" i="26" s="1"/>
  <c r="AO120" i="1"/>
  <c r="AP25" i="26" s="1"/>
  <c r="AO138" i="1"/>
  <c r="AP28" i="26" s="1"/>
  <c r="AO24" i="1"/>
  <c r="AP9" i="26" s="1"/>
  <c r="AN21" i="26"/>
  <c r="AN8" i="26"/>
  <c r="AM54" i="1"/>
  <c r="AN14" i="26" s="1"/>
  <c r="AN33" i="26"/>
  <c r="AM102" i="1"/>
  <c r="AN22" i="26" s="1"/>
  <c r="AM144" i="1"/>
  <c r="AN29" i="26" s="1"/>
  <c r="AN11" i="26"/>
  <c r="AM108" i="1"/>
  <c r="AN23" i="26" s="1"/>
  <c r="AP8" i="26"/>
  <c r="AO12" i="1"/>
  <c r="AP7" i="26" s="1"/>
  <c r="AP10" i="26"/>
  <c r="AP11" i="26"/>
  <c r="AD14" i="26" l="1"/>
  <c r="AD9" i="26"/>
  <c r="AD17" i="26"/>
  <c r="AD16" i="26"/>
  <c r="AD26" i="26"/>
  <c r="AD15" i="26"/>
  <c r="AD29" i="26"/>
  <c r="AD20" i="26"/>
  <c r="AD30" i="26"/>
  <c r="AD41" i="26"/>
  <c r="AD45" i="26"/>
  <c r="AD37" i="26"/>
  <c r="AD18" i="26"/>
  <c r="AD8" i="26"/>
  <c r="AD25" i="26"/>
  <c r="AD28" i="26"/>
  <c r="AD24" i="26"/>
  <c r="AD27" i="26"/>
  <c r="AD22" i="26"/>
  <c r="AD34" i="26"/>
  <c r="AD23" i="26"/>
  <c r="AD36" i="26"/>
  <c r="AD19" i="26"/>
  <c r="AD31" i="26"/>
  <c r="AD38" i="26"/>
  <c r="AD44" i="26"/>
  <c r="AD43" i="26"/>
  <c r="AD40" i="26"/>
  <c r="AD39" i="26"/>
  <c r="AD21" i="26"/>
  <c r="AD180" i="1"/>
  <c r="AE35" i="26" s="1"/>
  <c r="AD132" i="1"/>
  <c r="AE27" i="26" s="1"/>
  <c r="AC180" i="1"/>
  <c r="AD186" i="1"/>
  <c r="AE36" i="26" s="1"/>
  <c r="AN252" i="1"/>
  <c r="AO252" i="1"/>
  <c r="AP47" i="26" s="1"/>
  <c r="AP252" i="1"/>
  <c r="AO180" i="1"/>
  <c r="AP35" i="26" s="1"/>
  <c r="AP246" i="1"/>
  <c r="AN246" i="1"/>
  <c r="AM180" i="1"/>
  <c r="AN35" i="26" s="1"/>
  <c r="B26" i="16"/>
  <c r="B25" i="16"/>
  <c r="B24" i="16"/>
  <c r="B21" i="16"/>
  <c r="B23" i="16"/>
  <c r="B22" i="16"/>
  <c r="B19" i="16"/>
  <c r="B20" i="16"/>
  <c r="B18" i="16"/>
  <c r="B17" i="16"/>
  <c r="B16" i="16"/>
  <c r="B14" i="16"/>
  <c r="B13" i="16"/>
  <c r="B10" i="16"/>
  <c r="B15" i="16"/>
  <c r="B12" i="16"/>
  <c r="B11" i="16"/>
  <c r="B9" i="16"/>
  <c r="B8" i="16"/>
  <c r="B7" i="16"/>
  <c r="B6" i="16"/>
  <c r="B5" i="16"/>
  <c r="B4" i="16"/>
  <c r="B3" i="16"/>
  <c r="B27" i="16"/>
  <c r="AD35" i="26" l="1"/>
  <c r="AL345" i="1"/>
  <c r="AL343" i="1"/>
  <c r="AL111" i="1"/>
  <c r="AL87" i="1"/>
  <c r="AL205" i="1"/>
  <c r="AL242" i="1"/>
  <c r="AL267" i="1"/>
  <c r="AL277" i="1"/>
  <c r="AL146" i="1"/>
  <c r="AL244" i="1"/>
  <c r="AL352" i="1"/>
  <c r="AL232" i="1"/>
  <c r="AL148" i="1"/>
  <c r="AL353" i="1"/>
  <c r="AL159" i="1"/>
  <c r="AL176" i="1"/>
  <c r="AL165" i="1"/>
  <c r="AL206" i="1"/>
  <c r="AL315" i="1"/>
  <c r="AL158" i="1"/>
  <c r="AL253" i="1"/>
  <c r="AL320" i="1"/>
  <c r="AL334" i="1"/>
  <c r="AL91" i="1"/>
  <c r="AL63" i="1"/>
  <c r="AL260" i="1"/>
  <c r="AL219" i="1"/>
  <c r="AL50" i="1"/>
  <c r="AL175" i="1"/>
  <c r="AL214" i="1"/>
  <c r="AL217" i="1"/>
  <c r="AL38" i="1"/>
  <c r="AL177" i="1"/>
  <c r="AL213" i="1"/>
  <c r="AL225" i="1"/>
  <c r="AL238" i="1"/>
  <c r="AL351" i="1"/>
  <c r="AL57" i="1"/>
  <c r="AL145" i="1"/>
  <c r="AL44" i="1"/>
  <c r="AL49" i="1"/>
  <c r="AL62" i="1"/>
  <c r="AL70" i="1"/>
  <c r="AL93" i="1"/>
  <c r="AL237" i="1"/>
  <c r="AL310" i="1"/>
  <c r="AL15" i="1"/>
  <c r="AL69" i="1"/>
  <c r="AL187" i="1"/>
  <c r="AL218" i="1"/>
  <c r="AL329" i="1"/>
  <c r="AL61" i="1"/>
  <c r="AL21" i="1"/>
  <c r="AL117" i="1"/>
  <c r="AL115" i="1"/>
  <c r="AL154" i="1"/>
  <c r="AL247" i="1"/>
  <c r="AL289" i="1"/>
  <c r="AL20" i="1"/>
  <c r="AL56" i="1"/>
  <c r="AL113" i="1"/>
  <c r="AL152" i="1"/>
  <c r="AL212" i="1"/>
  <c r="AL230" i="1"/>
  <c r="AL261" i="1"/>
  <c r="AL308" i="1"/>
  <c r="AL67" i="1"/>
  <c r="AL88" i="1"/>
  <c r="AL112" i="1"/>
  <c r="AL118" i="1"/>
  <c r="AL243" i="1"/>
  <c r="AL241" i="1"/>
  <c r="AL259" i="1"/>
  <c r="AL266" i="1"/>
  <c r="AL314" i="1"/>
  <c r="AL86" i="1"/>
  <c r="AL98" i="1"/>
  <c r="AL110" i="1"/>
  <c r="AL160" i="1"/>
  <c r="AL94" i="1"/>
  <c r="AL211" i="1"/>
  <c r="AL236" i="1"/>
  <c r="AL215" i="1"/>
  <c r="AL251" i="1"/>
  <c r="AL265" i="1"/>
  <c r="AL319" i="1"/>
  <c r="AL335" i="1"/>
  <c r="AL22" i="1"/>
  <c r="AL153" i="1"/>
  <c r="AL161" i="1"/>
  <c r="AL221" i="1"/>
  <c r="AL231" i="1"/>
  <c r="AL309" i="1"/>
  <c r="AL323" i="1"/>
  <c r="AL344" i="1"/>
  <c r="AL185" i="1"/>
  <c r="AL224" i="1"/>
  <c r="AL235" i="1"/>
  <c r="AL331" i="1"/>
  <c r="AL346" i="1"/>
  <c r="AL349" i="1"/>
  <c r="AL92" i="1"/>
  <c r="AL68" i="1"/>
  <c r="AL75" i="1"/>
  <c r="AL170" i="1"/>
  <c r="AL116" i="1"/>
  <c r="AL151" i="1"/>
  <c r="AL172" i="1"/>
  <c r="AL99" i="1"/>
  <c r="AL109" i="1"/>
  <c r="AL249" i="1"/>
  <c r="AL316" i="1"/>
  <c r="AL322" i="1"/>
  <c r="AL328" i="1"/>
  <c r="AL333" i="1"/>
  <c r="AL220" i="1"/>
  <c r="AL229" i="1"/>
  <c r="AL157" i="1"/>
  <c r="AL171" i="1"/>
  <c r="AL347" i="1"/>
  <c r="AL248" i="1"/>
  <c r="AL311" i="1"/>
  <c r="AL321" i="1"/>
  <c r="AL327" i="1"/>
  <c r="AL332" i="1"/>
  <c r="AL350" i="1"/>
  <c r="AL250" i="1"/>
  <c r="AL290" i="1"/>
  <c r="AL317" i="1"/>
  <c r="AL147" i="1"/>
  <c r="AL164" i="1"/>
  <c r="AL326" i="1"/>
  <c r="AL305" i="1"/>
  <c r="AL284" i="1"/>
  <c r="AL279" i="1"/>
  <c r="AL254" i="1"/>
  <c r="AL141" i="1"/>
  <c r="AL195" i="1"/>
  <c r="AL131" i="1"/>
  <c r="AL58" i="1"/>
  <c r="AL46" i="1"/>
  <c r="AL27" i="1"/>
  <c r="AL41" i="1"/>
  <c r="AL33" i="1"/>
  <c r="AL17" i="1"/>
  <c r="AL16" i="1"/>
  <c r="AL80" i="1"/>
  <c r="AL32" i="1"/>
  <c r="AL59" i="1"/>
  <c r="AL281" i="1"/>
  <c r="AL275" i="1"/>
  <c r="AL189" i="1"/>
  <c r="AL135" i="1"/>
  <c r="AL107" i="1"/>
  <c r="AL89" i="1"/>
  <c r="AL83" i="1"/>
  <c r="AL47" i="1"/>
  <c r="AL285" i="1"/>
  <c r="AL273" i="1"/>
  <c r="AL203" i="1"/>
  <c r="AL167" i="1"/>
  <c r="AL128" i="1"/>
  <c r="AL125" i="1"/>
  <c r="AL51" i="1"/>
  <c r="AL53" i="1"/>
  <c r="AL39" i="1"/>
  <c r="AL303" i="1"/>
  <c r="AL256" i="1"/>
  <c r="AL239" i="1"/>
  <c r="AL208" i="1"/>
  <c r="AL179" i="1"/>
  <c r="AL77" i="1"/>
  <c r="AL29" i="1"/>
  <c r="AL188" i="1"/>
  <c r="AL129" i="1"/>
  <c r="AL28" i="1"/>
  <c r="AL304" i="1"/>
  <c r="AL299" i="1"/>
  <c r="AL292" i="1"/>
  <c r="AL278" i="1"/>
  <c r="AL274" i="1"/>
  <c r="AL207" i="1"/>
  <c r="AL209" i="1"/>
  <c r="AL143" i="1"/>
  <c r="AL106" i="1"/>
  <c r="AL71" i="1"/>
  <c r="AL52" i="1"/>
  <c r="AL298" i="1"/>
  <c r="AL286" i="1"/>
  <c r="AL166" i="1"/>
  <c r="AL137" i="1"/>
  <c r="AL100" i="1"/>
  <c r="AL34" i="1"/>
  <c r="AL23" i="1"/>
  <c r="AL105" i="1"/>
  <c r="AL269" i="1"/>
  <c r="AL263" i="1"/>
  <c r="AL245" i="1"/>
  <c r="AL178" i="1"/>
  <c r="AL127" i="1"/>
  <c r="AL26" i="1"/>
  <c r="AL13" i="1"/>
  <c r="AL140" i="1"/>
  <c r="AL45" i="1"/>
  <c r="AL35" i="1"/>
  <c r="AL293" i="1"/>
  <c r="AL81" i="1"/>
  <c r="AL255" i="1"/>
  <c r="AL227" i="1"/>
  <c r="AL133" i="1"/>
  <c r="AL40" i="1"/>
  <c r="AL272" i="1"/>
  <c r="AL194" i="1"/>
  <c r="AL197" i="1"/>
  <c r="AL190" i="1"/>
  <c r="AL173" i="1"/>
  <c r="AL76" i="1"/>
  <c r="AL64" i="1"/>
  <c r="AL233" i="1"/>
  <c r="AL65" i="1"/>
  <c r="AL268" i="1"/>
  <c r="AL280" i="1"/>
  <c r="AL226" i="1"/>
  <c r="AL291" i="1"/>
  <c r="AL82" i="1"/>
  <c r="AL124" i="1"/>
  <c r="AL14" i="1"/>
  <c r="AL95" i="1"/>
  <c r="AL202" i="1"/>
  <c r="AL136" i="1"/>
  <c r="AL191" i="1"/>
  <c r="AL130" i="1"/>
  <c r="AL155" i="1"/>
  <c r="AL139" i="1"/>
  <c r="AL119" i="1"/>
  <c r="AL262" i="1"/>
  <c r="AL297" i="1"/>
  <c r="AL287" i="1"/>
  <c r="AL149" i="1"/>
  <c r="AL196" i="1"/>
  <c r="AL257" i="1"/>
  <c r="AL101" i="1"/>
  <c r="AL134" i="1"/>
  <c r="AL142" i="1"/>
  <c r="S36" i="1"/>
  <c r="T11" i="26" s="1"/>
  <c r="T36" i="1"/>
  <c r="U11" i="26" s="1"/>
  <c r="T30" i="1"/>
  <c r="S30" i="1"/>
  <c r="T10" i="26" s="1"/>
  <c r="AL37" i="1"/>
  <c r="AL31" i="1"/>
  <c r="AL30" i="1"/>
  <c r="AM10" i="26" s="1"/>
  <c r="AL36" i="1"/>
  <c r="AR30" i="1"/>
  <c r="AR36" i="1"/>
  <c r="T162" i="1"/>
  <c r="S162" i="1"/>
  <c r="T32" i="26" s="1"/>
  <c r="S168" i="1"/>
  <c r="T33" i="26" s="1"/>
  <c r="T168" i="1"/>
  <c r="U33" i="26" s="1"/>
  <c r="AL169" i="1"/>
  <c r="AL162" i="1"/>
  <c r="AM32" i="26" s="1"/>
  <c r="AL163" i="1"/>
  <c r="AL168" i="1"/>
  <c r="AM33" i="26" s="1"/>
  <c r="AR168" i="1"/>
  <c r="AR162" i="1"/>
  <c r="S336" i="1"/>
  <c r="T61" i="26" s="1"/>
  <c r="T336" i="1"/>
  <c r="U61" i="26" s="1"/>
  <c r="AL336" i="1"/>
  <c r="AQ336" i="1" s="1"/>
  <c r="AR336" i="1"/>
  <c r="AL348" i="1"/>
  <c r="AM63" i="26" s="1"/>
  <c r="AL313" i="1"/>
  <c r="AL325" i="1"/>
  <c r="AL271" i="1"/>
  <c r="AL283" i="1"/>
  <c r="AL307" i="1"/>
  <c r="AR306" i="1"/>
  <c r="AL295" i="1"/>
  <c r="AL296" i="1"/>
  <c r="AL302" i="1"/>
  <c r="AL301" i="1"/>
  <c r="AR276" i="1"/>
  <c r="AR342" i="1"/>
  <c r="AR348" i="1"/>
  <c r="AL19" i="1"/>
  <c r="AL97" i="1"/>
  <c r="AL223" i="1"/>
  <c r="AL79" i="1"/>
  <c r="AL193" i="1"/>
  <c r="AL85" i="1"/>
  <c r="AL43" i="1"/>
  <c r="AL55" i="1"/>
  <c r="AL25" i="1"/>
  <c r="AL73" i="1"/>
  <c r="AL74" i="1"/>
  <c r="AL103" i="1"/>
  <c r="AL121" i="1"/>
  <c r="AL104" i="1"/>
  <c r="AL181" i="1"/>
  <c r="AL199" i="1"/>
  <c r="AL122" i="1"/>
  <c r="AL201" i="1"/>
  <c r="AL200" i="1"/>
  <c r="AL182" i="1"/>
  <c r="AL123" i="1"/>
  <c r="AL183" i="1"/>
  <c r="AL184" i="1"/>
  <c r="AR18" i="1"/>
  <c r="AR96" i="1"/>
  <c r="AQ47" i="26"/>
  <c r="AD252" i="1"/>
  <c r="AE47" i="26" s="1"/>
  <c r="AQ46" i="26"/>
  <c r="AD246" i="1"/>
  <c r="AE46" i="26" s="1"/>
  <c r="AO47" i="26"/>
  <c r="AC252" i="1"/>
  <c r="AO46" i="26"/>
  <c r="AC246" i="1"/>
  <c r="AN47" i="26"/>
  <c r="AM246" i="1"/>
  <c r="AN46" i="26" s="1"/>
  <c r="S306" i="1"/>
  <c r="T56" i="26" s="1"/>
  <c r="T306" i="1"/>
  <c r="AM83" i="26"/>
  <c r="AM67" i="26"/>
  <c r="AM73" i="26"/>
  <c r="AM77" i="26"/>
  <c r="S294" i="1"/>
  <c r="T54" i="26" s="1"/>
  <c r="S342" i="1"/>
  <c r="T62" i="26" s="1"/>
  <c r="S318" i="1"/>
  <c r="T58" i="26" s="1"/>
  <c r="T282" i="1"/>
  <c r="S288" i="1"/>
  <c r="T53" i="26" s="1"/>
  <c r="T264" i="1"/>
  <c r="AM78" i="26"/>
  <c r="AM68" i="26"/>
  <c r="T348" i="1"/>
  <c r="S312" i="1"/>
  <c r="T57" i="26" s="1"/>
  <c r="T324" i="1"/>
  <c r="S282" i="1"/>
  <c r="T52" i="26" s="1"/>
  <c r="S252" i="1"/>
  <c r="T47" i="26" s="1"/>
  <c r="S264" i="1"/>
  <c r="T49" i="26" s="1"/>
  <c r="S270" i="1"/>
  <c r="T50" i="26" s="1"/>
  <c r="T258" i="1"/>
  <c r="AM82" i="26"/>
  <c r="S324" i="1"/>
  <c r="T59" i="26" s="1"/>
  <c r="S258" i="1"/>
  <c r="T48" i="26" s="1"/>
  <c r="AM72" i="26"/>
  <c r="T300" i="1"/>
  <c r="T318" i="1"/>
  <c r="T342" i="1"/>
  <c r="T252" i="1"/>
  <c r="T276" i="1"/>
  <c r="S348" i="1"/>
  <c r="T63" i="26" s="1"/>
  <c r="S300" i="1"/>
  <c r="T55" i="26" s="1"/>
  <c r="T288" i="1"/>
  <c r="S276" i="1"/>
  <c r="T51" i="26" s="1"/>
  <c r="T330" i="1"/>
  <c r="S330" i="1"/>
  <c r="T60" i="26" s="1"/>
  <c r="T312" i="1"/>
  <c r="T294" i="1"/>
  <c r="T270" i="1"/>
  <c r="AL288" i="1"/>
  <c r="AM53" i="26" s="1"/>
  <c r="AL276" i="1"/>
  <c r="AL306" i="1"/>
  <c r="AL264" i="1"/>
  <c r="AM49" i="26" s="1"/>
  <c r="AM69" i="26"/>
  <c r="AL342" i="1"/>
  <c r="AL318" i="1"/>
  <c r="AM58" i="26" s="1"/>
  <c r="AM79" i="26"/>
  <c r="AM74" i="26"/>
  <c r="AL294" i="1"/>
  <c r="AM54" i="26" s="1"/>
  <c r="AL282" i="1"/>
  <c r="AM52" i="26" s="1"/>
  <c r="AL312" i="1"/>
  <c r="AM57" i="26" s="1"/>
  <c r="AL330" i="1"/>
  <c r="AM60" i="26" s="1"/>
  <c r="AL258" i="1"/>
  <c r="AM48" i="26" s="1"/>
  <c r="AM64" i="26"/>
  <c r="AL300" i="1"/>
  <c r="AM55" i="26" s="1"/>
  <c r="AL252" i="1"/>
  <c r="AM47" i="26" s="1"/>
  <c r="AL324" i="1"/>
  <c r="AM59" i="26" s="1"/>
  <c r="AL270" i="1"/>
  <c r="AM50" i="26" s="1"/>
  <c r="AM84" i="26"/>
  <c r="AR258" i="1"/>
  <c r="AR270" i="1"/>
  <c r="AM81" i="26"/>
  <c r="AM65" i="26"/>
  <c r="AM75" i="26"/>
  <c r="AR282" i="1"/>
  <c r="AM85" i="26"/>
  <c r="AM71" i="26"/>
  <c r="AM80" i="26"/>
  <c r="AM70" i="26"/>
  <c r="AM66" i="26"/>
  <c r="AR294" i="1"/>
  <c r="AR264" i="1"/>
  <c r="AR288" i="1"/>
  <c r="AR300" i="1"/>
  <c r="AM76" i="26"/>
  <c r="AR330" i="1"/>
  <c r="AR312" i="1"/>
  <c r="AM86" i="26"/>
  <c r="AR324" i="1"/>
  <c r="AR318" i="1"/>
  <c r="AR252" i="1"/>
  <c r="AO246" i="1"/>
  <c r="AP46" i="26" s="1"/>
  <c r="AI6" i="1"/>
  <c r="AK6" i="1"/>
  <c r="S240" i="1"/>
  <c r="T45" i="26" s="1"/>
  <c r="T240" i="1"/>
  <c r="AL228" i="1"/>
  <c r="AM43" i="26" s="1"/>
  <c r="S54" i="1"/>
  <c r="T14" i="26" s="1"/>
  <c r="T204" i="1"/>
  <c r="S246" i="1"/>
  <c r="T46" i="26" s="1"/>
  <c r="T216" i="1"/>
  <c r="T222" i="1"/>
  <c r="T114" i="1"/>
  <c r="S96" i="1"/>
  <c r="T21" i="26" s="1"/>
  <c r="S120" i="1"/>
  <c r="T25" i="26" s="1"/>
  <c r="T192" i="1"/>
  <c r="T144" i="1"/>
  <c r="T174" i="1"/>
  <c r="S48" i="1"/>
  <c r="T13" i="26" s="1"/>
  <c r="T108" i="1"/>
  <c r="T126" i="1"/>
  <c r="T90" i="1"/>
  <c r="T132" i="1"/>
  <c r="AL240" i="1"/>
  <c r="AM45" i="26" s="1"/>
  <c r="T54" i="1"/>
  <c r="T138" i="1"/>
  <c r="T102" i="1"/>
  <c r="S216" i="1"/>
  <c r="T41" i="26" s="1"/>
  <c r="T234" i="1"/>
  <c r="S222" i="1"/>
  <c r="T42" i="26" s="1"/>
  <c r="T48" i="1"/>
  <c r="AL174" i="1"/>
  <c r="AM34" i="26" s="1"/>
  <c r="S192" i="1"/>
  <c r="T37" i="26" s="1"/>
  <c r="T96" i="1"/>
  <c r="S234" i="1"/>
  <c r="T44" i="26" s="1"/>
  <c r="S108" i="1"/>
  <c r="T23" i="26" s="1"/>
  <c r="T180" i="1"/>
  <c r="S102" i="1"/>
  <c r="T22" i="26" s="1"/>
  <c r="S132" i="1"/>
  <c r="T27" i="26" s="1"/>
  <c r="T156" i="1"/>
  <c r="S180" i="1"/>
  <c r="T35" i="26" s="1"/>
  <c r="S138" i="1"/>
  <c r="T28" i="26" s="1"/>
  <c r="S114" i="1"/>
  <c r="T24" i="26" s="1"/>
  <c r="S156" i="1"/>
  <c r="T31" i="26" s="1"/>
  <c r="S204" i="1"/>
  <c r="T39" i="26" s="1"/>
  <c r="T246" i="1"/>
  <c r="T120" i="1"/>
  <c r="S90" i="1"/>
  <c r="T20" i="26" s="1"/>
  <c r="S126" i="1"/>
  <c r="T26" i="26" s="1"/>
  <c r="S144" i="1"/>
  <c r="T29" i="26" s="1"/>
  <c r="S186" i="1"/>
  <c r="T36" i="26" s="1"/>
  <c r="T150" i="1"/>
  <c r="T78" i="1"/>
  <c r="T60" i="1"/>
  <c r="T72" i="1"/>
  <c r="T198" i="1"/>
  <c r="S228" i="1"/>
  <c r="T43" i="26" s="1"/>
  <c r="AL210" i="1"/>
  <c r="AM40" i="26" s="1"/>
  <c r="AL186" i="1"/>
  <c r="AM36" i="26" s="1"/>
  <c r="S66" i="1"/>
  <c r="T16" i="26" s="1"/>
  <c r="S84" i="1"/>
  <c r="T19" i="26" s="1"/>
  <c r="S72" i="1"/>
  <c r="T17" i="26" s="1"/>
  <c r="T42" i="1"/>
  <c r="T210" i="1"/>
  <c r="S198" i="1"/>
  <c r="T38" i="26" s="1"/>
  <c r="S78" i="1"/>
  <c r="T18" i="26" s="1"/>
  <c r="AL150" i="1"/>
  <c r="AM30" i="26" s="1"/>
  <c r="T84" i="1"/>
  <c r="S174" i="1"/>
  <c r="T34" i="26" s="1"/>
  <c r="S210" i="1"/>
  <c r="T40" i="26" s="1"/>
  <c r="T186" i="1"/>
  <c r="T228" i="1"/>
  <c r="S60" i="1"/>
  <c r="T15" i="26" s="1"/>
  <c r="AL60" i="1"/>
  <c r="AM15" i="26" s="1"/>
  <c r="AL66" i="1"/>
  <c r="AM16" i="26" s="1"/>
  <c r="S150" i="1"/>
  <c r="T30" i="26" s="1"/>
  <c r="AL198" i="1"/>
  <c r="AM38" i="26" s="1"/>
  <c r="T66" i="1"/>
  <c r="M16" i="22" s="1"/>
  <c r="S42" i="1"/>
  <c r="T12" i="26" s="1"/>
  <c r="AL204" i="1"/>
  <c r="AM39" i="26" s="1"/>
  <c r="AL180" i="1"/>
  <c r="AM35" i="26" s="1"/>
  <c r="AL138" i="1"/>
  <c r="AM28" i="26" s="1"/>
  <c r="AL90" i="1"/>
  <c r="AM20" i="26" s="1"/>
  <c r="AL126" i="1"/>
  <c r="AM26" i="26" s="1"/>
  <c r="AL102" i="1"/>
  <c r="AM22" i="26" s="1"/>
  <c r="AL192" i="1"/>
  <c r="AM37" i="26" s="1"/>
  <c r="AL96" i="1"/>
  <c r="AL48" i="1"/>
  <c r="AM13" i="26" s="1"/>
  <c r="AL222" i="1"/>
  <c r="AL120" i="1"/>
  <c r="AM25" i="26" s="1"/>
  <c r="AL144" i="1"/>
  <c r="AM29" i="26" s="1"/>
  <c r="AL84" i="1"/>
  <c r="AM19" i="26" s="1"/>
  <c r="AL72" i="1"/>
  <c r="AM17" i="26" s="1"/>
  <c r="AL216" i="1"/>
  <c r="AM41" i="26" s="1"/>
  <c r="AL42" i="1"/>
  <c r="AM12" i="26" s="1"/>
  <c r="AL234" i="1"/>
  <c r="AM44" i="26" s="1"/>
  <c r="AL246" i="1"/>
  <c r="AM46" i="26" s="1"/>
  <c r="AL108" i="1"/>
  <c r="AM23" i="26" s="1"/>
  <c r="AL132" i="1"/>
  <c r="AL114" i="1"/>
  <c r="AM24" i="26" s="1"/>
  <c r="AL54" i="1"/>
  <c r="AM14" i="26" s="1"/>
  <c r="AL78" i="1"/>
  <c r="AM18" i="26" s="1"/>
  <c r="AL156" i="1"/>
  <c r="AM31" i="26" s="1"/>
  <c r="AR156" i="1"/>
  <c r="AR210" i="1"/>
  <c r="AR60" i="1"/>
  <c r="AR174" i="1"/>
  <c r="AR102" i="1"/>
  <c r="AR42" i="1"/>
  <c r="AR186" i="1"/>
  <c r="AR150" i="1"/>
  <c r="AR180" i="1"/>
  <c r="AR198" i="1"/>
  <c r="AR204" i="1"/>
  <c r="AR78" i="1"/>
  <c r="AR72" i="1"/>
  <c r="AR84" i="1"/>
  <c r="AR66" i="1"/>
  <c r="AR234" i="1"/>
  <c r="AR216" i="1"/>
  <c r="AR240" i="1"/>
  <c r="AR114" i="1"/>
  <c r="AR132" i="1"/>
  <c r="AR192" i="1"/>
  <c r="AR48" i="1"/>
  <c r="AR90" i="1"/>
  <c r="AR54" i="1"/>
  <c r="AR126" i="1"/>
  <c r="AR138" i="1"/>
  <c r="AR228" i="1"/>
  <c r="AR222" i="1"/>
  <c r="AR120" i="1"/>
  <c r="AR108" i="1"/>
  <c r="AR144" i="1"/>
  <c r="AR24" i="1"/>
  <c r="AR12" i="1"/>
  <c r="S12" i="1"/>
  <c r="T7" i="26" s="1"/>
  <c r="T12" i="1"/>
  <c r="T24" i="1"/>
  <c r="S24" i="1"/>
  <c r="T9" i="26" s="1"/>
  <c r="T18" i="1"/>
  <c r="S18" i="1"/>
  <c r="T8" i="26" s="1"/>
  <c r="AL12" i="1"/>
  <c r="AM7" i="26" s="1"/>
  <c r="AL18" i="1"/>
  <c r="AL24" i="1"/>
  <c r="AM9" i="26" s="1"/>
  <c r="AM61" i="26" l="1"/>
  <c r="AQ36" i="1"/>
  <c r="AR11" i="26" s="1"/>
  <c r="AD43" i="22"/>
  <c r="AF43" i="22"/>
  <c r="AJ43" i="22"/>
  <c r="AN43" i="22"/>
  <c r="AR43" i="22"/>
  <c r="AV43" i="22"/>
  <c r="AZ43" i="22"/>
  <c r="AI43" i="22"/>
  <c r="AO43" i="22"/>
  <c r="AT43" i="22"/>
  <c r="AY43" i="22"/>
  <c r="AE43" i="22"/>
  <c r="AK43" i="22"/>
  <c r="AP43" i="22"/>
  <c r="AU43" i="22"/>
  <c r="BA43" i="22"/>
  <c r="AG43" i="22"/>
  <c r="AL43" i="22"/>
  <c r="AQ43" i="22"/>
  <c r="AW43" i="22"/>
  <c r="BB43" i="22"/>
  <c r="AX43" i="22"/>
  <c r="AH43" i="22"/>
  <c r="AM43" i="22"/>
  <c r="AS43" i="22"/>
  <c r="AD16" i="22"/>
  <c r="AE16" i="22"/>
  <c r="AI16" i="22"/>
  <c r="AM16" i="22"/>
  <c r="AQ16" i="22"/>
  <c r="AU16" i="22"/>
  <c r="AY16" i="22"/>
  <c r="AF16" i="22"/>
  <c r="AJ16" i="22"/>
  <c r="AN16" i="22"/>
  <c r="AR16" i="22"/>
  <c r="AV16" i="22"/>
  <c r="AZ16" i="22"/>
  <c r="AG16" i="22"/>
  <c r="AK16" i="22"/>
  <c r="AO16" i="22"/>
  <c r="AS16" i="22"/>
  <c r="AW16" i="22"/>
  <c r="BA16" i="22"/>
  <c r="AH16" i="22"/>
  <c r="AX16" i="22"/>
  <c r="AL16" i="22"/>
  <c r="BB16" i="22"/>
  <c r="AP16" i="22"/>
  <c r="AT16" i="22"/>
  <c r="AD36" i="22"/>
  <c r="AH36" i="22"/>
  <c r="AL36" i="22"/>
  <c r="AP36" i="22"/>
  <c r="AT36" i="22"/>
  <c r="AX36" i="22"/>
  <c r="BB36" i="22"/>
  <c r="AE36" i="22"/>
  <c r="AI36" i="22"/>
  <c r="AM36" i="22"/>
  <c r="AQ36" i="22"/>
  <c r="AU36" i="22"/>
  <c r="AY36" i="22"/>
  <c r="AF36" i="22"/>
  <c r="AJ36" i="22"/>
  <c r="AN36" i="22"/>
  <c r="AR36" i="22"/>
  <c r="AV36" i="22"/>
  <c r="AZ36" i="22"/>
  <c r="AK36" i="22"/>
  <c r="BA36" i="22"/>
  <c r="AO36" i="22"/>
  <c r="AS36" i="22"/>
  <c r="AG36" i="22"/>
  <c r="AW36" i="22"/>
  <c r="AD47" i="22"/>
  <c r="AD152" i="22" s="1"/>
  <c r="AF47" i="22"/>
  <c r="AF152" i="22" s="1"/>
  <c r="AJ47" i="22"/>
  <c r="AJ152" i="22" s="1"/>
  <c r="AN47" i="22"/>
  <c r="AN152" i="22" s="1"/>
  <c r="AR47" i="22"/>
  <c r="AR152" i="22" s="1"/>
  <c r="AV47" i="22"/>
  <c r="AV152" i="22" s="1"/>
  <c r="AZ47" i="22"/>
  <c r="AZ152" i="22" s="1"/>
  <c r="AI47" i="22"/>
  <c r="AI152" i="22" s="1"/>
  <c r="AO47" i="22"/>
  <c r="AO152" i="22" s="1"/>
  <c r="AT47" i="22"/>
  <c r="AT152" i="22" s="1"/>
  <c r="AY47" i="22"/>
  <c r="AY152" i="22" s="1"/>
  <c r="AE47" i="22"/>
  <c r="AE152" i="22" s="1"/>
  <c r="AK47" i="22"/>
  <c r="AK152" i="22" s="1"/>
  <c r="AP47" i="22"/>
  <c r="AP152" i="22" s="1"/>
  <c r="AU47" i="22"/>
  <c r="AU152" i="22" s="1"/>
  <c r="BA47" i="22"/>
  <c r="BA152" i="22" s="1"/>
  <c r="AG47" i="22"/>
  <c r="AG152" i="22" s="1"/>
  <c r="AL47" i="22"/>
  <c r="AL152" i="22" s="1"/>
  <c r="AQ47" i="22"/>
  <c r="AQ152" i="22" s="1"/>
  <c r="AW47" i="22"/>
  <c r="AW152" i="22" s="1"/>
  <c r="BB47" i="22"/>
  <c r="BB152" i="22" s="1"/>
  <c r="AM47" i="22"/>
  <c r="AM152" i="22" s="1"/>
  <c r="AS47" i="22"/>
  <c r="AS152" i="22" s="1"/>
  <c r="AX47" i="22"/>
  <c r="AX152" i="22" s="1"/>
  <c r="AH47" i="22"/>
  <c r="AH152" i="22" s="1"/>
  <c r="AD21" i="22"/>
  <c r="AE21" i="22"/>
  <c r="AI21" i="22"/>
  <c r="AM21" i="22"/>
  <c r="AQ21" i="22"/>
  <c r="AU21" i="22"/>
  <c r="AY21" i="22"/>
  <c r="AG21" i="22"/>
  <c r="AK21" i="22"/>
  <c r="AO21" i="22"/>
  <c r="AS21" i="22"/>
  <c r="AW21" i="22"/>
  <c r="BA21" i="22"/>
  <c r="AH21" i="22"/>
  <c r="AP21" i="22"/>
  <c r="AX21" i="22"/>
  <c r="AL21" i="22"/>
  <c r="AT21" i="22"/>
  <c r="BB21" i="22"/>
  <c r="AJ21" i="22"/>
  <c r="AZ21" i="22"/>
  <c r="AN21" i="22"/>
  <c r="AR21" i="22"/>
  <c r="AV21" i="22"/>
  <c r="AF21" i="22"/>
  <c r="AD33" i="22"/>
  <c r="AH33" i="22"/>
  <c r="AL33" i="22"/>
  <c r="AP33" i="22"/>
  <c r="AT33" i="22"/>
  <c r="AX33" i="22"/>
  <c r="BB33" i="22"/>
  <c r="AE33" i="22"/>
  <c r="AI33" i="22"/>
  <c r="AM33" i="22"/>
  <c r="AQ33" i="22"/>
  <c r="AU33" i="22"/>
  <c r="AY33" i="22"/>
  <c r="AF33" i="22"/>
  <c r="AJ33" i="22"/>
  <c r="AN33" i="22"/>
  <c r="AR33" i="22"/>
  <c r="AV33" i="22"/>
  <c r="AZ33" i="22"/>
  <c r="AS33" i="22"/>
  <c r="AG33" i="22"/>
  <c r="AW33" i="22"/>
  <c r="AK33" i="22"/>
  <c r="BA33" i="22"/>
  <c r="AO33" i="22"/>
  <c r="AD23" i="22"/>
  <c r="AD128" i="22" s="1"/>
  <c r="AH23" i="22"/>
  <c r="AH128" i="22" s="1"/>
  <c r="AL23" i="22"/>
  <c r="AL128" i="22" s="1"/>
  <c r="AP23" i="22"/>
  <c r="AP128" i="22" s="1"/>
  <c r="AT23" i="22"/>
  <c r="AT128" i="22" s="1"/>
  <c r="AX23" i="22"/>
  <c r="AX128" i="22" s="1"/>
  <c r="BB23" i="22"/>
  <c r="BB128" i="22" s="1"/>
  <c r="AF23" i="22"/>
  <c r="AF128" i="22" s="1"/>
  <c r="AJ23" i="22"/>
  <c r="AJ128" i="22" s="1"/>
  <c r="AN23" i="22"/>
  <c r="AN128" i="22" s="1"/>
  <c r="AR23" i="22"/>
  <c r="AR128" i="22" s="1"/>
  <c r="AV23" i="22"/>
  <c r="AV128" i="22" s="1"/>
  <c r="AZ23" i="22"/>
  <c r="AZ128" i="22" s="1"/>
  <c r="AE23" i="22"/>
  <c r="AE128" i="22" s="1"/>
  <c r="AM23" i="22"/>
  <c r="AM128" i="22" s="1"/>
  <c r="AU23" i="22"/>
  <c r="AU128" i="22" s="1"/>
  <c r="AG23" i="22"/>
  <c r="AG128" i="22" s="1"/>
  <c r="AO23" i="22"/>
  <c r="AO128" i="22" s="1"/>
  <c r="AW23" i="22"/>
  <c r="AW128" i="22" s="1"/>
  <c r="AI23" i="22"/>
  <c r="AI128" i="22" s="1"/>
  <c r="AQ23" i="22"/>
  <c r="AQ128" i="22" s="1"/>
  <c r="AY23" i="22"/>
  <c r="AY128" i="22" s="1"/>
  <c r="AK23" i="22"/>
  <c r="AK128" i="22" s="1"/>
  <c r="AS23" i="22"/>
  <c r="AS128" i="22" s="1"/>
  <c r="BA23" i="22"/>
  <c r="BA128" i="22" s="1"/>
  <c r="AD28" i="22"/>
  <c r="AF28" i="22"/>
  <c r="AJ28" i="22"/>
  <c r="AN28" i="22"/>
  <c r="AR28" i="22"/>
  <c r="AV28" i="22"/>
  <c r="AZ28" i="22"/>
  <c r="AG28" i="22"/>
  <c r="AL28" i="22"/>
  <c r="AQ28" i="22"/>
  <c r="AW28" i="22"/>
  <c r="BB28" i="22"/>
  <c r="AH28" i="22"/>
  <c r="AM28" i="22"/>
  <c r="AS28" i="22"/>
  <c r="AX28" i="22"/>
  <c r="AI28" i="22"/>
  <c r="AO28" i="22"/>
  <c r="AT28" i="22"/>
  <c r="AY28" i="22"/>
  <c r="AE28" i="22"/>
  <c r="BA28" i="22"/>
  <c r="AK28" i="22"/>
  <c r="AP28" i="22"/>
  <c r="AU28" i="22"/>
  <c r="AD13" i="22"/>
  <c r="AD118" i="22" s="1"/>
  <c r="AE13" i="22"/>
  <c r="AE118" i="22" s="1"/>
  <c r="AI13" i="22"/>
  <c r="AI118" i="22" s="1"/>
  <c r="AM13" i="22"/>
  <c r="AM118" i="22" s="1"/>
  <c r="AQ13" i="22"/>
  <c r="AQ118" i="22" s="1"/>
  <c r="AU13" i="22"/>
  <c r="AU118" i="22" s="1"/>
  <c r="AY13" i="22"/>
  <c r="AY118" i="22" s="1"/>
  <c r="AF13" i="22"/>
  <c r="AF118" i="22" s="1"/>
  <c r="AJ13" i="22"/>
  <c r="AJ118" i="22" s="1"/>
  <c r="AN13" i="22"/>
  <c r="AN118" i="22" s="1"/>
  <c r="AR13" i="22"/>
  <c r="AR118" i="22" s="1"/>
  <c r="AV13" i="22"/>
  <c r="AV118" i="22" s="1"/>
  <c r="AZ13" i="22"/>
  <c r="AZ118" i="22" s="1"/>
  <c r="AG13" i="22"/>
  <c r="AG118" i="22" s="1"/>
  <c r="AK13" i="22"/>
  <c r="AK118" i="22" s="1"/>
  <c r="AO13" i="22"/>
  <c r="AO118" i="22" s="1"/>
  <c r="AS13" i="22"/>
  <c r="AS118" i="22" s="1"/>
  <c r="AW13" i="22"/>
  <c r="AW118" i="22" s="1"/>
  <c r="BA13" i="22"/>
  <c r="BA118" i="22" s="1"/>
  <c r="AP13" i="22"/>
  <c r="AP118" i="22" s="1"/>
  <c r="AT13" i="22"/>
  <c r="AT118" i="22" s="1"/>
  <c r="AH13" i="22"/>
  <c r="AH118" i="22" s="1"/>
  <c r="AX13" i="22"/>
  <c r="AX118" i="22" s="1"/>
  <c r="BB13" i="22"/>
  <c r="BB118" i="22" s="1"/>
  <c r="AL13" i="22"/>
  <c r="AL118" i="22" s="1"/>
  <c r="AD45" i="22"/>
  <c r="AD150" i="22" s="1"/>
  <c r="AF45" i="22"/>
  <c r="AF150" i="22" s="1"/>
  <c r="AJ45" i="22"/>
  <c r="AJ150" i="22" s="1"/>
  <c r="AN45" i="22"/>
  <c r="AN150" i="22" s="1"/>
  <c r="AR45" i="22"/>
  <c r="AR150" i="22" s="1"/>
  <c r="AV45" i="22"/>
  <c r="AV150" i="22" s="1"/>
  <c r="AZ45" i="22"/>
  <c r="AZ150" i="22" s="1"/>
  <c r="AI45" i="22"/>
  <c r="AI150" i="22" s="1"/>
  <c r="AO45" i="22"/>
  <c r="AO150" i="22" s="1"/>
  <c r="AT45" i="22"/>
  <c r="AT150" i="22" s="1"/>
  <c r="AY45" i="22"/>
  <c r="AY150" i="22" s="1"/>
  <c r="AE45" i="22"/>
  <c r="AE150" i="22" s="1"/>
  <c r="AK45" i="22"/>
  <c r="AK150" i="22" s="1"/>
  <c r="AP45" i="22"/>
  <c r="AP150" i="22" s="1"/>
  <c r="AU45" i="22"/>
  <c r="AU150" i="22" s="1"/>
  <c r="BA45" i="22"/>
  <c r="BA150" i="22" s="1"/>
  <c r="AG45" i="22"/>
  <c r="AG150" i="22" s="1"/>
  <c r="AL45" i="22"/>
  <c r="AL150" i="22" s="1"/>
  <c r="AQ45" i="22"/>
  <c r="AQ150" i="22" s="1"/>
  <c r="AW45" i="22"/>
  <c r="AW150" i="22" s="1"/>
  <c r="BB45" i="22"/>
  <c r="BB150" i="22" s="1"/>
  <c r="AS45" i="22"/>
  <c r="AS150" i="22" s="1"/>
  <c r="AX45" i="22"/>
  <c r="AX150" i="22" s="1"/>
  <c r="AH45" i="22"/>
  <c r="AH150" i="22" s="1"/>
  <c r="AM45" i="22"/>
  <c r="AM150" i="22" s="1"/>
  <c r="AD19" i="22"/>
  <c r="AE19" i="22"/>
  <c r="AI19" i="22"/>
  <c r="AI124" i="22" s="1"/>
  <c r="AM19" i="22"/>
  <c r="AM124" i="22" s="1"/>
  <c r="AQ19" i="22"/>
  <c r="AU19" i="22"/>
  <c r="AY19" i="22"/>
  <c r="AG19" i="22"/>
  <c r="AG124" i="22" s="1"/>
  <c r="AK19" i="22"/>
  <c r="AO19" i="22"/>
  <c r="AS19" i="22"/>
  <c r="AS124" i="22" s="1"/>
  <c r="AW19" i="22"/>
  <c r="AW124" i="22" s="1"/>
  <c r="BA19" i="22"/>
  <c r="AH19" i="22"/>
  <c r="AP19" i="22"/>
  <c r="AP124" i="22" s="1"/>
  <c r="AX19" i="22"/>
  <c r="AX124" i="22" s="1"/>
  <c r="AL19" i="22"/>
  <c r="AT19" i="22"/>
  <c r="BB19" i="22"/>
  <c r="BB124" i="22" s="1"/>
  <c r="AJ19" i="22"/>
  <c r="AJ124" i="22" s="1"/>
  <c r="AZ19" i="22"/>
  <c r="AN19" i="22"/>
  <c r="AR19" i="22"/>
  <c r="AF19" i="22"/>
  <c r="AF124" i="22" s="1"/>
  <c r="AV19" i="22"/>
  <c r="AD38" i="22"/>
  <c r="AH38" i="22"/>
  <c r="AL38" i="22"/>
  <c r="AP38" i="22"/>
  <c r="AT38" i="22"/>
  <c r="AX38" i="22"/>
  <c r="BB38" i="22"/>
  <c r="AE38" i="22"/>
  <c r="AI38" i="22"/>
  <c r="AF38" i="22"/>
  <c r="AJ38" i="22"/>
  <c r="AN38" i="22"/>
  <c r="AR38" i="22"/>
  <c r="AV38" i="22"/>
  <c r="AZ38" i="22"/>
  <c r="AK38" i="22"/>
  <c r="AS38" i="22"/>
  <c r="BA38" i="22"/>
  <c r="AM38" i="22"/>
  <c r="AU38" i="22"/>
  <c r="AO38" i="22"/>
  <c r="AW38" i="22"/>
  <c r="AY38" i="22"/>
  <c r="AG38" i="22"/>
  <c r="AQ38" i="22"/>
  <c r="AD12" i="22"/>
  <c r="AE12" i="22"/>
  <c r="AI12" i="22"/>
  <c r="AM12" i="22"/>
  <c r="AQ12" i="22"/>
  <c r="AU12" i="22"/>
  <c r="AY12" i="22"/>
  <c r="AF12" i="22"/>
  <c r="AJ12" i="22"/>
  <c r="AN12" i="22"/>
  <c r="AR12" i="22"/>
  <c r="AV12" i="22"/>
  <c r="AZ12" i="22"/>
  <c r="AG12" i="22"/>
  <c r="AK12" i="22"/>
  <c r="AO12" i="22"/>
  <c r="AS12" i="22"/>
  <c r="AW12" i="22"/>
  <c r="BA12" i="22"/>
  <c r="AH12" i="22"/>
  <c r="AX12" i="22"/>
  <c r="AL12" i="22"/>
  <c r="BB12" i="22"/>
  <c r="AP12" i="22"/>
  <c r="AT12" i="22"/>
  <c r="AD40" i="22"/>
  <c r="AH40" i="22"/>
  <c r="AL40" i="22"/>
  <c r="AP40" i="22"/>
  <c r="AT40" i="22"/>
  <c r="AX40" i="22"/>
  <c r="BB40" i="22"/>
  <c r="AF40" i="22"/>
  <c r="AJ40" i="22"/>
  <c r="AN40" i="22"/>
  <c r="AR40" i="22"/>
  <c r="AV40" i="22"/>
  <c r="AZ40" i="22"/>
  <c r="AK40" i="22"/>
  <c r="AS40" i="22"/>
  <c r="BA40" i="22"/>
  <c r="AE40" i="22"/>
  <c r="AM40" i="22"/>
  <c r="AU40" i="22"/>
  <c r="AG40" i="22"/>
  <c r="AO40" i="22"/>
  <c r="AW40" i="22"/>
  <c r="AI40" i="22"/>
  <c r="AQ40" i="22"/>
  <c r="AY40" i="22"/>
  <c r="AD59" i="22"/>
  <c r="AE59" i="22"/>
  <c r="AI59" i="22"/>
  <c r="AM59" i="22"/>
  <c r="AQ59" i="22"/>
  <c r="AU59" i="22"/>
  <c r="AY59" i="22"/>
  <c r="AF59" i="22"/>
  <c r="AJ59" i="22"/>
  <c r="AN59" i="22"/>
  <c r="AR59" i="22"/>
  <c r="AV59" i="22"/>
  <c r="AZ59" i="22"/>
  <c r="AG59" i="22"/>
  <c r="AK59" i="22"/>
  <c r="AO59" i="22"/>
  <c r="AS59" i="22"/>
  <c r="AW59" i="22"/>
  <c r="BA59" i="22"/>
  <c r="AH59" i="22"/>
  <c r="AX59" i="22"/>
  <c r="AL59" i="22"/>
  <c r="BB59" i="22"/>
  <c r="AP59" i="22"/>
  <c r="AT59" i="22"/>
  <c r="AD57" i="22"/>
  <c r="AE57" i="22"/>
  <c r="AI57" i="22"/>
  <c r="AM57" i="22"/>
  <c r="AQ57" i="22"/>
  <c r="AU57" i="22"/>
  <c r="AY57" i="22"/>
  <c r="AF57" i="22"/>
  <c r="AJ57" i="22"/>
  <c r="AN57" i="22"/>
  <c r="AR57" i="22"/>
  <c r="AV57" i="22"/>
  <c r="AZ57" i="22"/>
  <c r="AG57" i="22"/>
  <c r="AK57" i="22"/>
  <c r="AO57" i="22"/>
  <c r="AS57" i="22"/>
  <c r="AW57" i="22"/>
  <c r="BA57" i="22"/>
  <c r="AH57" i="22"/>
  <c r="AX57" i="22"/>
  <c r="AL57" i="22"/>
  <c r="BB57" i="22"/>
  <c r="AP57" i="22"/>
  <c r="AT57" i="22"/>
  <c r="AD52" i="22"/>
  <c r="AD157" i="22" s="1"/>
  <c r="AE52" i="22"/>
  <c r="AE157" i="22" s="1"/>
  <c r="AI52" i="22"/>
  <c r="AI157" i="22" s="1"/>
  <c r="AM52" i="22"/>
  <c r="AM157" i="22" s="1"/>
  <c r="AQ52" i="22"/>
  <c r="AQ157" i="22" s="1"/>
  <c r="AU52" i="22"/>
  <c r="AU157" i="22" s="1"/>
  <c r="AY52" i="22"/>
  <c r="AY157" i="22" s="1"/>
  <c r="AF52" i="22"/>
  <c r="AF157" i="22" s="1"/>
  <c r="AJ52" i="22"/>
  <c r="AJ157" i="22" s="1"/>
  <c r="AN52" i="22"/>
  <c r="AN157" i="22" s="1"/>
  <c r="AR52" i="22"/>
  <c r="AR157" i="22" s="1"/>
  <c r="AV52" i="22"/>
  <c r="AV157" i="22" s="1"/>
  <c r="AZ52" i="22"/>
  <c r="AZ157" i="22" s="1"/>
  <c r="AG52" i="22"/>
  <c r="AG157" i="22" s="1"/>
  <c r="AK52" i="22"/>
  <c r="AK157" i="22" s="1"/>
  <c r="AO52" i="22"/>
  <c r="AO157" i="22" s="1"/>
  <c r="AS52" i="22"/>
  <c r="AS157" i="22" s="1"/>
  <c r="AW52" i="22"/>
  <c r="AW157" i="22" s="1"/>
  <c r="BA52" i="22"/>
  <c r="BA157" i="22" s="1"/>
  <c r="AP52" i="22"/>
  <c r="AP157" i="22" s="1"/>
  <c r="AT52" i="22"/>
  <c r="AT157" i="22" s="1"/>
  <c r="AH52" i="22"/>
  <c r="AH157" i="22" s="1"/>
  <c r="AX52" i="22"/>
  <c r="AX157" i="22" s="1"/>
  <c r="AL52" i="22"/>
  <c r="AL157" i="22" s="1"/>
  <c r="BB52" i="22"/>
  <c r="BB157" i="22" s="1"/>
  <c r="AD50" i="22"/>
  <c r="AE50" i="22"/>
  <c r="AI50" i="22"/>
  <c r="AM50" i="22"/>
  <c r="AQ50" i="22"/>
  <c r="AU50" i="22"/>
  <c r="AY50" i="22"/>
  <c r="AF50" i="22"/>
  <c r="AJ50" i="22"/>
  <c r="AN50" i="22"/>
  <c r="AR50" i="22"/>
  <c r="AV50" i="22"/>
  <c r="AZ50" i="22"/>
  <c r="AG50" i="22"/>
  <c r="AK50" i="22"/>
  <c r="AO50" i="22"/>
  <c r="AS50" i="22"/>
  <c r="AW50" i="22"/>
  <c r="BA50" i="22"/>
  <c r="AP50" i="22"/>
  <c r="AT50" i="22"/>
  <c r="AH50" i="22"/>
  <c r="AX50" i="22"/>
  <c r="AL50" i="22"/>
  <c r="BB50" i="22"/>
  <c r="AD8" i="22"/>
  <c r="AE8" i="22"/>
  <c r="AI8" i="22"/>
  <c r="AM8" i="22"/>
  <c r="AQ8" i="22"/>
  <c r="AU8" i="22"/>
  <c r="AY8" i="22"/>
  <c r="AF8" i="22"/>
  <c r="AJ8" i="22"/>
  <c r="AN8" i="22"/>
  <c r="AR8" i="22"/>
  <c r="AV8" i="22"/>
  <c r="AZ8" i="22"/>
  <c r="AG8" i="22"/>
  <c r="AK8" i="22"/>
  <c r="AO8" i="22"/>
  <c r="AS8" i="22"/>
  <c r="AW8" i="22"/>
  <c r="BA8" i="22"/>
  <c r="AH8" i="22"/>
  <c r="AX8" i="22"/>
  <c r="AL8" i="22"/>
  <c r="BB8" i="22"/>
  <c r="AP8" i="22"/>
  <c r="AT8" i="22"/>
  <c r="AD63" i="22"/>
  <c r="AE63" i="22"/>
  <c r="AI63" i="22"/>
  <c r="AM63" i="22"/>
  <c r="AQ63" i="22"/>
  <c r="AU63" i="22"/>
  <c r="AY63" i="22"/>
  <c r="AF63" i="22"/>
  <c r="AJ63" i="22"/>
  <c r="AN63" i="22"/>
  <c r="AR63" i="22"/>
  <c r="AV63" i="22"/>
  <c r="AZ63" i="22"/>
  <c r="AG63" i="22"/>
  <c r="AK63" i="22"/>
  <c r="AO63" i="22"/>
  <c r="AS63" i="22"/>
  <c r="AW63" i="22"/>
  <c r="BA63" i="22"/>
  <c r="AH63" i="22"/>
  <c r="AX63" i="22"/>
  <c r="AL63" i="22"/>
  <c r="BB63" i="22"/>
  <c r="AP63" i="22"/>
  <c r="AT63" i="22"/>
  <c r="AD11" i="22"/>
  <c r="AE11" i="22"/>
  <c r="AI11" i="22"/>
  <c r="AM11" i="22"/>
  <c r="AQ11" i="22"/>
  <c r="AU11" i="22"/>
  <c r="AY11" i="22"/>
  <c r="AF11" i="22"/>
  <c r="AJ11" i="22"/>
  <c r="AN11" i="22"/>
  <c r="AR11" i="22"/>
  <c r="AV11" i="22"/>
  <c r="AZ11" i="22"/>
  <c r="AG11" i="22"/>
  <c r="AK11" i="22"/>
  <c r="AO11" i="22"/>
  <c r="AS11" i="22"/>
  <c r="AW11" i="22"/>
  <c r="BA11" i="22"/>
  <c r="AP11" i="22"/>
  <c r="AT11" i="22"/>
  <c r="AH11" i="22"/>
  <c r="AX11" i="22"/>
  <c r="AL11" i="22"/>
  <c r="BB11" i="22"/>
  <c r="AD24" i="22"/>
  <c r="AD129" i="22" s="1"/>
  <c r="AH24" i="22"/>
  <c r="AH129" i="22" s="1"/>
  <c r="AL24" i="22"/>
  <c r="AL129" i="22" s="1"/>
  <c r="AP24" i="22"/>
  <c r="AP129" i="22" s="1"/>
  <c r="AT24" i="22"/>
  <c r="AT129" i="22" s="1"/>
  <c r="AX24" i="22"/>
  <c r="AX129" i="22" s="1"/>
  <c r="BB24" i="22"/>
  <c r="BB129" i="22" s="1"/>
  <c r="AF24" i="22"/>
  <c r="AF129" i="22" s="1"/>
  <c r="AJ24" i="22"/>
  <c r="AJ129" i="22" s="1"/>
  <c r="AN24" i="22"/>
  <c r="AN129" i="22" s="1"/>
  <c r="AR24" i="22"/>
  <c r="AR129" i="22" s="1"/>
  <c r="AV24" i="22"/>
  <c r="AV129" i="22" s="1"/>
  <c r="AZ24" i="22"/>
  <c r="AZ129" i="22" s="1"/>
  <c r="AE24" i="22"/>
  <c r="AE129" i="22" s="1"/>
  <c r="AM24" i="22"/>
  <c r="AM129" i="22" s="1"/>
  <c r="AU24" i="22"/>
  <c r="AU129" i="22" s="1"/>
  <c r="AG24" i="22"/>
  <c r="AG129" i="22" s="1"/>
  <c r="AO24" i="22"/>
  <c r="AO129" i="22" s="1"/>
  <c r="AW24" i="22"/>
  <c r="AW129" i="22" s="1"/>
  <c r="AI24" i="22"/>
  <c r="AI129" i="22" s="1"/>
  <c r="AQ24" i="22"/>
  <c r="AQ129" i="22" s="1"/>
  <c r="AY24" i="22"/>
  <c r="AY129" i="22" s="1"/>
  <c r="AS24" i="22"/>
  <c r="AS129" i="22" s="1"/>
  <c r="BA24" i="22"/>
  <c r="BA129" i="22" s="1"/>
  <c r="AK24" i="22"/>
  <c r="AK129" i="22" s="1"/>
  <c r="AD39" i="22"/>
  <c r="AH39" i="22"/>
  <c r="AL39" i="22"/>
  <c r="AP39" i="22"/>
  <c r="AT39" i="22"/>
  <c r="AX39" i="22"/>
  <c r="BB39" i="22"/>
  <c r="AF39" i="22"/>
  <c r="AJ39" i="22"/>
  <c r="AN39" i="22"/>
  <c r="AR39" i="22"/>
  <c r="AV39" i="22"/>
  <c r="AZ39" i="22"/>
  <c r="AK39" i="22"/>
  <c r="AS39" i="22"/>
  <c r="BA39" i="22"/>
  <c r="AE39" i="22"/>
  <c r="AM39" i="22"/>
  <c r="AU39" i="22"/>
  <c r="AG39" i="22"/>
  <c r="AO39" i="22"/>
  <c r="AW39" i="22"/>
  <c r="AI39" i="22"/>
  <c r="AQ39" i="22"/>
  <c r="AY39" i="22"/>
  <c r="AD49" i="22"/>
  <c r="AD154" i="22" s="1"/>
  <c r="AF49" i="22"/>
  <c r="AF154" i="22" s="1"/>
  <c r="AI49" i="22"/>
  <c r="AI154" i="22" s="1"/>
  <c r="AM49" i="22"/>
  <c r="AM154" i="22" s="1"/>
  <c r="AQ49" i="22"/>
  <c r="AQ154" i="22" s="1"/>
  <c r="AU49" i="22"/>
  <c r="AU154" i="22" s="1"/>
  <c r="AY49" i="22"/>
  <c r="AY154" i="22" s="1"/>
  <c r="AE49" i="22"/>
  <c r="AE154" i="22" s="1"/>
  <c r="AJ49" i="22"/>
  <c r="AJ154" i="22" s="1"/>
  <c r="AN49" i="22"/>
  <c r="AN154" i="22" s="1"/>
  <c r="AR49" i="22"/>
  <c r="AR154" i="22" s="1"/>
  <c r="AV49" i="22"/>
  <c r="AV154" i="22" s="1"/>
  <c r="AZ49" i="22"/>
  <c r="AZ154" i="22" s="1"/>
  <c r="AG49" i="22"/>
  <c r="AG154" i="22" s="1"/>
  <c r="AK49" i="22"/>
  <c r="AK154" i="22" s="1"/>
  <c r="AO49" i="22"/>
  <c r="AO154" i="22" s="1"/>
  <c r="AS49" i="22"/>
  <c r="AS154" i="22" s="1"/>
  <c r="AW49" i="22"/>
  <c r="AW154" i="22" s="1"/>
  <c r="BA49" i="22"/>
  <c r="BA154" i="22" s="1"/>
  <c r="AH49" i="22"/>
  <c r="AH154" i="22" s="1"/>
  <c r="AX49" i="22"/>
  <c r="AX154" i="22" s="1"/>
  <c r="AL49" i="22"/>
  <c r="AL154" i="22" s="1"/>
  <c r="BB49" i="22"/>
  <c r="BB154" i="22" s="1"/>
  <c r="AP49" i="22"/>
  <c r="AP154" i="22" s="1"/>
  <c r="AT49" i="22"/>
  <c r="AT154" i="22" s="1"/>
  <c r="AD37" i="22"/>
  <c r="AD142" i="22" s="1"/>
  <c r="AH37" i="22"/>
  <c r="AH142" i="22" s="1"/>
  <c r="AL37" i="22"/>
  <c r="AL142" i="22" s="1"/>
  <c r="AP37" i="22"/>
  <c r="AP142" i="22" s="1"/>
  <c r="AT37" i="22"/>
  <c r="AT142" i="22" s="1"/>
  <c r="AX37" i="22"/>
  <c r="AX142" i="22" s="1"/>
  <c r="BB37" i="22"/>
  <c r="BB142" i="22" s="1"/>
  <c r="AE37" i="22"/>
  <c r="AE142" i="22" s="1"/>
  <c r="AI37" i="22"/>
  <c r="AI142" i="22" s="1"/>
  <c r="AM37" i="22"/>
  <c r="AM142" i="22" s="1"/>
  <c r="AQ37" i="22"/>
  <c r="AQ142" i="22" s="1"/>
  <c r="AU37" i="22"/>
  <c r="AU142" i="22" s="1"/>
  <c r="AY37" i="22"/>
  <c r="AY142" i="22" s="1"/>
  <c r="AF37" i="22"/>
  <c r="AF142" i="22" s="1"/>
  <c r="AJ37" i="22"/>
  <c r="AJ142" i="22" s="1"/>
  <c r="AN37" i="22"/>
  <c r="AN142" i="22" s="1"/>
  <c r="AR37" i="22"/>
  <c r="AV37" i="22"/>
  <c r="AV142" i="22" s="1"/>
  <c r="AZ37" i="22"/>
  <c r="AZ142" i="22" s="1"/>
  <c r="AS37" i="22"/>
  <c r="AS142" i="22" s="1"/>
  <c r="AG37" i="22"/>
  <c r="AG142" i="22" s="1"/>
  <c r="AW37" i="22"/>
  <c r="AW142" i="22" s="1"/>
  <c r="AK37" i="22"/>
  <c r="AK142" i="22" s="1"/>
  <c r="BA37" i="22"/>
  <c r="BA142" i="22" s="1"/>
  <c r="AO37" i="22"/>
  <c r="AO142" i="22" s="1"/>
  <c r="AD17" i="22"/>
  <c r="AE17" i="22"/>
  <c r="AI17" i="22"/>
  <c r="AM17" i="22"/>
  <c r="AQ17" i="22"/>
  <c r="AU17" i="22"/>
  <c r="AY17" i="22"/>
  <c r="AF17" i="22"/>
  <c r="AJ17" i="22"/>
  <c r="AN17" i="22"/>
  <c r="AG17" i="22"/>
  <c r="AK17" i="22"/>
  <c r="AO17" i="22"/>
  <c r="AS17" i="22"/>
  <c r="AW17" i="22"/>
  <c r="BA17" i="22"/>
  <c r="AP17" i="22"/>
  <c r="AX17" i="22"/>
  <c r="AR17" i="22"/>
  <c r="AZ17" i="22"/>
  <c r="AH17" i="22"/>
  <c r="AT17" i="22"/>
  <c r="BB17" i="22"/>
  <c r="AL17" i="22"/>
  <c r="AV17" i="22"/>
  <c r="AD35" i="22"/>
  <c r="AH35" i="22"/>
  <c r="AL35" i="22"/>
  <c r="AP35" i="22"/>
  <c r="AT35" i="22"/>
  <c r="AX35" i="22"/>
  <c r="BB35" i="22"/>
  <c r="AE35" i="22"/>
  <c r="AI35" i="22"/>
  <c r="AM35" i="22"/>
  <c r="AQ35" i="22"/>
  <c r="AU35" i="22"/>
  <c r="AY35" i="22"/>
  <c r="AF35" i="22"/>
  <c r="AJ35" i="22"/>
  <c r="AN35" i="22"/>
  <c r="AR35" i="22"/>
  <c r="AV35" i="22"/>
  <c r="AZ35" i="22"/>
  <c r="AS35" i="22"/>
  <c r="AG35" i="22"/>
  <c r="AW35" i="22"/>
  <c r="AK35" i="22"/>
  <c r="BA35" i="22"/>
  <c r="AO35" i="22"/>
  <c r="AD22" i="22"/>
  <c r="AD127" i="22" s="1"/>
  <c r="AE22" i="22"/>
  <c r="AE127" i="22" s="1"/>
  <c r="AG22" i="22"/>
  <c r="AG127" i="22" s="1"/>
  <c r="AH22" i="22"/>
  <c r="AH127" i="22" s="1"/>
  <c r="AL22" i="22"/>
  <c r="AL127" i="22" s="1"/>
  <c r="AP22" i="22"/>
  <c r="AP127" i="22" s="1"/>
  <c r="AT22" i="22"/>
  <c r="AT127" i="22" s="1"/>
  <c r="AX22" i="22"/>
  <c r="AX127" i="22" s="1"/>
  <c r="BB22" i="22"/>
  <c r="BB127" i="22" s="1"/>
  <c r="AJ22" i="22"/>
  <c r="AJ127" i="22" s="1"/>
  <c r="AN22" i="22"/>
  <c r="AN127" i="22" s="1"/>
  <c r="AR22" i="22"/>
  <c r="AR127" i="22" s="1"/>
  <c r="AV22" i="22"/>
  <c r="AV127" i="22" s="1"/>
  <c r="AZ22" i="22"/>
  <c r="AZ127" i="22" s="1"/>
  <c r="AM22" i="22"/>
  <c r="AM127" i="22" s="1"/>
  <c r="AU22" i="22"/>
  <c r="AU127" i="22" s="1"/>
  <c r="AF22" i="22"/>
  <c r="AF127" i="22" s="1"/>
  <c r="AO22" i="22"/>
  <c r="AO127" i="22" s="1"/>
  <c r="AW22" i="22"/>
  <c r="AW127" i="22" s="1"/>
  <c r="AI22" i="22"/>
  <c r="AI127" i="22" s="1"/>
  <c r="AQ22" i="22"/>
  <c r="AQ127" i="22" s="1"/>
  <c r="AY22" i="22"/>
  <c r="AY127" i="22" s="1"/>
  <c r="AK22" i="22"/>
  <c r="AK127" i="22" s="1"/>
  <c r="AS22" i="22"/>
  <c r="AS127" i="22" s="1"/>
  <c r="BA22" i="22"/>
  <c r="BA127" i="22" s="1"/>
  <c r="AD31" i="22"/>
  <c r="AF31" i="22"/>
  <c r="AJ31" i="22"/>
  <c r="AN31" i="22"/>
  <c r="AR31" i="22"/>
  <c r="AI31" i="22"/>
  <c r="AO31" i="22"/>
  <c r="AT31" i="22"/>
  <c r="AX31" i="22"/>
  <c r="BB31" i="22"/>
  <c r="AE31" i="22"/>
  <c r="AK31" i="22"/>
  <c r="AP31" i="22"/>
  <c r="AU31" i="22"/>
  <c r="AY31" i="22"/>
  <c r="AG31" i="22"/>
  <c r="AL31" i="22"/>
  <c r="AQ31" i="22"/>
  <c r="AV31" i="22"/>
  <c r="AZ31" i="22"/>
  <c r="AS31" i="22"/>
  <c r="AW31" i="22"/>
  <c r="AH31" i="22"/>
  <c r="BA31" i="22"/>
  <c r="AM31" i="22"/>
  <c r="AD58" i="22"/>
  <c r="AE58" i="22"/>
  <c r="AI58" i="22"/>
  <c r="AM58" i="22"/>
  <c r="AQ58" i="22"/>
  <c r="AU58" i="22"/>
  <c r="AY58" i="22"/>
  <c r="AF58" i="22"/>
  <c r="AJ58" i="22"/>
  <c r="AN58" i="22"/>
  <c r="AR58" i="22"/>
  <c r="AV58" i="22"/>
  <c r="AZ58" i="22"/>
  <c r="AG58" i="22"/>
  <c r="AK58" i="22"/>
  <c r="AO58" i="22"/>
  <c r="AS58" i="22"/>
  <c r="AW58" i="22"/>
  <c r="BA58" i="22"/>
  <c r="AP58" i="22"/>
  <c r="AT58" i="22"/>
  <c r="AH58" i="22"/>
  <c r="AX58" i="22"/>
  <c r="AL58" i="22"/>
  <c r="BB58" i="22"/>
  <c r="AD60" i="22"/>
  <c r="AE60" i="22"/>
  <c r="AI60" i="22"/>
  <c r="AM60" i="22"/>
  <c r="AQ60" i="22"/>
  <c r="AU60" i="22"/>
  <c r="AY60" i="22"/>
  <c r="AF60" i="22"/>
  <c r="AJ60" i="22"/>
  <c r="AN60" i="22"/>
  <c r="AR60" i="22"/>
  <c r="AV60" i="22"/>
  <c r="AZ60" i="22"/>
  <c r="AG60" i="22"/>
  <c r="AK60" i="22"/>
  <c r="AO60" i="22"/>
  <c r="AS60" i="22"/>
  <c r="AW60" i="22"/>
  <c r="BA60" i="22"/>
  <c r="AP60" i="22"/>
  <c r="AT60" i="22"/>
  <c r="AH60" i="22"/>
  <c r="AX60" i="22"/>
  <c r="AL60" i="22"/>
  <c r="BB60" i="22"/>
  <c r="AD55" i="22"/>
  <c r="AE55" i="22"/>
  <c r="AI55" i="22"/>
  <c r="AM55" i="22"/>
  <c r="AQ55" i="22"/>
  <c r="AU55" i="22"/>
  <c r="AY55" i="22"/>
  <c r="AF55" i="22"/>
  <c r="AJ55" i="22"/>
  <c r="AN55" i="22"/>
  <c r="AR55" i="22"/>
  <c r="AV55" i="22"/>
  <c r="AZ55" i="22"/>
  <c r="AG55" i="22"/>
  <c r="AK55" i="22"/>
  <c r="AO55" i="22"/>
  <c r="AS55" i="22"/>
  <c r="AW55" i="22"/>
  <c r="BA55" i="22"/>
  <c r="AH55" i="22"/>
  <c r="AX55" i="22"/>
  <c r="AL55" i="22"/>
  <c r="BB55" i="22"/>
  <c r="AP55" i="22"/>
  <c r="AT55" i="22"/>
  <c r="AD48" i="22"/>
  <c r="AD153" i="22" s="1"/>
  <c r="AF48" i="22"/>
  <c r="AF153" i="22" s="1"/>
  <c r="AJ48" i="22"/>
  <c r="AJ153" i="22" s="1"/>
  <c r="AN48" i="22"/>
  <c r="AN153" i="22" s="1"/>
  <c r="AR48" i="22"/>
  <c r="AR153" i="22" s="1"/>
  <c r="AV48" i="22"/>
  <c r="AV153" i="22" s="1"/>
  <c r="AZ48" i="22"/>
  <c r="AZ153" i="22" s="1"/>
  <c r="AG48" i="22"/>
  <c r="AG153" i="22" s="1"/>
  <c r="AL48" i="22"/>
  <c r="AL153" i="22" s="1"/>
  <c r="AQ48" i="22"/>
  <c r="AQ153" i="22" s="1"/>
  <c r="AW48" i="22"/>
  <c r="AW153" i="22" s="1"/>
  <c r="BB48" i="22"/>
  <c r="BB153" i="22" s="1"/>
  <c r="AH48" i="22"/>
  <c r="AH153" i="22" s="1"/>
  <c r="AM48" i="22"/>
  <c r="AM153" i="22" s="1"/>
  <c r="AS48" i="22"/>
  <c r="AS153" i="22" s="1"/>
  <c r="AX48" i="22"/>
  <c r="AX153" i="22" s="1"/>
  <c r="AI48" i="22"/>
  <c r="AI153" i="22" s="1"/>
  <c r="AO48" i="22"/>
  <c r="AO153" i="22" s="1"/>
  <c r="AT48" i="22"/>
  <c r="AT153" i="22" s="1"/>
  <c r="AY48" i="22"/>
  <c r="AY153" i="22" s="1"/>
  <c r="AK48" i="22"/>
  <c r="AK153" i="22" s="1"/>
  <c r="AP48" i="22"/>
  <c r="AP153" i="22" s="1"/>
  <c r="AU48" i="22"/>
  <c r="AU153" i="22" s="1"/>
  <c r="AE48" i="22"/>
  <c r="AE153" i="22" s="1"/>
  <c r="BA48" i="22"/>
  <c r="BA153" i="22" s="1"/>
  <c r="AD62" i="22"/>
  <c r="AE62" i="22"/>
  <c r="AI62" i="22"/>
  <c r="AM62" i="22"/>
  <c r="AQ62" i="22"/>
  <c r="AU62" i="22"/>
  <c r="AY62" i="22"/>
  <c r="AF62" i="22"/>
  <c r="AJ62" i="22"/>
  <c r="AN62" i="22"/>
  <c r="AR62" i="22"/>
  <c r="AV62" i="22"/>
  <c r="AZ62" i="22"/>
  <c r="AG62" i="22"/>
  <c r="AK62" i="22"/>
  <c r="AO62" i="22"/>
  <c r="AS62" i="22"/>
  <c r="AW62" i="22"/>
  <c r="BA62" i="22"/>
  <c r="AP62" i="22"/>
  <c r="AT62" i="22"/>
  <c r="AH62" i="22"/>
  <c r="AX62" i="22"/>
  <c r="AL62" i="22"/>
  <c r="BB62" i="22"/>
  <c r="AD10" i="22"/>
  <c r="AE10" i="22"/>
  <c r="AI10" i="22"/>
  <c r="AM10" i="22"/>
  <c r="AQ10" i="22"/>
  <c r="AU10" i="22"/>
  <c r="AY10" i="22"/>
  <c r="AF10" i="22"/>
  <c r="AJ10" i="22"/>
  <c r="AN10" i="22"/>
  <c r="AR10" i="22"/>
  <c r="AV10" i="22"/>
  <c r="AZ10" i="22"/>
  <c r="AG10" i="22"/>
  <c r="AK10" i="22"/>
  <c r="AO10" i="22"/>
  <c r="AS10" i="22"/>
  <c r="AW10" i="22"/>
  <c r="BA10" i="22"/>
  <c r="AH10" i="22"/>
  <c r="AX10" i="22"/>
  <c r="AL10" i="22"/>
  <c r="BB10" i="22"/>
  <c r="AP10" i="22"/>
  <c r="AT10" i="22"/>
  <c r="AD29" i="22"/>
  <c r="AF29" i="22"/>
  <c r="AJ29" i="22"/>
  <c r="AN29" i="22"/>
  <c r="AR29" i="22"/>
  <c r="AV29" i="22"/>
  <c r="AZ29" i="22"/>
  <c r="AI29" i="22"/>
  <c r="AO29" i="22"/>
  <c r="AT29" i="22"/>
  <c r="AY29" i="22"/>
  <c r="AE29" i="22"/>
  <c r="AK29" i="22"/>
  <c r="AP29" i="22"/>
  <c r="AU29" i="22"/>
  <c r="BA29" i="22"/>
  <c r="AG29" i="22"/>
  <c r="AL29" i="22"/>
  <c r="AQ29" i="22"/>
  <c r="AW29" i="22"/>
  <c r="BB29" i="22"/>
  <c r="AX29" i="22"/>
  <c r="AH29" i="22"/>
  <c r="AM29" i="22"/>
  <c r="AS29" i="22"/>
  <c r="AD20" i="22"/>
  <c r="AD125" i="22" s="1"/>
  <c r="AE20" i="22"/>
  <c r="AE125" i="22" s="1"/>
  <c r="AI20" i="22"/>
  <c r="AI125" i="22" s="1"/>
  <c r="AM20" i="22"/>
  <c r="AQ20" i="22"/>
  <c r="AU20" i="22"/>
  <c r="AU125" i="22" s="1"/>
  <c r="AY20" i="22"/>
  <c r="AG20" i="22"/>
  <c r="AK20" i="22"/>
  <c r="AK125" i="22" s="1"/>
  <c r="AO20" i="22"/>
  <c r="AO125" i="22" s="1"/>
  <c r="AS20" i="22"/>
  <c r="AW20" i="22"/>
  <c r="BA20" i="22"/>
  <c r="BA125" i="22" s="1"/>
  <c r="AH20" i="22"/>
  <c r="AH125" i="22" s="1"/>
  <c r="AP20" i="22"/>
  <c r="AX20" i="22"/>
  <c r="AL20" i="22"/>
  <c r="AT20" i="22"/>
  <c r="AT125" i="22" s="1"/>
  <c r="BB20" i="22"/>
  <c r="BB125" i="22" s="1"/>
  <c r="AR20" i="22"/>
  <c r="AF20" i="22"/>
  <c r="AV20" i="22"/>
  <c r="AV125" i="22" s="1"/>
  <c r="AJ20" i="22"/>
  <c r="AZ20" i="22"/>
  <c r="AN20" i="22"/>
  <c r="AN125" i="22" s="1"/>
  <c r="AD15" i="22"/>
  <c r="AD120" i="22" s="1"/>
  <c r="AE15" i="22"/>
  <c r="AE120" i="22" s="1"/>
  <c r="AI15" i="22"/>
  <c r="AI120" i="22" s="1"/>
  <c r="AM15" i="22"/>
  <c r="AM120" i="22" s="1"/>
  <c r="AQ15" i="22"/>
  <c r="AQ120" i="22" s="1"/>
  <c r="AU15" i="22"/>
  <c r="AU120" i="22" s="1"/>
  <c r="AY15" i="22"/>
  <c r="AY120" i="22" s="1"/>
  <c r="AF15" i="22"/>
  <c r="AF120" i="22" s="1"/>
  <c r="AJ15" i="22"/>
  <c r="AJ120" i="22" s="1"/>
  <c r="AN15" i="22"/>
  <c r="AN120" i="22" s="1"/>
  <c r="AR15" i="22"/>
  <c r="AR120" i="22" s="1"/>
  <c r="AV15" i="22"/>
  <c r="AV120" i="22" s="1"/>
  <c r="AZ15" i="22"/>
  <c r="AZ120" i="22" s="1"/>
  <c r="AG15" i="22"/>
  <c r="AG120" i="22" s="1"/>
  <c r="AK15" i="22"/>
  <c r="AK120" i="22" s="1"/>
  <c r="AO15" i="22"/>
  <c r="AO120" i="22" s="1"/>
  <c r="AS15" i="22"/>
  <c r="AS120" i="22" s="1"/>
  <c r="AW15" i="22"/>
  <c r="AW120" i="22" s="1"/>
  <c r="BA15" i="22"/>
  <c r="BA120" i="22" s="1"/>
  <c r="AP15" i="22"/>
  <c r="AP120" i="22" s="1"/>
  <c r="AT15" i="22"/>
  <c r="AT120" i="22" s="1"/>
  <c r="AH15" i="22"/>
  <c r="AH120" i="22" s="1"/>
  <c r="AX15" i="22"/>
  <c r="AX120" i="22" s="1"/>
  <c r="AL15" i="22"/>
  <c r="AL120" i="22" s="1"/>
  <c r="BB15" i="22"/>
  <c r="BB120" i="22" s="1"/>
  <c r="AD53" i="22"/>
  <c r="AD158" i="22" s="1"/>
  <c r="AE53" i="22"/>
  <c r="AE158" i="22" s="1"/>
  <c r="AI53" i="22"/>
  <c r="AI158" i="22" s="1"/>
  <c r="AM53" i="22"/>
  <c r="AM158" i="22" s="1"/>
  <c r="AQ53" i="22"/>
  <c r="AQ158" i="22" s="1"/>
  <c r="AU53" i="22"/>
  <c r="AU158" i="22" s="1"/>
  <c r="AY53" i="22"/>
  <c r="AY158" i="22" s="1"/>
  <c r="AF53" i="22"/>
  <c r="AF158" i="22" s="1"/>
  <c r="AJ53" i="22"/>
  <c r="AJ158" i="22" s="1"/>
  <c r="AN53" i="22"/>
  <c r="AN158" i="22" s="1"/>
  <c r="AR53" i="22"/>
  <c r="AR158" i="22" s="1"/>
  <c r="AV53" i="22"/>
  <c r="AV158" i="22" s="1"/>
  <c r="AZ53" i="22"/>
  <c r="AZ158" i="22" s="1"/>
  <c r="AG53" i="22"/>
  <c r="AG158" i="22" s="1"/>
  <c r="AK53" i="22"/>
  <c r="AK158" i="22" s="1"/>
  <c r="AO53" i="22"/>
  <c r="AO158" i="22" s="1"/>
  <c r="AS53" i="22"/>
  <c r="AS158" i="22" s="1"/>
  <c r="AW53" i="22"/>
  <c r="AW158" i="22" s="1"/>
  <c r="BA53" i="22"/>
  <c r="BA158" i="22" s="1"/>
  <c r="AH53" i="22"/>
  <c r="AH158" i="22" s="1"/>
  <c r="AX53" i="22"/>
  <c r="AX158" i="22" s="1"/>
  <c r="AL53" i="22"/>
  <c r="AL158" i="22" s="1"/>
  <c r="BB53" i="22"/>
  <c r="BB158" i="22" s="1"/>
  <c r="AP53" i="22"/>
  <c r="AP158" i="22" s="1"/>
  <c r="AT53" i="22"/>
  <c r="AT158" i="22" s="1"/>
  <c r="AD56" i="22"/>
  <c r="AE56" i="22"/>
  <c r="AI56" i="22"/>
  <c r="AM56" i="22"/>
  <c r="AQ56" i="22"/>
  <c r="AU56" i="22"/>
  <c r="AY56" i="22"/>
  <c r="AF56" i="22"/>
  <c r="AJ56" i="22"/>
  <c r="AN56" i="22"/>
  <c r="AR56" i="22"/>
  <c r="AV56" i="22"/>
  <c r="AZ56" i="22"/>
  <c r="AG56" i="22"/>
  <c r="AK56" i="22"/>
  <c r="AO56" i="22"/>
  <c r="AS56" i="22"/>
  <c r="AW56" i="22"/>
  <c r="BA56" i="22"/>
  <c r="AP56" i="22"/>
  <c r="AT56" i="22"/>
  <c r="AH56" i="22"/>
  <c r="AX56" i="22"/>
  <c r="AL56" i="22"/>
  <c r="BB56" i="22"/>
  <c r="AD25" i="22"/>
  <c r="AH25" i="22"/>
  <c r="AL25" i="22"/>
  <c r="AP25" i="22"/>
  <c r="AT25" i="22"/>
  <c r="AX25" i="22"/>
  <c r="BB25" i="22"/>
  <c r="AF25" i="22"/>
  <c r="AJ25" i="22"/>
  <c r="AN25" i="22"/>
  <c r="AR25" i="22"/>
  <c r="AV25" i="22"/>
  <c r="AZ25" i="22"/>
  <c r="AE25" i="22"/>
  <c r="AM25" i="22"/>
  <c r="AU25" i="22"/>
  <c r="AG25" i="22"/>
  <c r="AO25" i="22"/>
  <c r="AW25" i="22"/>
  <c r="AI25" i="22"/>
  <c r="AQ25" i="22"/>
  <c r="AY25" i="22"/>
  <c r="BA25" i="22"/>
  <c r="AK25" i="22"/>
  <c r="AS25" i="22"/>
  <c r="AD26" i="22"/>
  <c r="AH26" i="22"/>
  <c r="AL26" i="22"/>
  <c r="AP26" i="22"/>
  <c r="AT26" i="22"/>
  <c r="AX26" i="22"/>
  <c r="AF26" i="22"/>
  <c r="AJ26" i="22"/>
  <c r="AN26" i="22"/>
  <c r="AR26" i="22"/>
  <c r="AV26" i="22"/>
  <c r="AZ26" i="22"/>
  <c r="AE26" i="22"/>
  <c r="AM26" i="22"/>
  <c r="AU26" i="22"/>
  <c r="BB26" i="22"/>
  <c r="AG26" i="22"/>
  <c r="AO26" i="22"/>
  <c r="AW26" i="22"/>
  <c r="AI26" i="22"/>
  <c r="AQ26" i="22"/>
  <c r="AY26" i="22"/>
  <c r="AK26" i="22"/>
  <c r="AS26" i="22"/>
  <c r="BA26" i="22"/>
  <c r="AD41" i="22"/>
  <c r="AH41" i="22"/>
  <c r="AL41" i="22"/>
  <c r="AP41" i="22"/>
  <c r="AT41" i="22"/>
  <c r="AX41" i="22"/>
  <c r="BB41" i="22"/>
  <c r="AF41" i="22"/>
  <c r="AJ41" i="22"/>
  <c r="AN41" i="22"/>
  <c r="AR41" i="22"/>
  <c r="AV41" i="22"/>
  <c r="AZ41" i="22"/>
  <c r="AK41" i="22"/>
  <c r="AS41" i="22"/>
  <c r="BA41" i="22"/>
  <c r="AE41" i="22"/>
  <c r="AM41" i="22"/>
  <c r="AU41" i="22"/>
  <c r="AG41" i="22"/>
  <c r="AO41" i="22"/>
  <c r="AW41" i="22"/>
  <c r="AQ41" i="22"/>
  <c r="AY41" i="22"/>
  <c r="AI41" i="22"/>
  <c r="AD9" i="22"/>
  <c r="AE9" i="22"/>
  <c r="AI9" i="22"/>
  <c r="AM9" i="22"/>
  <c r="AQ9" i="22"/>
  <c r="AU9" i="22"/>
  <c r="AY9" i="22"/>
  <c r="AF9" i="22"/>
  <c r="AJ9" i="22"/>
  <c r="AN9" i="22"/>
  <c r="AR9" i="22"/>
  <c r="AV9" i="22"/>
  <c r="AZ9" i="22"/>
  <c r="AG9" i="22"/>
  <c r="AK9" i="22"/>
  <c r="AO9" i="22"/>
  <c r="AS9" i="22"/>
  <c r="AW9" i="22"/>
  <c r="BA9" i="22"/>
  <c r="AP9" i="22"/>
  <c r="AT9" i="22"/>
  <c r="AH9" i="22"/>
  <c r="AX9" i="22"/>
  <c r="AL9" i="22"/>
  <c r="BB9" i="22"/>
  <c r="AD42" i="22"/>
  <c r="AH42" i="22"/>
  <c r="AL42" i="22"/>
  <c r="AP42" i="22"/>
  <c r="AT42" i="22"/>
  <c r="AX42" i="22"/>
  <c r="BB42" i="22"/>
  <c r="AF42" i="22"/>
  <c r="AJ42" i="22"/>
  <c r="AN42" i="22"/>
  <c r="AR42" i="22"/>
  <c r="AV42" i="22"/>
  <c r="AZ42" i="22"/>
  <c r="AK42" i="22"/>
  <c r="AS42" i="22"/>
  <c r="BA42" i="22"/>
  <c r="AE42" i="22"/>
  <c r="AM42" i="22"/>
  <c r="AU42" i="22"/>
  <c r="AG42" i="22"/>
  <c r="AO42" i="22"/>
  <c r="AW42" i="22"/>
  <c r="AY42" i="22"/>
  <c r="AI42" i="22"/>
  <c r="AQ42" i="22"/>
  <c r="AD14" i="22"/>
  <c r="AD119" i="22" s="1"/>
  <c r="AE14" i="22"/>
  <c r="AE119" i="22" s="1"/>
  <c r="AI14" i="22"/>
  <c r="AI119" i="22" s="1"/>
  <c r="AM14" i="22"/>
  <c r="AM119" i="22" s="1"/>
  <c r="AQ14" i="22"/>
  <c r="AQ119" i="22" s="1"/>
  <c r="AU14" i="22"/>
  <c r="AU119" i="22" s="1"/>
  <c r="AY14" i="22"/>
  <c r="AY119" i="22" s="1"/>
  <c r="AF14" i="22"/>
  <c r="AF119" i="22" s="1"/>
  <c r="AJ14" i="22"/>
  <c r="AJ119" i="22" s="1"/>
  <c r="AN14" i="22"/>
  <c r="AN119" i="22" s="1"/>
  <c r="AR14" i="22"/>
  <c r="AR119" i="22" s="1"/>
  <c r="AV14" i="22"/>
  <c r="AV119" i="22" s="1"/>
  <c r="AZ14" i="22"/>
  <c r="AZ119" i="22" s="1"/>
  <c r="AG14" i="22"/>
  <c r="AG119" i="22" s="1"/>
  <c r="AK14" i="22"/>
  <c r="AK119" i="22" s="1"/>
  <c r="AO14" i="22"/>
  <c r="AO119" i="22" s="1"/>
  <c r="AS14" i="22"/>
  <c r="AS119" i="22" s="1"/>
  <c r="AW14" i="22"/>
  <c r="AW119" i="22" s="1"/>
  <c r="BA14" i="22"/>
  <c r="BA119" i="22" s="1"/>
  <c r="AH14" i="22"/>
  <c r="AH119" i="22" s="1"/>
  <c r="AX14" i="22"/>
  <c r="AX119" i="22" s="1"/>
  <c r="AL14" i="22"/>
  <c r="AL119" i="22" s="1"/>
  <c r="BB14" i="22"/>
  <c r="BB119" i="22" s="1"/>
  <c r="AP14" i="22"/>
  <c r="AP119" i="22" s="1"/>
  <c r="AT14" i="22"/>
  <c r="AT119" i="22" s="1"/>
  <c r="AD27" i="22"/>
  <c r="AF27" i="22"/>
  <c r="AJ27" i="22"/>
  <c r="AN27" i="22"/>
  <c r="AR27" i="22"/>
  <c r="AV27" i="22"/>
  <c r="AZ27" i="22"/>
  <c r="AI27" i="22"/>
  <c r="AO27" i="22"/>
  <c r="AT27" i="22"/>
  <c r="AY27" i="22"/>
  <c r="AE27" i="22"/>
  <c r="AK27" i="22"/>
  <c r="AP27" i="22"/>
  <c r="AU27" i="22"/>
  <c r="BA27" i="22"/>
  <c r="AG27" i="22"/>
  <c r="AL27" i="22"/>
  <c r="AQ27" i="22"/>
  <c r="AW27" i="22"/>
  <c r="BB27" i="22"/>
  <c r="AH27" i="22"/>
  <c r="AM27" i="22"/>
  <c r="AS27" i="22"/>
  <c r="AX27" i="22"/>
  <c r="AD44" i="22"/>
  <c r="AD149" i="22" s="1"/>
  <c r="AF44" i="22"/>
  <c r="AF149" i="22" s="1"/>
  <c r="AJ44" i="22"/>
  <c r="AJ149" i="22" s="1"/>
  <c r="AN44" i="22"/>
  <c r="AN149" i="22" s="1"/>
  <c r="AR44" i="22"/>
  <c r="AR149" i="22" s="1"/>
  <c r="AV44" i="22"/>
  <c r="AV149" i="22" s="1"/>
  <c r="AZ44" i="22"/>
  <c r="AZ149" i="22" s="1"/>
  <c r="AG44" i="22"/>
  <c r="AG149" i="22" s="1"/>
  <c r="AL44" i="22"/>
  <c r="AL149" i="22" s="1"/>
  <c r="AQ44" i="22"/>
  <c r="AQ149" i="22" s="1"/>
  <c r="AW44" i="22"/>
  <c r="AW149" i="22" s="1"/>
  <c r="BB44" i="22"/>
  <c r="BB149" i="22" s="1"/>
  <c r="AH44" i="22"/>
  <c r="AH149" i="22" s="1"/>
  <c r="AM44" i="22"/>
  <c r="AM149" i="22" s="1"/>
  <c r="AS44" i="22"/>
  <c r="AS149" i="22" s="1"/>
  <c r="AX44" i="22"/>
  <c r="AX149" i="22" s="1"/>
  <c r="AI44" i="22"/>
  <c r="AI149" i="22" s="1"/>
  <c r="AO44" i="22"/>
  <c r="AO149" i="22" s="1"/>
  <c r="AT44" i="22"/>
  <c r="AT149" i="22" s="1"/>
  <c r="AY44" i="22"/>
  <c r="AY149" i="22" s="1"/>
  <c r="AU44" i="22"/>
  <c r="AU149" i="22" s="1"/>
  <c r="AE44" i="22"/>
  <c r="AE149" i="22" s="1"/>
  <c r="BA44" i="22"/>
  <c r="BA149" i="22" s="1"/>
  <c r="AK44" i="22"/>
  <c r="AK149" i="22" s="1"/>
  <c r="AP44" i="22"/>
  <c r="AP149" i="22" s="1"/>
  <c r="AD18" i="22"/>
  <c r="AD123" i="22" s="1"/>
  <c r="AE18" i="22"/>
  <c r="AE123" i="22" s="1"/>
  <c r="AI18" i="22"/>
  <c r="AI123" i="22" s="1"/>
  <c r="AM18" i="22"/>
  <c r="AQ18" i="22"/>
  <c r="AQ123" i="22" s="1"/>
  <c r="AU18" i="22"/>
  <c r="AU123" i="22" s="1"/>
  <c r="AY18" i="22"/>
  <c r="AY123" i="22" s="1"/>
  <c r="AG18" i="22"/>
  <c r="AK18" i="22"/>
  <c r="AO18" i="22"/>
  <c r="AO123" i="22" s="1"/>
  <c r="AS18" i="22"/>
  <c r="AS123" i="22" s="1"/>
  <c r="AW18" i="22"/>
  <c r="BA18" i="22"/>
  <c r="AH18" i="22"/>
  <c r="AH123" i="22" s="1"/>
  <c r="AP18" i="22"/>
  <c r="AP123" i="22" s="1"/>
  <c r="AX18" i="22"/>
  <c r="AJ18" i="22"/>
  <c r="AR18" i="22"/>
  <c r="AR123" i="22" s="1"/>
  <c r="AL18" i="22"/>
  <c r="AT18" i="22"/>
  <c r="BB18" i="22"/>
  <c r="AN18" i="22"/>
  <c r="AN123" i="22" s="1"/>
  <c r="AV18" i="22"/>
  <c r="AV123" i="22" s="1"/>
  <c r="AZ18" i="22"/>
  <c r="AF18" i="22"/>
  <c r="AF123" i="22" s="1"/>
  <c r="AD30" i="22"/>
  <c r="AF30" i="22"/>
  <c r="AJ30" i="22"/>
  <c r="AN30" i="22"/>
  <c r="AR30" i="22"/>
  <c r="AV30" i="22"/>
  <c r="AZ30" i="22"/>
  <c r="AG30" i="22"/>
  <c r="AL30" i="22"/>
  <c r="AQ30" i="22"/>
  <c r="AW30" i="22"/>
  <c r="BB30" i="22"/>
  <c r="AH30" i="22"/>
  <c r="AM30" i="22"/>
  <c r="AS30" i="22"/>
  <c r="AX30" i="22"/>
  <c r="AI30" i="22"/>
  <c r="AO30" i="22"/>
  <c r="AT30" i="22"/>
  <c r="AY30" i="22"/>
  <c r="AU30" i="22"/>
  <c r="AE30" i="22"/>
  <c r="BA30" i="22"/>
  <c r="AK30" i="22"/>
  <c r="AP30" i="22"/>
  <c r="AD34" i="22"/>
  <c r="AH34" i="22"/>
  <c r="AL34" i="22"/>
  <c r="AP34" i="22"/>
  <c r="AT34" i="22"/>
  <c r="AX34" i="22"/>
  <c r="BB34" i="22"/>
  <c r="AE34" i="22"/>
  <c r="AI34" i="22"/>
  <c r="AM34" i="22"/>
  <c r="AQ34" i="22"/>
  <c r="AU34" i="22"/>
  <c r="AY34" i="22"/>
  <c r="AF34" i="22"/>
  <c r="AJ34" i="22"/>
  <c r="AN34" i="22"/>
  <c r="AR34" i="22"/>
  <c r="AV34" i="22"/>
  <c r="AZ34" i="22"/>
  <c r="AK34" i="22"/>
  <c r="BA34" i="22"/>
  <c r="AO34" i="22"/>
  <c r="AS34" i="22"/>
  <c r="AG34" i="22"/>
  <c r="AW34" i="22"/>
  <c r="AD54" i="22"/>
  <c r="AE54" i="22"/>
  <c r="AE159" i="22" s="1"/>
  <c r="AI54" i="22"/>
  <c r="AI159" i="22" s="1"/>
  <c r="AM54" i="22"/>
  <c r="AQ54" i="22"/>
  <c r="AU54" i="22"/>
  <c r="AY54" i="22"/>
  <c r="AY159" i="22" s="1"/>
  <c r="AF54" i="22"/>
  <c r="AJ54" i="22"/>
  <c r="AJ159" i="22" s="1"/>
  <c r="AN54" i="22"/>
  <c r="AR54" i="22"/>
  <c r="AR159" i="22" s="1"/>
  <c r="AV54" i="22"/>
  <c r="AZ54" i="22"/>
  <c r="AG54" i="22"/>
  <c r="AG159" i="22" s="1"/>
  <c r="AK54" i="22"/>
  <c r="AK159" i="22" s="1"/>
  <c r="AO54" i="22"/>
  <c r="AS54" i="22"/>
  <c r="AS159" i="22" s="1"/>
  <c r="AW54" i="22"/>
  <c r="AW159" i="22" s="1"/>
  <c r="BA54" i="22"/>
  <c r="BA159" i="22" s="1"/>
  <c r="AP54" i="22"/>
  <c r="AT54" i="22"/>
  <c r="AH54" i="22"/>
  <c r="AH159" i="22" s="1"/>
  <c r="AX54" i="22"/>
  <c r="AX159" i="22" s="1"/>
  <c r="AL54" i="22"/>
  <c r="BB54" i="22"/>
  <c r="BB159" i="22" s="1"/>
  <c r="AD51" i="22"/>
  <c r="AD156" i="22" s="1"/>
  <c r="AE51" i="22"/>
  <c r="AE156" i="22" s="1"/>
  <c r="AI51" i="22"/>
  <c r="AI156" i="22" s="1"/>
  <c r="AM51" i="22"/>
  <c r="AM156" i="22" s="1"/>
  <c r="AQ51" i="22"/>
  <c r="AQ156" i="22" s="1"/>
  <c r="AU51" i="22"/>
  <c r="AU156" i="22" s="1"/>
  <c r="AY51" i="22"/>
  <c r="AY156" i="22" s="1"/>
  <c r="AF51" i="22"/>
  <c r="AF156" i="22" s="1"/>
  <c r="AJ51" i="22"/>
  <c r="AJ156" i="22" s="1"/>
  <c r="AN51" i="22"/>
  <c r="AN156" i="22" s="1"/>
  <c r="AR51" i="22"/>
  <c r="AR156" i="22" s="1"/>
  <c r="AV51" i="22"/>
  <c r="AV156" i="22" s="1"/>
  <c r="AZ51" i="22"/>
  <c r="AZ156" i="22" s="1"/>
  <c r="AG51" i="22"/>
  <c r="AG156" i="22" s="1"/>
  <c r="AK51" i="22"/>
  <c r="AK156" i="22" s="1"/>
  <c r="AO51" i="22"/>
  <c r="AO156" i="22" s="1"/>
  <c r="AS51" i="22"/>
  <c r="AS156" i="22" s="1"/>
  <c r="AW51" i="22"/>
  <c r="AW156" i="22" s="1"/>
  <c r="BA51" i="22"/>
  <c r="BA156" i="22" s="1"/>
  <c r="AH51" i="22"/>
  <c r="AH156" i="22" s="1"/>
  <c r="AX51" i="22"/>
  <c r="AX156" i="22" s="1"/>
  <c r="AL51" i="22"/>
  <c r="AL156" i="22" s="1"/>
  <c r="BB51" i="22"/>
  <c r="BB156" i="22" s="1"/>
  <c r="AP51" i="22"/>
  <c r="AP156" i="22" s="1"/>
  <c r="AT51" i="22"/>
  <c r="AT156" i="22" s="1"/>
  <c r="AD61" i="22"/>
  <c r="AE61" i="22"/>
  <c r="AI61" i="22"/>
  <c r="AM61" i="22"/>
  <c r="AQ61" i="22"/>
  <c r="AU61" i="22"/>
  <c r="AY61" i="22"/>
  <c r="AF61" i="22"/>
  <c r="AJ61" i="22"/>
  <c r="AN61" i="22"/>
  <c r="AR61" i="22"/>
  <c r="AV61" i="22"/>
  <c r="AZ61" i="22"/>
  <c r="AG61" i="22"/>
  <c r="AK61" i="22"/>
  <c r="AO61" i="22"/>
  <c r="AS61" i="22"/>
  <c r="AW61" i="22"/>
  <c r="BA61" i="22"/>
  <c r="AH61" i="22"/>
  <c r="AX61" i="22"/>
  <c r="AL61" i="22"/>
  <c r="BB61" i="22"/>
  <c r="AP61" i="22"/>
  <c r="AT61" i="22"/>
  <c r="AD32" i="22"/>
  <c r="AH32" i="22"/>
  <c r="AL32" i="22"/>
  <c r="AP32" i="22"/>
  <c r="AT32" i="22"/>
  <c r="AX32" i="22"/>
  <c r="BB32" i="22"/>
  <c r="AE32" i="22"/>
  <c r="AI32" i="22"/>
  <c r="AM32" i="22"/>
  <c r="AQ32" i="22"/>
  <c r="AU32" i="22"/>
  <c r="AY32" i="22"/>
  <c r="AF32" i="22"/>
  <c r="AJ32" i="22"/>
  <c r="AN32" i="22"/>
  <c r="AR32" i="22"/>
  <c r="AV32" i="22"/>
  <c r="AZ32" i="22"/>
  <c r="AK32" i="22"/>
  <c r="BA32" i="22"/>
  <c r="AO32" i="22"/>
  <c r="AS32" i="22"/>
  <c r="AG32" i="22"/>
  <c r="AW32" i="22"/>
  <c r="AD47" i="26"/>
  <c r="AD46" i="26"/>
  <c r="U17" i="26"/>
  <c r="H17" i="22"/>
  <c r="L17" i="22"/>
  <c r="P17" i="22"/>
  <c r="T17" i="22"/>
  <c r="X17" i="22"/>
  <c r="AB17" i="22"/>
  <c r="E17" i="22"/>
  <c r="I17" i="22"/>
  <c r="M17" i="22"/>
  <c r="Q17" i="22"/>
  <c r="U17" i="22"/>
  <c r="Y17" i="22"/>
  <c r="F17" i="22"/>
  <c r="J17" i="22"/>
  <c r="N17" i="22"/>
  <c r="R17" i="22"/>
  <c r="V17" i="22"/>
  <c r="Z17" i="22"/>
  <c r="S17" i="22"/>
  <c r="G17" i="22"/>
  <c r="W17" i="22"/>
  <c r="AA17" i="22"/>
  <c r="O17" i="22"/>
  <c r="K17" i="22"/>
  <c r="D17" i="22"/>
  <c r="U25" i="26"/>
  <c r="E25" i="22"/>
  <c r="I25" i="22"/>
  <c r="M25" i="22"/>
  <c r="Q25" i="22"/>
  <c r="U25" i="22"/>
  <c r="Y25" i="22"/>
  <c r="F25" i="22"/>
  <c r="J25" i="22"/>
  <c r="N25" i="22"/>
  <c r="R25" i="22"/>
  <c r="V25" i="22"/>
  <c r="Z25" i="22"/>
  <c r="K25" i="22"/>
  <c r="S25" i="22"/>
  <c r="AA25" i="22"/>
  <c r="L25" i="22"/>
  <c r="T25" i="22"/>
  <c r="AB25" i="22"/>
  <c r="P25" i="22"/>
  <c r="D25" i="22"/>
  <c r="G25" i="22"/>
  <c r="W25" i="22"/>
  <c r="H25" i="22"/>
  <c r="O25" i="22"/>
  <c r="X25" i="22"/>
  <c r="U23" i="26"/>
  <c r="E23" i="22"/>
  <c r="E128" i="22" s="1"/>
  <c r="I23" i="22"/>
  <c r="I128" i="22" s="1"/>
  <c r="M23" i="22"/>
  <c r="M128" i="22" s="1"/>
  <c r="Q23" i="22"/>
  <c r="Q128" i="22" s="1"/>
  <c r="U23" i="22"/>
  <c r="U128" i="22" s="1"/>
  <c r="Y23" i="22"/>
  <c r="Y128" i="22" s="1"/>
  <c r="F23" i="22"/>
  <c r="F128" i="22" s="1"/>
  <c r="J23" i="22"/>
  <c r="J128" i="22" s="1"/>
  <c r="N23" i="22"/>
  <c r="N128" i="22" s="1"/>
  <c r="R23" i="22"/>
  <c r="R128" i="22" s="1"/>
  <c r="V23" i="22"/>
  <c r="Z23" i="22"/>
  <c r="Z128" i="22" s="1"/>
  <c r="K23" i="22"/>
  <c r="K128" i="22" s="1"/>
  <c r="S23" i="22"/>
  <c r="S128" i="22" s="1"/>
  <c r="AA23" i="22"/>
  <c r="AA128" i="22" s="1"/>
  <c r="L23" i="22"/>
  <c r="L128" i="22" s="1"/>
  <c r="T23" i="22"/>
  <c r="T128" i="22" s="1"/>
  <c r="AB23" i="22"/>
  <c r="AB128" i="22" s="1"/>
  <c r="P23" i="22"/>
  <c r="P128" i="22" s="1"/>
  <c r="G23" i="22"/>
  <c r="G128" i="22" s="1"/>
  <c r="W23" i="22"/>
  <c r="W128" i="22" s="1"/>
  <c r="O23" i="22"/>
  <c r="O128" i="22" s="1"/>
  <c r="X23" i="22"/>
  <c r="X128" i="22" s="1"/>
  <c r="H23" i="22"/>
  <c r="H128" i="22" s="1"/>
  <c r="D23" i="22"/>
  <c r="D128" i="22" s="1"/>
  <c r="U29" i="26"/>
  <c r="F29" i="22"/>
  <c r="F134" i="22" s="1"/>
  <c r="I29" i="22"/>
  <c r="I134" i="22" s="1"/>
  <c r="M29" i="22"/>
  <c r="M134" i="22" s="1"/>
  <c r="Q29" i="22"/>
  <c r="Q134" i="22" s="1"/>
  <c r="U29" i="22"/>
  <c r="U134" i="22" s="1"/>
  <c r="Y29" i="22"/>
  <c r="Y134" i="22" s="1"/>
  <c r="E29" i="22"/>
  <c r="E134" i="22" s="1"/>
  <c r="J29" i="22"/>
  <c r="J134" i="22" s="1"/>
  <c r="N29" i="22"/>
  <c r="N134" i="22" s="1"/>
  <c r="R29" i="22"/>
  <c r="R134" i="22" s="1"/>
  <c r="V29" i="22"/>
  <c r="V134" i="22" s="1"/>
  <c r="Z29" i="22"/>
  <c r="Z134" i="22" s="1"/>
  <c r="L29" i="22"/>
  <c r="L134" i="22" s="1"/>
  <c r="T29" i="22"/>
  <c r="T134" i="22" s="1"/>
  <c r="AB29" i="22"/>
  <c r="AB134" i="22" s="1"/>
  <c r="G29" i="22"/>
  <c r="G134" i="22" s="1"/>
  <c r="O29" i="22"/>
  <c r="O134" i="22" s="1"/>
  <c r="W29" i="22"/>
  <c r="W134" i="22" s="1"/>
  <c r="D29" i="22"/>
  <c r="D134" i="22" s="1"/>
  <c r="S29" i="22"/>
  <c r="S134" i="22" s="1"/>
  <c r="H29" i="22"/>
  <c r="H134" i="22" s="1"/>
  <c r="X29" i="22"/>
  <c r="X134" i="22" s="1"/>
  <c r="AA29" i="22"/>
  <c r="AA134" i="22" s="1"/>
  <c r="K29" i="22"/>
  <c r="K134" i="22" s="1"/>
  <c r="P29" i="22"/>
  <c r="P134" i="22" s="1"/>
  <c r="U45" i="26"/>
  <c r="E45" i="22"/>
  <c r="E150" i="22" s="1"/>
  <c r="I45" i="22"/>
  <c r="I150" i="22" s="1"/>
  <c r="M45" i="22"/>
  <c r="M150" i="22" s="1"/>
  <c r="Q45" i="22"/>
  <c r="Q150" i="22" s="1"/>
  <c r="U45" i="22"/>
  <c r="Y45" i="22"/>
  <c r="Y150" i="22" s="1"/>
  <c r="F45" i="22"/>
  <c r="F150" i="22" s="1"/>
  <c r="J45" i="22"/>
  <c r="J150" i="22" s="1"/>
  <c r="N45" i="22"/>
  <c r="N150" i="22" s="1"/>
  <c r="R45" i="22"/>
  <c r="R150" i="22" s="1"/>
  <c r="V45" i="22"/>
  <c r="V150" i="22" s="1"/>
  <c r="Z45" i="22"/>
  <c r="Z150" i="22" s="1"/>
  <c r="H45" i="22"/>
  <c r="H150" i="22" s="1"/>
  <c r="P45" i="22"/>
  <c r="P150" i="22" s="1"/>
  <c r="X45" i="22"/>
  <c r="X150" i="22" s="1"/>
  <c r="D45" i="22"/>
  <c r="D150" i="22" s="1"/>
  <c r="K45" i="22"/>
  <c r="K150" i="22" s="1"/>
  <c r="S45" i="22"/>
  <c r="S150" i="22" s="1"/>
  <c r="AA45" i="22"/>
  <c r="AA150" i="22" s="1"/>
  <c r="G45" i="22"/>
  <c r="G150" i="22" s="1"/>
  <c r="W45" i="22"/>
  <c r="L45" i="22"/>
  <c r="L150" i="22" s="1"/>
  <c r="AB45" i="22"/>
  <c r="AB150" i="22" s="1"/>
  <c r="T45" i="22"/>
  <c r="T150" i="22" s="1"/>
  <c r="O45" i="22"/>
  <c r="O150" i="22" s="1"/>
  <c r="U50" i="26"/>
  <c r="F50" i="22"/>
  <c r="J50" i="22"/>
  <c r="N50" i="22"/>
  <c r="S50" i="22"/>
  <c r="W50" i="22"/>
  <c r="H50" i="22"/>
  <c r="M50" i="22"/>
  <c r="T50" i="22"/>
  <c r="Y50" i="22"/>
  <c r="D50" i="22"/>
  <c r="I50" i="22"/>
  <c r="O50" i="22"/>
  <c r="U50" i="22"/>
  <c r="Z50" i="22"/>
  <c r="L50" i="22"/>
  <c r="X50" i="22"/>
  <c r="Q50" i="22"/>
  <c r="E50" i="22"/>
  <c r="P50" i="22"/>
  <c r="AA50" i="22"/>
  <c r="R50" i="22"/>
  <c r="K50" i="22"/>
  <c r="V50" i="22"/>
  <c r="G50" i="22"/>
  <c r="AB50" i="22"/>
  <c r="U57" i="26"/>
  <c r="F57" i="22"/>
  <c r="J57" i="22"/>
  <c r="N57" i="22"/>
  <c r="R57" i="22"/>
  <c r="V57" i="22"/>
  <c r="Z57" i="22"/>
  <c r="G57" i="22"/>
  <c r="K57" i="22"/>
  <c r="O57" i="22"/>
  <c r="S57" i="22"/>
  <c r="W57" i="22"/>
  <c r="AA57" i="22"/>
  <c r="D57" i="22"/>
  <c r="I57" i="22"/>
  <c r="Q57" i="22"/>
  <c r="Y57" i="22"/>
  <c r="L57" i="22"/>
  <c r="T57" i="22"/>
  <c r="AB57" i="22"/>
  <c r="M57" i="22"/>
  <c r="H57" i="22"/>
  <c r="P57" i="22"/>
  <c r="E57" i="22"/>
  <c r="U57" i="22"/>
  <c r="X57" i="22"/>
  <c r="U53" i="26"/>
  <c r="E53" i="22"/>
  <c r="I53" i="22"/>
  <c r="I158" i="22" s="1"/>
  <c r="M53" i="22"/>
  <c r="M158" i="22" s="1"/>
  <c r="Q53" i="22"/>
  <c r="Q158" i="22" s="1"/>
  <c r="U53" i="22"/>
  <c r="U158" i="22" s="1"/>
  <c r="Y53" i="22"/>
  <c r="Y158" i="22" s="1"/>
  <c r="D53" i="22"/>
  <c r="D158" i="22" s="1"/>
  <c r="F53" i="22"/>
  <c r="F158" i="22" s="1"/>
  <c r="J53" i="22"/>
  <c r="J158" i="22" s="1"/>
  <c r="N53" i="22"/>
  <c r="N158" i="22" s="1"/>
  <c r="R53" i="22"/>
  <c r="R158" i="22" s="1"/>
  <c r="V53" i="22"/>
  <c r="V158" i="22" s="1"/>
  <c r="Z53" i="22"/>
  <c r="Z158" i="22" s="1"/>
  <c r="H53" i="22"/>
  <c r="H158" i="22" s="1"/>
  <c r="P53" i="22"/>
  <c r="P158" i="22" s="1"/>
  <c r="X53" i="22"/>
  <c r="X158" i="22" s="1"/>
  <c r="K53" i="22"/>
  <c r="K158" i="22" s="1"/>
  <c r="S53" i="22"/>
  <c r="S158" i="22" s="1"/>
  <c r="AA53" i="22"/>
  <c r="AA158" i="22" s="1"/>
  <c r="L53" i="22"/>
  <c r="L158" i="22" s="1"/>
  <c r="AB53" i="22"/>
  <c r="AB158" i="22" s="1"/>
  <c r="G53" i="22"/>
  <c r="G158" i="22" s="1"/>
  <c r="O53" i="22"/>
  <c r="O158" i="22" s="1"/>
  <c r="T53" i="22"/>
  <c r="W53" i="22"/>
  <c r="W158" i="22" s="1"/>
  <c r="U55" i="26"/>
  <c r="F55" i="22"/>
  <c r="J55" i="22"/>
  <c r="N55" i="22"/>
  <c r="R55" i="22"/>
  <c r="V55" i="22"/>
  <c r="Z55" i="22"/>
  <c r="G55" i="22"/>
  <c r="K55" i="22"/>
  <c r="O55" i="22"/>
  <c r="S55" i="22"/>
  <c r="W55" i="22"/>
  <c r="AA55" i="22"/>
  <c r="I55" i="22"/>
  <c r="Q55" i="22"/>
  <c r="Y55" i="22"/>
  <c r="L55" i="22"/>
  <c r="T55" i="22"/>
  <c r="AB55" i="22"/>
  <c r="M55" i="22"/>
  <c r="D55" i="22"/>
  <c r="X55" i="22"/>
  <c r="P55" i="22"/>
  <c r="E55" i="22"/>
  <c r="U55" i="22"/>
  <c r="H55" i="22"/>
  <c r="U52" i="26"/>
  <c r="E52" i="22"/>
  <c r="E157" i="22" s="1"/>
  <c r="I52" i="22"/>
  <c r="I157" i="22" s="1"/>
  <c r="M52" i="22"/>
  <c r="M157" i="22" s="1"/>
  <c r="Q52" i="22"/>
  <c r="Q157" i="22" s="1"/>
  <c r="U52" i="22"/>
  <c r="U157" i="22" s="1"/>
  <c r="Y52" i="22"/>
  <c r="Y157" i="22" s="1"/>
  <c r="F52" i="22"/>
  <c r="F157" i="22" s="1"/>
  <c r="J52" i="22"/>
  <c r="J157" i="22" s="1"/>
  <c r="N52" i="22"/>
  <c r="N157" i="22" s="1"/>
  <c r="R52" i="22"/>
  <c r="R157" i="22" s="1"/>
  <c r="V52" i="22"/>
  <c r="V157" i="22" s="1"/>
  <c r="Z52" i="22"/>
  <c r="Z157" i="22" s="1"/>
  <c r="H52" i="22"/>
  <c r="H157" i="22" s="1"/>
  <c r="P52" i="22"/>
  <c r="P157" i="22" s="1"/>
  <c r="X52" i="22"/>
  <c r="X157" i="22" s="1"/>
  <c r="K52" i="22"/>
  <c r="K157" i="22" s="1"/>
  <c r="S52" i="22"/>
  <c r="S157" i="22" s="1"/>
  <c r="AA52" i="22"/>
  <c r="AA157" i="22" s="1"/>
  <c r="T52" i="22"/>
  <c r="G52" i="22"/>
  <c r="G157" i="22" s="1"/>
  <c r="W52" i="22"/>
  <c r="W157" i="22" s="1"/>
  <c r="D52" i="22"/>
  <c r="D157" i="22" s="1"/>
  <c r="L52" i="22"/>
  <c r="L157" i="22" s="1"/>
  <c r="AB52" i="22"/>
  <c r="AB157" i="22" s="1"/>
  <c r="O52" i="22"/>
  <c r="O157" i="22" s="1"/>
  <c r="U56" i="26"/>
  <c r="F56" i="22"/>
  <c r="J56" i="22"/>
  <c r="N56" i="22"/>
  <c r="R56" i="22"/>
  <c r="V56" i="22"/>
  <c r="Z56" i="22"/>
  <c r="G56" i="22"/>
  <c r="K56" i="22"/>
  <c r="O56" i="22"/>
  <c r="S56" i="22"/>
  <c r="W56" i="22"/>
  <c r="AA56" i="22"/>
  <c r="I56" i="22"/>
  <c r="Q56" i="22"/>
  <c r="Y56" i="22"/>
  <c r="L56" i="22"/>
  <c r="T56" i="22"/>
  <c r="AB56" i="22"/>
  <c r="E56" i="22"/>
  <c r="U56" i="22"/>
  <c r="H56" i="22"/>
  <c r="X56" i="22"/>
  <c r="M56" i="22"/>
  <c r="P56" i="22"/>
  <c r="D56" i="22"/>
  <c r="U16" i="26"/>
  <c r="H16" i="22"/>
  <c r="L16" i="22"/>
  <c r="P16" i="22"/>
  <c r="T16" i="22"/>
  <c r="X16" i="22"/>
  <c r="AB16" i="22"/>
  <c r="E16" i="22"/>
  <c r="I16" i="22"/>
  <c r="Q16" i="22"/>
  <c r="U16" i="22"/>
  <c r="Y16" i="22"/>
  <c r="F16" i="22"/>
  <c r="J16" i="22"/>
  <c r="N16" i="22"/>
  <c r="R16" i="22"/>
  <c r="V16" i="22"/>
  <c r="Z16" i="22"/>
  <c r="K16" i="22"/>
  <c r="AA16" i="22"/>
  <c r="O16" i="22"/>
  <c r="S16" i="22"/>
  <c r="W16" i="22"/>
  <c r="D16" i="22"/>
  <c r="G16" i="22"/>
  <c r="U15" i="26"/>
  <c r="H15" i="22"/>
  <c r="H120" i="22" s="1"/>
  <c r="L15" i="22"/>
  <c r="L120" i="22" s="1"/>
  <c r="P15" i="22"/>
  <c r="P120" i="22" s="1"/>
  <c r="T15" i="22"/>
  <c r="T120" i="22" s="1"/>
  <c r="X15" i="22"/>
  <c r="X120" i="22" s="1"/>
  <c r="AB15" i="22"/>
  <c r="AB120" i="22" s="1"/>
  <c r="E15" i="22"/>
  <c r="E120" i="22" s="1"/>
  <c r="I15" i="22"/>
  <c r="I120" i="22" s="1"/>
  <c r="M15" i="22"/>
  <c r="M120" i="22" s="1"/>
  <c r="Q15" i="22"/>
  <c r="Q120" i="22" s="1"/>
  <c r="U15" i="22"/>
  <c r="U120" i="22" s="1"/>
  <c r="Y15" i="22"/>
  <c r="Y120" i="22" s="1"/>
  <c r="F15" i="22"/>
  <c r="F120" i="22" s="1"/>
  <c r="J15" i="22"/>
  <c r="N15" i="22"/>
  <c r="R15" i="22"/>
  <c r="R120" i="22" s="1"/>
  <c r="V15" i="22"/>
  <c r="V120" i="22" s="1"/>
  <c r="Z15" i="22"/>
  <c r="Z120" i="22" s="1"/>
  <c r="S15" i="22"/>
  <c r="S120" i="22" s="1"/>
  <c r="G15" i="22"/>
  <c r="G120" i="22" s="1"/>
  <c r="W15" i="22"/>
  <c r="W120" i="22" s="1"/>
  <c r="K15" i="22"/>
  <c r="K120" i="22" s="1"/>
  <c r="O15" i="22"/>
  <c r="O120" i="22" s="1"/>
  <c r="AA15" i="22"/>
  <c r="AA120" i="22" s="1"/>
  <c r="D15" i="22"/>
  <c r="D120" i="22" s="1"/>
  <c r="U46" i="26"/>
  <c r="N46" i="22"/>
  <c r="N151" i="22" s="1"/>
  <c r="E46" i="22"/>
  <c r="E151" i="22" s="1"/>
  <c r="I46" i="22"/>
  <c r="I151" i="22" s="1"/>
  <c r="M46" i="22"/>
  <c r="M151" i="22" s="1"/>
  <c r="R46" i="22"/>
  <c r="R151" i="22" s="1"/>
  <c r="V46" i="22"/>
  <c r="V151" i="22" s="1"/>
  <c r="Z46" i="22"/>
  <c r="Z151" i="22" s="1"/>
  <c r="F46" i="22"/>
  <c r="F151" i="22" s="1"/>
  <c r="J46" i="22"/>
  <c r="J151" i="22" s="1"/>
  <c r="O46" i="22"/>
  <c r="O151" i="22" s="1"/>
  <c r="S46" i="22"/>
  <c r="S151" i="22" s="1"/>
  <c r="W46" i="22"/>
  <c r="AA46" i="22"/>
  <c r="AA151" i="22" s="1"/>
  <c r="H46" i="22"/>
  <c r="H151" i="22" s="1"/>
  <c r="Q46" i="22"/>
  <c r="Q151" i="22" s="1"/>
  <c r="Y46" i="22"/>
  <c r="Y151" i="22" s="1"/>
  <c r="D46" i="22"/>
  <c r="D151" i="22" s="1"/>
  <c r="K46" i="22"/>
  <c r="K151" i="22" s="1"/>
  <c r="T46" i="22"/>
  <c r="T151" i="22" s="1"/>
  <c r="AB46" i="22"/>
  <c r="AB151" i="22" s="1"/>
  <c r="P46" i="22"/>
  <c r="P151" i="22" s="1"/>
  <c r="U46" i="22"/>
  <c r="G46" i="22"/>
  <c r="G151" i="22" s="1"/>
  <c r="L46" i="22"/>
  <c r="L151" i="22" s="1"/>
  <c r="X46" i="22"/>
  <c r="X151" i="22" s="1"/>
  <c r="U21" i="26"/>
  <c r="H21" i="22"/>
  <c r="L21" i="22"/>
  <c r="P21" i="22"/>
  <c r="T21" i="22"/>
  <c r="X21" i="22"/>
  <c r="AB21" i="22"/>
  <c r="E21" i="22"/>
  <c r="I21" i="22"/>
  <c r="M21" i="22"/>
  <c r="Q21" i="22"/>
  <c r="U21" i="22"/>
  <c r="Y21" i="22"/>
  <c r="J21" i="22"/>
  <c r="R21" i="22"/>
  <c r="Z21" i="22"/>
  <c r="K21" i="22"/>
  <c r="S21" i="22"/>
  <c r="AA21" i="22"/>
  <c r="O21" i="22"/>
  <c r="D21" i="22"/>
  <c r="F21" i="22"/>
  <c r="V21" i="22"/>
  <c r="G21" i="22"/>
  <c r="W21" i="22"/>
  <c r="N21" i="22"/>
  <c r="U13" i="26"/>
  <c r="G13" i="22"/>
  <c r="G118" i="22" s="1"/>
  <c r="K13" i="22"/>
  <c r="O13" i="22"/>
  <c r="O118" i="22" s="1"/>
  <c r="S13" i="22"/>
  <c r="S118" i="22" s="1"/>
  <c r="W13" i="22"/>
  <c r="W118" i="22" s="1"/>
  <c r="AA13" i="22"/>
  <c r="AA118" i="22" s="1"/>
  <c r="H13" i="22"/>
  <c r="H118" i="22" s="1"/>
  <c r="L13" i="22"/>
  <c r="P13" i="22"/>
  <c r="P118" i="22" s="1"/>
  <c r="T13" i="22"/>
  <c r="X13" i="22"/>
  <c r="X118" i="22" s="1"/>
  <c r="AB13" i="22"/>
  <c r="AB118" i="22" s="1"/>
  <c r="E13" i="22"/>
  <c r="E118" i="22" s="1"/>
  <c r="I13" i="22"/>
  <c r="I118" i="22" s="1"/>
  <c r="M13" i="22"/>
  <c r="M118" i="22" s="1"/>
  <c r="Q13" i="22"/>
  <c r="Q118" i="22" s="1"/>
  <c r="U13" i="22"/>
  <c r="U118" i="22" s="1"/>
  <c r="Y13" i="22"/>
  <c r="Y118" i="22" s="1"/>
  <c r="R13" i="22"/>
  <c r="R118" i="22" s="1"/>
  <c r="F13" i="22"/>
  <c r="F118" i="22" s="1"/>
  <c r="V13" i="22"/>
  <c r="V118" i="22" s="1"/>
  <c r="Z13" i="22"/>
  <c r="Z118" i="22" s="1"/>
  <c r="D13" i="22"/>
  <c r="D118" i="22" s="1"/>
  <c r="J13" i="22"/>
  <c r="J118" i="22" s="1"/>
  <c r="N13" i="22"/>
  <c r="N118" i="22" s="1"/>
  <c r="U22" i="26"/>
  <c r="M22" i="22"/>
  <c r="M127" i="22" s="1"/>
  <c r="H22" i="22"/>
  <c r="H127" i="22" s="1"/>
  <c r="L22" i="22"/>
  <c r="L127" i="22" s="1"/>
  <c r="Q22" i="22"/>
  <c r="Q127" i="22" s="1"/>
  <c r="U22" i="22"/>
  <c r="U127" i="22" s="1"/>
  <c r="Y22" i="22"/>
  <c r="Y127" i="22" s="1"/>
  <c r="E22" i="22"/>
  <c r="E127" i="22" s="1"/>
  <c r="I22" i="22"/>
  <c r="I127" i="22" s="1"/>
  <c r="N22" i="22"/>
  <c r="N127" i="22" s="1"/>
  <c r="R22" i="22"/>
  <c r="R127" i="22" s="1"/>
  <c r="V22" i="22"/>
  <c r="V127" i="22" s="1"/>
  <c r="Z22" i="22"/>
  <c r="Z127" i="22" s="1"/>
  <c r="J22" i="22"/>
  <c r="J127" i="22" s="1"/>
  <c r="S22" i="22"/>
  <c r="S127" i="22" s="1"/>
  <c r="AA22" i="22"/>
  <c r="AA127" i="22" s="1"/>
  <c r="K22" i="22"/>
  <c r="K127" i="22" s="1"/>
  <c r="T22" i="22"/>
  <c r="T127" i="22" s="1"/>
  <c r="AB22" i="22"/>
  <c r="AB127" i="22" s="1"/>
  <c r="G22" i="22"/>
  <c r="G127" i="22" s="1"/>
  <c r="X22" i="22"/>
  <c r="X127" i="22" s="1"/>
  <c r="D22" i="22"/>
  <c r="D127" i="22" s="1"/>
  <c r="O22" i="22"/>
  <c r="O127" i="22" s="1"/>
  <c r="F22" i="22"/>
  <c r="F127" i="22" s="1"/>
  <c r="P22" i="22"/>
  <c r="P127" i="22" s="1"/>
  <c r="W22" i="22"/>
  <c r="W127" i="22" s="1"/>
  <c r="U27" i="26"/>
  <c r="F27" i="22"/>
  <c r="J27" i="22"/>
  <c r="N27" i="22"/>
  <c r="R27" i="22"/>
  <c r="V27" i="22"/>
  <c r="Z27" i="22"/>
  <c r="G27" i="22"/>
  <c r="K27" i="22"/>
  <c r="O27" i="22"/>
  <c r="S27" i="22"/>
  <c r="W27" i="22"/>
  <c r="AA27" i="22"/>
  <c r="L27" i="22"/>
  <c r="T27" i="22"/>
  <c r="AB27" i="22"/>
  <c r="E27" i="22"/>
  <c r="M27" i="22"/>
  <c r="U27" i="22"/>
  <c r="Q27" i="22"/>
  <c r="H27" i="22"/>
  <c r="X27" i="22"/>
  <c r="P27" i="22"/>
  <c r="Y27" i="22"/>
  <c r="D27" i="22"/>
  <c r="I27" i="22"/>
  <c r="U37" i="26"/>
  <c r="G37" i="22"/>
  <c r="G142" i="22" s="1"/>
  <c r="K37" i="22"/>
  <c r="O37" i="22"/>
  <c r="S37" i="22"/>
  <c r="S142" i="22" s="1"/>
  <c r="W37" i="22"/>
  <c r="W142" i="22" s="1"/>
  <c r="AA37" i="22"/>
  <c r="AA142" i="22" s="1"/>
  <c r="H37" i="22"/>
  <c r="H142" i="22" s="1"/>
  <c r="L37" i="22"/>
  <c r="L142" i="22" s="1"/>
  <c r="P37" i="22"/>
  <c r="P142" i="22" s="1"/>
  <c r="T37" i="22"/>
  <c r="X37" i="22"/>
  <c r="AB37" i="22"/>
  <c r="AB142" i="22" s="1"/>
  <c r="F37" i="22"/>
  <c r="F142" i="22" s="1"/>
  <c r="N37" i="22"/>
  <c r="N142" i="22" s="1"/>
  <c r="V37" i="22"/>
  <c r="V142" i="22" s="1"/>
  <c r="D37" i="22"/>
  <c r="D142" i="22" s="1"/>
  <c r="I37" i="22"/>
  <c r="I142" i="22" s="1"/>
  <c r="Q37" i="22"/>
  <c r="Y37" i="22"/>
  <c r="E37" i="22"/>
  <c r="E142" i="22" s="1"/>
  <c r="U37" i="22"/>
  <c r="U142" i="22" s="1"/>
  <c r="J37" i="22"/>
  <c r="J142" i="22" s="1"/>
  <c r="Z37" i="22"/>
  <c r="Z142" i="22" s="1"/>
  <c r="M37" i="22"/>
  <c r="M142" i="22" s="1"/>
  <c r="R37" i="22"/>
  <c r="R142" i="22" s="1"/>
  <c r="U24" i="26"/>
  <c r="E24" i="22"/>
  <c r="I24" i="22"/>
  <c r="I129" i="22" s="1"/>
  <c r="M24" i="22"/>
  <c r="M129" i="22" s="1"/>
  <c r="Q24" i="22"/>
  <c r="Q129" i="22" s="1"/>
  <c r="U24" i="22"/>
  <c r="U129" i="22" s="1"/>
  <c r="Y24" i="22"/>
  <c r="Y129" i="22" s="1"/>
  <c r="F24" i="22"/>
  <c r="F129" i="22" s="1"/>
  <c r="J24" i="22"/>
  <c r="N24" i="22"/>
  <c r="N129" i="22" s="1"/>
  <c r="R24" i="22"/>
  <c r="R129" i="22" s="1"/>
  <c r="V24" i="22"/>
  <c r="V129" i="22" s="1"/>
  <c r="Z24" i="22"/>
  <c r="Z129" i="22" s="1"/>
  <c r="K24" i="22"/>
  <c r="K129" i="22" s="1"/>
  <c r="S24" i="22"/>
  <c r="S129" i="22" s="1"/>
  <c r="AA24" i="22"/>
  <c r="AA129" i="22" s="1"/>
  <c r="L24" i="22"/>
  <c r="L129" i="22" s="1"/>
  <c r="T24" i="22"/>
  <c r="T129" i="22" s="1"/>
  <c r="AB24" i="22"/>
  <c r="AB129" i="22" s="1"/>
  <c r="H24" i="22"/>
  <c r="H129" i="22" s="1"/>
  <c r="X24" i="22"/>
  <c r="X129" i="22" s="1"/>
  <c r="O24" i="22"/>
  <c r="O129" i="22" s="1"/>
  <c r="W24" i="22"/>
  <c r="W129" i="22" s="1"/>
  <c r="D24" i="22"/>
  <c r="D129" i="22" s="1"/>
  <c r="G24" i="22"/>
  <c r="G129" i="22" s="1"/>
  <c r="P24" i="22"/>
  <c r="P129" i="22" s="1"/>
  <c r="U39" i="26"/>
  <c r="H39" i="22"/>
  <c r="L39" i="22"/>
  <c r="P39" i="22"/>
  <c r="T39" i="22"/>
  <c r="X39" i="22"/>
  <c r="AB39" i="22"/>
  <c r="E39" i="22"/>
  <c r="I39" i="22"/>
  <c r="M39" i="22"/>
  <c r="Q39" i="22"/>
  <c r="U39" i="22"/>
  <c r="Y39" i="22"/>
  <c r="G39" i="22"/>
  <c r="O39" i="22"/>
  <c r="W39" i="22"/>
  <c r="J39" i="22"/>
  <c r="R39" i="22"/>
  <c r="Z39" i="22"/>
  <c r="F39" i="22"/>
  <c r="V39" i="22"/>
  <c r="K39" i="22"/>
  <c r="AA39" i="22"/>
  <c r="N39" i="22"/>
  <c r="S39" i="22"/>
  <c r="D39" i="22"/>
  <c r="U47" i="26"/>
  <c r="F47" i="22"/>
  <c r="F152" i="22" s="1"/>
  <c r="J47" i="22"/>
  <c r="J152" i="22" s="1"/>
  <c r="N47" i="22"/>
  <c r="N152" i="22" s="1"/>
  <c r="R47" i="22"/>
  <c r="R152" i="22" s="1"/>
  <c r="V47" i="22"/>
  <c r="V152" i="22" s="1"/>
  <c r="Z47" i="22"/>
  <c r="Z152" i="22" s="1"/>
  <c r="G47" i="22"/>
  <c r="G152" i="22" s="1"/>
  <c r="K47" i="22"/>
  <c r="K152" i="22" s="1"/>
  <c r="O47" i="22"/>
  <c r="O152" i="22" s="1"/>
  <c r="S47" i="22"/>
  <c r="S152" i="22" s="1"/>
  <c r="W47" i="22"/>
  <c r="W152" i="22" s="1"/>
  <c r="AA47" i="22"/>
  <c r="AA152" i="22" s="1"/>
  <c r="I47" i="22"/>
  <c r="I152" i="22" s="1"/>
  <c r="Q47" i="22"/>
  <c r="Q152" i="22" s="1"/>
  <c r="Y47" i="22"/>
  <c r="Y152" i="22" s="1"/>
  <c r="L47" i="22"/>
  <c r="L152" i="22" s="1"/>
  <c r="T47" i="22"/>
  <c r="T152" i="22" s="1"/>
  <c r="AB47" i="22"/>
  <c r="AB152" i="22" s="1"/>
  <c r="H47" i="22"/>
  <c r="H152" i="22" s="1"/>
  <c r="X47" i="22"/>
  <c r="X152" i="22" s="1"/>
  <c r="M47" i="22"/>
  <c r="M152" i="22" s="1"/>
  <c r="P47" i="22"/>
  <c r="P152" i="22" s="1"/>
  <c r="D47" i="22"/>
  <c r="D152" i="22" s="1"/>
  <c r="U47" i="22"/>
  <c r="U152" i="22" s="1"/>
  <c r="E47" i="22"/>
  <c r="E152" i="22" s="1"/>
  <c r="U59" i="26"/>
  <c r="G59" i="22"/>
  <c r="K59" i="22"/>
  <c r="O59" i="22"/>
  <c r="S59" i="22"/>
  <c r="W59" i="22"/>
  <c r="AA59" i="22"/>
  <c r="H59" i="22"/>
  <c r="L59" i="22"/>
  <c r="P59" i="22"/>
  <c r="T59" i="22"/>
  <c r="X59" i="22"/>
  <c r="AB59" i="22"/>
  <c r="J59" i="22"/>
  <c r="R59" i="22"/>
  <c r="Z59" i="22"/>
  <c r="E59" i="22"/>
  <c r="M59" i="22"/>
  <c r="U59" i="22"/>
  <c r="D59" i="22"/>
  <c r="N59" i="22"/>
  <c r="Y59" i="22"/>
  <c r="Q59" i="22"/>
  <c r="F59" i="22"/>
  <c r="V59" i="22"/>
  <c r="I59" i="22"/>
  <c r="F32" i="22"/>
  <c r="J32" i="22"/>
  <c r="J137" i="22" s="1"/>
  <c r="N32" i="22"/>
  <c r="R32" i="22"/>
  <c r="V32" i="22"/>
  <c r="Z32" i="22"/>
  <c r="Z137" i="22" s="1"/>
  <c r="G32" i="22"/>
  <c r="K32" i="22"/>
  <c r="O32" i="22"/>
  <c r="S32" i="22"/>
  <c r="W32" i="22"/>
  <c r="AA32" i="22"/>
  <c r="E32" i="22"/>
  <c r="M32" i="22"/>
  <c r="M137" i="22" s="1"/>
  <c r="U32" i="22"/>
  <c r="H32" i="22"/>
  <c r="P32" i="22"/>
  <c r="X32" i="22"/>
  <c r="X137" i="22" s="1"/>
  <c r="L32" i="22"/>
  <c r="AB32" i="22"/>
  <c r="Q32" i="22"/>
  <c r="T32" i="22"/>
  <c r="T137" i="22" s="1"/>
  <c r="Y32" i="22"/>
  <c r="D32" i="22"/>
  <c r="I32" i="22"/>
  <c r="F10" i="22"/>
  <c r="J10" i="22"/>
  <c r="N10" i="22"/>
  <c r="R10" i="22"/>
  <c r="W10" i="22"/>
  <c r="AA10" i="22"/>
  <c r="U10" i="22"/>
  <c r="G10" i="22"/>
  <c r="K10" i="22"/>
  <c r="O10" i="22"/>
  <c r="S10" i="22"/>
  <c r="X10" i="22"/>
  <c r="AB10" i="22"/>
  <c r="H10" i="22"/>
  <c r="L10" i="22"/>
  <c r="P10" i="22"/>
  <c r="T10" i="22"/>
  <c r="Y10" i="22"/>
  <c r="I10" i="22"/>
  <c r="Z10" i="22"/>
  <c r="M10" i="22"/>
  <c r="E10" i="22"/>
  <c r="D10" i="22"/>
  <c r="Q10" i="22"/>
  <c r="V10" i="22"/>
  <c r="U18" i="26"/>
  <c r="H18" i="22"/>
  <c r="H123" i="22" s="1"/>
  <c r="E18" i="22"/>
  <c r="I18" i="22"/>
  <c r="F18" i="22"/>
  <c r="J18" i="22"/>
  <c r="J123" i="22" s="1"/>
  <c r="K18" i="22"/>
  <c r="O18" i="22"/>
  <c r="S18" i="22"/>
  <c r="X18" i="22"/>
  <c r="AB18" i="22"/>
  <c r="T18" i="22"/>
  <c r="L18" i="22"/>
  <c r="P18" i="22"/>
  <c r="U18" i="22"/>
  <c r="Y18" i="22"/>
  <c r="Q18" i="22"/>
  <c r="Z18" i="22"/>
  <c r="Z123" i="22" s="1"/>
  <c r="G18" i="22"/>
  <c r="R18" i="22"/>
  <c r="AA18" i="22"/>
  <c r="W18" i="22"/>
  <c r="W123" i="22" s="1"/>
  <c r="D18" i="22"/>
  <c r="M18" i="22"/>
  <c r="N18" i="22"/>
  <c r="V18" i="22"/>
  <c r="V123" i="22" s="1"/>
  <c r="U35" i="26"/>
  <c r="G35" i="22"/>
  <c r="K35" i="22"/>
  <c r="O35" i="22"/>
  <c r="S35" i="22"/>
  <c r="W35" i="22"/>
  <c r="AA35" i="22"/>
  <c r="H35" i="22"/>
  <c r="L35" i="22"/>
  <c r="P35" i="22"/>
  <c r="T35" i="22"/>
  <c r="X35" i="22"/>
  <c r="AB35" i="22"/>
  <c r="F35" i="22"/>
  <c r="N35" i="22"/>
  <c r="V35" i="22"/>
  <c r="I35" i="22"/>
  <c r="Q35" i="22"/>
  <c r="Y35" i="22"/>
  <c r="E35" i="22"/>
  <c r="U35" i="22"/>
  <c r="J35" i="22"/>
  <c r="Z35" i="22"/>
  <c r="M35" i="22"/>
  <c r="R35" i="22"/>
  <c r="D35" i="22"/>
  <c r="U28" i="26"/>
  <c r="F28" i="22"/>
  <c r="J28" i="22"/>
  <c r="N28" i="22"/>
  <c r="R28" i="22"/>
  <c r="V28" i="22"/>
  <c r="Z28" i="22"/>
  <c r="G28" i="22"/>
  <c r="K28" i="22"/>
  <c r="O28" i="22"/>
  <c r="S28" i="22"/>
  <c r="W28" i="22"/>
  <c r="AA28" i="22"/>
  <c r="L28" i="22"/>
  <c r="T28" i="22"/>
  <c r="AB28" i="22"/>
  <c r="E28" i="22"/>
  <c r="M28" i="22"/>
  <c r="U28" i="22"/>
  <c r="I28" i="22"/>
  <c r="Y28" i="22"/>
  <c r="P28" i="22"/>
  <c r="X28" i="22"/>
  <c r="H28" i="22"/>
  <c r="D28" i="22"/>
  <c r="Q28" i="22"/>
  <c r="U20" i="26"/>
  <c r="H20" i="22"/>
  <c r="L20" i="22"/>
  <c r="P20" i="22"/>
  <c r="P125" i="22" s="1"/>
  <c r="T20" i="22"/>
  <c r="X20" i="22"/>
  <c r="AB20" i="22"/>
  <c r="E20" i="22"/>
  <c r="E125" i="22" s="1"/>
  <c r="I20" i="22"/>
  <c r="M20" i="22"/>
  <c r="Q20" i="22"/>
  <c r="U20" i="22"/>
  <c r="U125" i="22" s="1"/>
  <c r="Y20" i="22"/>
  <c r="J20" i="22"/>
  <c r="R20" i="22"/>
  <c r="Z20" i="22"/>
  <c r="Z125" i="22" s="1"/>
  <c r="K20" i="22"/>
  <c r="S20" i="22"/>
  <c r="AA20" i="22"/>
  <c r="G20" i="22"/>
  <c r="G125" i="22" s="1"/>
  <c r="W20" i="22"/>
  <c r="N20" i="22"/>
  <c r="V20" i="22"/>
  <c r="F20" i="22"/>
  <c r="F125" i="22" s="1"/>
  <c r="D20" i="22"/>
  <c r="O20" i="22"/>
  <c r="U32" i="26"/>
  <c r="U42" i="26"/>
  <c r="F42" i="22"/>
  <c r="I42" i="22"/>
  <c r="M42" i="22"/>
  <c r="Q42" i="22"/>
  <c r="U42" i="22"/>
  <c r="Y42" i="22"/>
  <c r="E42" i="22"/>
  <c r="J42" i="22"/>
  <c r="N42" i="22"/>
  <c r="R42" i="22"/>
  <c r="V42" i="22"/>
  <c r="Z42" i="22"/>
  <c r="H42" i="22"/>
  <c r="P42" i="22"/>
  <c r="X42" i="22"/>
  <c r="D42" i="22"/>
  <c r="K42" i="22"/>
  <c r="S42" i="22"/>
  <c r="AA42" i="22"/>
  <c r="O42" i="22"/>
  <c r="T42" i="22"/>
  <c r="G42" i="22"/>
  <c r="AB42" i="22"/>
  <c r="L42" i="22"/>
  <c r="W42" i="22"/>
  <c r="U60" i="26"/>
  <c r="G60" i="22"/>
  <c r="K60" i="22"/>
  <c r="O60" i="22"/>
  <c r="S60" i="22"/>
  <c r="W60" i="22"/>
  <c r="AA60" i="22"/>
  <c r="H60" i="22"/>
  <c r="L60" i="22"/>
  <c r="P60" i="22"/>
  <c r="T60" i="22"/>
  <c r="X60" i="22"/>
  <c r="AB60" i="22"/>
  <c r="J60" i="22"/>
  <c r="E60" i="22"/>
  <c r="M60" i="22"/>
  <c r="U60" i="22"/>
  <c r="F60" i="22"/>
  <c r="R60" i="22"/>
  <c r="Z60" i="22"/>
  <c r="I60" i="22"/>
  <c r="V60" i="22"/>
  <c r="N60" i="22"/>
  <c r="Y60" i="22"/>
  <c r="D60" i="22"/>
  <c r="Q60" i="22"/>
  <c r="U62" i="26"/>
  <c r="N62" i="22"/>
  <c r="G62" i="22"/>
  <c r="K62" i="22"/>
  <c r="P62" i="22"/>
  <c r="T62" i="22"/>
  <c r="X62" i="22"/>
  <c r="AB62" i="22"/>
  <c r="D62" i="22"/>
  <c r="H62" i="22"/>
  <c r="L62" i="22"/>
  <c r="Q62" i="22"/>
  <c r="U62" i="22"/>
  <c r="Y62" i="22"/>
  <c r="E62" i="22"/>
  <c r="M62" i="22"/>
  <c r="V62" i="22"/>
  <c r="O62" i="22"/>
  <c r="Z62" i="22"/>
  <c r="W62" i="22"/>
  <c r="F62" i="22"/>
  <c r="R62" i="22"/>
  <c r="AA62" i="22"/>
  <c r="I62" i="22"/>
  <c r="S62" i="22"/>
  <c r="J62" i="22"/>
  <c r="U48" i="26"/>
  <c r="F48" i="22"/>
  <c r="F153" i="22" s="1"/>
  <c r="J48" i="22"/>
  <c r="J153" i="22" s="1"/>
  <c r="N48" i="22"/>
  <c r="N153" i="22" s="1"/>
  <c r="R48" i="22"/>
  <c r="R153" i="22" s="1"/>
  <c r="V48" i="22"/>
  <c r="V153" i="22" s="1"/>
  <c r="Z48" i="22"/>
  <c r="Z153" i="22" s="1"/>
  <c r="G48" i="22"/>
  <c r="G153" i="22" s="1"/>
  <c r="K48" i="22"/>
  <c r="K153" i="22" s="1"/>
  <c r="O48" i="22"/>
  <c r="O153" i="22" s="1"/>
  <c r="S48" i="22"/>
  <c r="S153" i="22" s="1"/>
  <c r="I48" i="22"/>
  <c r="I153" i="22" s="1"/>
  <c r="Q48" i="22"/>
  <c r="Q153" i="22" s="1"/>
  <c r="X48" i="22"/>
  <c r="X153" i="22" s="1"/>
  <c r="L48" i="22"/>
  <c r="L153" i="22" s="1"/>
  <c r="T48" i="22"/>
  <c r="Y48" i="22"/>
  <c r="Y153" i="22" s="1"/>
  <c r="P48" i="22"/>
  <c r="P153" i="22" s="1"/>
  <c r="AB48" i="22"/>
  <c r="AB153" i="22" s="1"/>
  <c r="E48" i="22"/>
  <c r="E153" i="22" s="1"/>
  <c r="U48" i="22"/>
  <c r="U153" i="22" s="1"/>
  <c r="W48" i="22"/>
  <c r="W153" i="22" s="1"/>
  <c r="D48" i="22"/>
  <c r="D153" i="22" s="1"/>
  <c r="M48" i="22"/>
  <c r="M153" i="22" s="1"/>
  <c r="AA48" i="22"/>
  <c r="AA153" i="22" s="1"/>
  <c r="H48" i="22"/>
  <c r="H153" i="22" s="1"/>
  <c r="U63" i="26"/>
  <c r="H63" i="22"/>
  <c r="L63" i="22"/>
  <c r="P63" i="22"/>
  <c r="T63" i="22"/>
  <c r="X63" i="22"/>
  <c r="AB63" i="22"/>
  <c r="E63" i="22"/>
  <c r="I63" i="22"/>
  <c r="M63" i="22"/>
  <c r="Q63" i="22"/>
  <c r="U63" i="22"/>
  <c r="Y63" i="22"/>
  <c r="F63" i="22"/>
  <c r="N63" i="22"/>
  <c r="V63" i="22"/>
  <c r="K63" i="22"/>
  <c r="W63" i="22"/>
  <c r="S63" i="22"/>
  <c r="O63" i="22"/>
  <c r="Z63" i="22"/>
  <c r="D63" i="22"/>
  <c r="G63" i="22"/>
  <c r="R63" i="22"/>
  <c r="AA63" i="22"/>
  <c r="J63" i="22"/>
  <c r="U49" i="26"/>
  <c r="F49" i="22"/>
  <c r="F154" i="22" s="1"/>
  <c r="J49" i="22"/>
  <c r="J154" i="22" s="1"/>
  <c r="N49" i="22"/>
  <c r="N154" i="22" s="1"/>
  <c r="R49" i="22"/>
  <c r="R154" i="22" s="1"/>
  <c r="V49" i="22"/>
  <c r="V154" i="22" s="1"/>
  <c r="Z49" i="22"/>
  <c r="Z154" i="22" s="1"/>
  <c r="E49" i="22"/>
  <c r="E154" i="22" s="1"/>
  <c r="K49" i="22"/>
  <c r="K154" i="22" s="1"/>
  <c r="P49" i="22"/>
  <c r="P154" i="22" s="1"/>
  <c r="U49" i="22"/>
  <c r="U154" i="22" s="1"/>
  <c r="AA49" i="22"/>
  <c r="AA154" i="22" s="1"/>
  <c r="G49" i="22"/>
  <c r="G154" i="22" s="1"/>
  <c r="L49" i="22"/>
  <c r="L154" i="22" s="1"/>
  <c r="Q49" i="22"/>
  <c r="Q154" i="22" s="1"/>
  <c r="W49" i="22"/>
  <c r="W154" i="22" s="1"/>
  <c r="AB49" i="22"/>
  <c r="AB154" i="22" s="1"/>
  <c r="D49" i="22"/>
  <c r="D154" i="22" s="1"/>
  <c r="O49" i="22"/>
  <c r="O154" i="22" s="1"/>
  <c r="Y49" i="22"/>
  <c r="H49" i="22"/>
  <c r="H154" i="22" s="1"/>
  <c r="S49" i="22"/>
  <c r="S154" i="22" s="1"/>
  <c r="T49" i="22"/>
  <c r="T154" i="22" s="1"/>
  <c r="X49" i="22"/>
  <c r="X154" i="22" s="1"/>
  <c r="I49" i="22"/>
  <c r="I154" i="22" s="1"/>
  <c r="M49" i="22"/>
  <c r="M154" i="22" s="1"/>
  <c r="G61" i="22"/>
  <c r="K61" i="22"/>
  <c r="O61" i="22"/>
  <c r="S61" i="22"/>
  <c r="W61" i="22"/>
  <c r="AA61" i="22"/>
  <c r="H61" i="22"/>
  <c r="L61" i="22"/>
  <c r="P61" i="22"/>
  <c r="T61" i="22"/>
  <c r="X61" i="22"/>
  <c r="AB61" i="22"/>
  <c r="D61" i="22"/>
  <c r="E61" i="22"/>
  <c r="M61" i="22"/>
  <c r="U61" i="22"/>
  <c r="F61" i="22"/>
  <c r="Q61" i="22"/>
  <c r="Z61" i="22"/>
  <c r="Y61" i="22"/>
  <c r="I61" i="22"/>
  <c r="R61" i="22"/>
  <c r="J61" i="22"/>
  <c r="V61" i="22"/>
  <c r="N61" i="22"/>
  <c r="F33" i="22"/>
  <c r="J33" i="22"/>
  <c r="J138" i="22" s="1"/>
  <c r="N33" i="22"/>
  <c r="R33" i="22"/>
  <c r="V33" i="22"/>
  <c r="Z33" i="22"/>
  <c r="Z138" i="22" s="1"/>
  <c r="G33" i="22"/>
  <c r="K33" i="22"/>
  <c r="O33" i="22"/>
  <c r="S33" i="22"/>
  <c r="S138" i="22" s="1"/>
  <c r="W33" i="22"/>
  <c r="AA33" i="22"/>
  <c r="E33" i="22"/>
  <c r="M33" i="22"/>
  <c r="M138" i="22" s="1"/>
  <c r="U33" i="22"/>
  <c r="D33" i="22"/>
  <c r="H33" i="22"/>
  <c r="P33" i="22"/>
  <c r="P138" i="22" s="1"/>
  <c r="X33" i="22"/>
  <c r="T33" i="22"/>
  <c r="I33" i="22"/>
  <c r="Y33" i="22"/>
  <c r="Y138" i="22" s="1"/>
  <c r="AB33" i="22"/>
  <c r="Q33" i="22"/>
  <c r="L33" i="22"/>
  <c r="G11" i="22"/>
  <c r="K11" i="22"/>
  <c r="O11" i="22"/>
  <c r="S11" i="22"/>
  <c r="W11" i="22"/>
  <c r="AA11" i="22"/>
  <c r="H11" i="22"/>
  <c r="L11" i="22"/>
  <c r="P11" i="22"/>
  <c r="T11" i="22"/>
  <c r="X11" i="22"/>
  <c r="AB11" i="22"/>
  <c r="E11" i="22"/>
  <c r="I11" i="22"/>
  <c r="M11" i="22"/>
  <c r="Q11" i="22"/>
  <c r="U11" i="22"/>
  <c r="Y11" i="22"/>
  <c r="R11" i="22"/>
  <c r="F11" i="22"/>
  <c r="V11" i="22"/>
  <c r="J11" i="22"/>
  <c r="N11" i="22"/>
  <c r="Z11" i="22"/>
  <c r="D11" i="22"/>
  <c r="U7" i="26"/>
  <c r="D7" i="22"/>
  <c r="D112" i="22" s="1"/>
  <c r="U36" i="26"/>
  <c r="G36" i="22"/>
  <c r="K36" i="22"/>
  <c r="O36" i="22"/>
  <c r="S36" i="22"/>
  <c r="W36" i="22"/>
  <c r="AA36" i="22"/>
  <c r="H36" i="22"/>
  <c r="L36" i="22"/>
  <c r="P36" i="22"/>
  <c r="T36" i="22"/>
  <c r="X36" i="22"/>
  <c r="AB36" i="22"/>
  <c r="F36" i="22"/>
  <c r="N36" i="22"/>
  <c r="V36" i="22"/>
  <c r="I36" i="22"/>
  <c r="Q36" i="22"/>
  <c r="Y36" i="22"/>
  <c r="M36" i="22"/>
  <c r="R36" i="22"/>
  <c r="U36" i="22"/>
  <c r="D36" i="22"/>
  <c r="J36" i="22"/>
  <c r="Z36" i="22"/>
  <c r="E36" i="22"/>
  <c r="U12" i="26"/>
  <c r="G12" i="22"/>
  <c r="K12" i="22"/>
  <c r="O12" i="22"/>
  <c r="S12" i="22"/>
  <c r="W12" i="22"/>
  <c r="AA12" i="22"/>
  <c r="H12" i="22"/>
  <c r="L12" i="22"/>
  <c r="P12" i="22"/>
  <c r="T12" i="22"/>
  <c r="X12" i="22"/>
  <c r="AB12" i="22"/>
  <c r="E12" i="22"/>
  <c r="I12" i="22"/>
  <c r="M12" i="22"/>
  <c r="Q12" i="22"/>
  <c r="U12" i="22"/>
  <c r="Y12" i="22"/>
  <c r="J12" i="22"/>
  <c r="Z12" i="22"/>
  <c r="N12" i="22"/>
  <c r="R12" i="22"/>
  <c r="V12" i="22"/>
  <c r="F12" i="22"/>
  <c r="D12" i="22"/>
  <c r="U8" i="26"/>
  <c r="E8" i="22"/>
  <c r="I8" i="22"/>
  <c r="M8" i="22"/>
  <c r="Q8" i="22"/>
  <c r="U8" i="22"/>
  <c r="Y8" i="22"/>
  <c r="F8" i="22"/>
  <c r="J8" i="22"/>
  <c r="N8" i="22"/>
  <c r="R8" i="22"/>
  <c r="V8" i="22"/>
  <c r="Z8" i="22"/>
  <c r="G8" i="22"/>
  <c r="K8" i="22"/>
  <c r="O8" i="22"/>
  <c r="S8" i="22"/>
  <c r="W8" i="22"/>
  <c r="AA8" i="22"/>
  <c r="H8" i="22"/>
  <c r="X8" i="22"/>
  <c r="L8" i="22"/>
  <c r="AB8" i="22"/>
  <c r="P8" i="22"/>
  <c r="T8" i="22"/>
  <c r="D8" i="22"/>
  <c r="U10" i="26"/>
  <c r="U9" i="26"/>
  <c r="E9" i="22"/>
  <c r="I9" i="22"/>
  <c r="M9" i="22"/>
  <c r="Q9" i="22"/>
  <c r="V9" i="22"/>
  <c r="Z9" i="22"/>
  <c r="F9" i="22"/>
  <c r="J9" i="22"/>
  <c r="N9" i="22"/>
  <c r="R9" i="22"/>
  <c r="W9" i="22"/>
  <c r="AA9" i="22"/>
  <c r="G9" i="22"/>
  <c r="K9" i="22"/>
  <c r="O9" i="22"/>
  <c r="S9" i="22"/>
  <c r="X9" i="22"/>
  <c r="AB9" i="22"/>
  <c r="P9" i="22"/>
  <c r="T9" i="22"/>
  <c r="Y9" i="22"/>
  <c r="L9" i="22"/>
  <c r="H9" i="22"/>
  <c r="D9" i="22"/>
  <c r="U9" i="22"/>
  <c r="U43" i="26"/>
  <c r="E43" i="22"/>
  <c r="I43" i="22"/>
  <c r="M43" i="22"/>
  <c r="Q43" i="22"/>
  <c r="U43" i="22"/>
  <c r="Y43" i="22"/>
  <c r="F43" i="22"/>
  <c r="J43" i="22"/>
  <c r="N43" i="22"/>
  <c r="R43" i="22"/>
  <c r="V43" i="22"/>
  <c r="Z43" i="22"/>
  <c r="H43" i="22"/>
  <c r="P43" i="22"/>
  <c r="X43" i="22"/>
  <c r="K43" i="22"/>
  <c r="S43" i="22"/>
  <c r="AA43" i="22"/>
  <c r="G43" i="22"/>
  <c r="W43" i="22"/>
  <c r="L43" i="22"/>
  <c r="AB43" i="22"/>
  <c r="O43" i="22"/>
  <c r="T43" i="22"/>
  <c r="D43" i="22"/>
  <c r="U19" i="26"/>
  <c r="H19" i="22"/>
  <c r="L19" i="22"/>
  <c r="P19" i="22"/>
  <c r="T19" i="22"/>
  <c r="T124" i="22" s="1"/>
  <c r="X19" i="22"/>
  <c r="AB19" i="22"/>
  <c r="E19" i="22"/>
  <c r="I19" i="22"/>
  <c r="I124" i="22" s="1"/>
  <c r="M19" i="22"/>
  <c r="Q19" i="22"/>
  <c r="U19" i="22"/>
  <c r="Y19" i="22"/>
  <c r="Y124" i="22" s="1"/>
  <c r="J19" i="22"/>
  <c r="R19" i="22"/>
  <c r="Z19" i="22"/>
  <c r="K19" i="22"/>
  <c r="K124" i="22" s="1"/>
  <c r="S19" i="22"/>
  <c r="AA19" i="22"/>
  <c r="O19" i="22"/>
  <c r="F19" i="22"/>
  <c r="V19" i="22"/>
  <c r="N19" i="22"/>
  <c r="W19" i="22"/>
  <c r="D19" i="22"/>
  <c r="D124" i="22" s="1"/>
  <c r="G19" i="22"/>
  <c r="U40" i="26"/>
  <c r="H40" i="22"/>
  <c r="L40" i="22"/>
  <c r="P40" i="22"/>
  <c r="T40" i="22"/>
  <c r="X40" i="22"/>
  <c r="AB40" i="22"/>
  <c r="E40" i="22"/>
  <c r="I40" i="22"/>
  <c r="M40" i="22"/>
  <c r="Q40" i="22"/>
  <c r="U40" i="22"/>
  <c r="Y40" i="22"/>
  <c r="G40" i="22"/>
  <c r="O40" i="22"/>
  <c r="W40" i="22"/>
  <c r="J40" i="22"/>
  <c r="R40" i="22"/>
  <c r="Z40" i="22"/>
  <c r="N40" i="22"/>
  <c r="S40" i="22"/>
  <c r="V40" i="22"/>
  <c r="D40" i="22"/>
  <c r="AA40" i="22"/>
  <c r="F40" i="22"/>
  <c r="K40" i="22"/>
  <c r="U38" i="26"/>
  <c r="G38" i="22"/>
  <c r="K38" i="22"/>
  <c r="O38" i="22"/>
  <c r="T38" i="22"/>
  <c r="X38" i="22"/>
  <c r="AB38" i="22"/>
  <c r="H38" i="22"/>
  <c r="L38" i="22"/>
  <c r="Q38" i="22"/>
  <c r="U38" i="22"/>
  <c r="Y38" i="22"/>
  <c r="F38" i="22"/>
  <c r="N38" i="22"/>
  <c r="W38" i="22"/>
  <c r="D38" i="22"/>
  <c r="I38" i="22"/>
  <c r="R38" i="22"/>
  <c r="Z38" i="22"/>
  <c r="M38" i="22"/>
  <c r="S38" i="22"/>
  <c r="E38" i="22"/>
  <c r="AA38" i="22"/>
  <c r="J38" i="22"/>
  <c r="V38" i="22"/>
  <c r="P38" i="22"/>
  <c r="U30" i="26"/>
  <c r="E30" i="22"/>
  <c r="I30" i="22"/>
  <c r="M30" i="22"/>
  <c r="Q30" i="22"/>
  <c r="Q135" i="22" s="1"/>
  <c r="U30" i="22"/>
  <c r="Z30" i="22"/>
  <c r="F30" i="22"/>
  <c r="J30" i="22"/>
  <c r="J135" i="22" s="1"/>
  <c r="N30" i="22"/>
  <c r="R30" i="22"/>
  <c r="V30" i="22"/>
  <c r="AA30" i="22"/>
  <c r="AA135" i="22" s="1"/>
  <c r="L30" i="22"/>
  <c r="T30" i="22"/>
  <c r="D30" i="22"/>
  <c r="G30" i="22"/>
  <c r="G135" i="22" s="1"/>
  <c r="O30" i="22"/>
  <c r="W30" i="22"/>
  <c r="K30" i="22"/>
  <c r="AB30" i="22"/>
  <c r="AB135" i="22" s="1"/>
  <c r="P30" i="22"/>
  <c r="H30" i="22"/>
  <c r="S30" i="22"/>
  <c r="X30" i="22"/>
  <c r="X135" i="22" s="1"/>
  <c r="Y30" i="22"/>
  <c r="U31" i="26"/>
  <c r="F31" i="22"/>
  <c r="J31" i="22"/>
  <c r="J136" i="22" s="1"/>
  <c r="N31" i="22"/>
  <c r="R31" i="22"/>
  <c r="V31" i="22"/>
  <c r="Z31" i="22"/>
  <c r="Z136" i="22" s="1"/>
  <c r="G31" i="22"/>
  <c r="K31" i="22"/>
  <c r="O31" i="22"/>
  <c r="S31" i="22"/>
  <c r="S136" i="22" s="1"/>
  <c r="W31" i="22"/>
  <c r="AA31" i="22"/>
  <c r="E31" i="22"/>
  <c r="M31" i="22"/>
  <c r="M136" i="22" s="1"/>
  <c r="U31" i="22"/>
  <c r="H31" i="22"/>
  <c r="P31" i="22"/>
  <c r="X31" i="22"/>
  <c r="X136" i="22" s="1"/>
  <c r="T31" i="22"/>
  <c r="I31" i="22"/>
  <c r="Y31" i="22"/>
  <c r="L31" i="22"/>
  <c r="L136" i="22" s="1"/>
  <c r="D31" i="22"/>
  <c r="Q31" i="22"/>
  <c r="AB31" i="22"/>
  <c r="U44" i="26"/>
  <c r="E44" i="22"/>
  <c r="E149" i="22" s="1"/>
  <c r="I44" i="22"/>
  <c r="I149" i="22" s="1"/>
  <c r="M44" i="22"/>
  <c r="M149" i="22" s="1"/>
  <c r="Q44" i="22"/>
  <c r="Q149" i="22" s="1"/>
  <c r="U44" i="22"/>
  <c r="U149" i="22" s="1"/>
  <c r="Y44" i="22"/>
  <c r="Y149" i="22" s="1"/>
  <c r="F44" i="22"/>
  <c r="F149" i="22" s="1"/>
  <c r="J44" i="22"/>
  <c r="J149" i="22" s="1"/>
  <c r="N44" i="22"/>
  <c r="N149" i="22" s="1"/>
  <c r="R44" i="22"/>
  <c r="R149" i="22" s="1"/>
  <c r="V44" i="22"/>
  <c r="V149" i="22" s="1"/>
  <c r="Z44" i="22"/>
  <c r="Z149" i="22" s="1"/>
  <c r="H44" i="22"/>
  <c r="H149" i="22" s="1"/>
  <c r="P44" i="22"/>
  <c r="P149" i="22" s="1"/>
  <c r="X44" i="22"/>
  <c r="X149" i="22" s="1"/>
  <c r="K44" i="22"/>
  <c r="S44" i="22"/>
  <c r="S149" i="22" s="1"/>
  <c r="AA44" i="22"/>
  <c r="AA149" i="22" s="1"/>
  <c r="O44" i="22"/>
  <c r="O149" i="22" s="1"/>
  <c r="T44" i="22"/>
  <c r="T149" i="22" s="1"/>
  <c r="W44" i="22"/>
  <c r="W149" i="22" s="1"/>
  <c r="D44" i="22"/>
  <c r="D149" i="22" s="1"/>
  <c r="AB44" i="22"/>
  <c r="AB149" i="22" s="1"/>
  <c r="G44" i="22"/>
  <c r="G149" i="22" s="1"/>
  <c r="L44" i="22"/>
  <c r="L149" i="22" s="1"/>
  <c r="U14" i="26"/>
  <c r="AB14" i="22"/>
  <c r="AB119" i="22" s="1"/>
  <c r="G14" i="22"/>
  <c r="G119" i="22" s="1"/>
  <c r="K14" i="22"/>
  <c r="K119" i="22" s="1"/>
  <c r="O14" i="22"/>
  <c r="O119" i="22" s="1"/>
  <c r="S14" i="22"/>
  <c r="S119" i="22" s="1"/>
  <c r="W14" i="22"/>
  <c r="W119" i="22" s="1"/>
  <c r="AA14" i="22"/>
  <c r="AA119" i="22" s="1"/>
  <c r="H14" i="22"/>
  <c r="H119" i="22" s="1"/>
  <c r="L14" i="22"/>
  <c r="L119" i="22" s="1"/>
  <c r="P14" i="22"/>
  <c r="P119" i="22" s="1"/>
  <c r="T14" i="22"/>
  <c r="T119" i="22" s="1"/>
  <c r="X14" i="22"/>
  <c r="X119" i="22" s="1"/>
  <c r="E14" i="22"/>
  <c r="E119" i="22" s="1"/>
  <c r="I14" i="22"/>
  <c r="I119" i="22" s="1"/>
  <c r="M14" i="22"/>
  <c r="M119" i="22" s="1"/>
  <c r="Q14" i="22"/>
  <c r="Q119" i="22" s="1"/>
  <c r="U14" i="22"/>
  <c r="U119" i="22" s="1"/>
  <c r="Y14" i="22"/>
  <c r="Y119" i="22" s="1"/>
  <c r="J14" i="22"/>
  <c r="J119" i="22" s="1"/>
  <c r="Z14" i="22"/>
  <c r="Z119" i="22" s="1"/>
  <c r="N14" i="22"/>
  <c r="N119" i="22" s="1"/>
  <c r="F14" i="22"/>
  <c r="F119" i="22" s="1"/>
  <c r="V14" i="22"/>
  <c r="V119" i="22" s="1"/>
  <c r="D14" i="22"/>
  <c r="D119" i="22" s="1"/>
  <c r="R14" i="22"/>
  <c r="R119" i="22" s="1"/>
  <c r="U26" i="26"/>
  <c r="W26" i="22"/>
  <c r="E26" i="22"/>
  <c r="I26" i="22"/>
  <c r="M26" i="22"/>
  <c r="Q26" i="22"/>
  <c r="U26" i="22"/>
  <c r="Z26" i="22"/>
  <c r="F26" i="22"/>
  <c r="J26" i="22"/>
  <c r="N26" i="22"/>
  <c r="R26" i="22"/>
  <c r="V26" i="22"/>
  <c r="AA26" i="22"/>
  <c r="K26" i="22"/>
  <c r="S26" i="22"/>
  <c r="AB26" i="22"/>
  <c r="L26" i="22"/>
  <c r="T26" i="22"/>
  <c r="H26" i="22"/>
  <c r="Y26" i="22"/>
  <c r="D26" i="22"/>
  <c r="O26" i="22"/>
  <c r="G26" i="22"/>
  <c r="P26" i="22"/>
  <c r="X26" i="22"/>
  <c r="U34" i="26"/>
  <c r="M34" i="22"/>
  <c r="F34" i="22"/>
  <c r="J34" i="22"/>
  <c r="O34" i="22"/>
  <c r="S34" i="22"/>
  <c r="W34" i="22"/>
  <c r="AA34" i="22"/>
  <c r="G34" i="22"/>
  <c r="K34" i="22"/>
  <c r="P34" i="22"/>
  <c r="T34" i="22"/>
  <c r="X34" i="22"/>
  <c r="AB34" i="22"/>
  <c r="E34" i="22"/>
  <c r="N34" i="22"/>
  <c r="V34" i="22"/>
  <c r="D34" i="22"/>
  <c r="H34" i="22"/>
  <c r="Q34" i="22"/>
  <c r="Y34" i="22"/>
  <c r="L34" i="22"/>
  <c r="R34" i="22"/>
  <c r="I34" i="22"/>
  <c r="U34" i="22"/>
  <c r="Z34" i="22"/>
  <c r="U41" i="26"/>
  <c r="H41" i="22"/>
  <c r="L41" i="22"/>
  <c r="P41" i="22"/>
  <c r="T41" i="22"/>
  <c r="X41" i="22"/>
  <c r="AB41" i="22"/>
  <c r="E41" i="22"/>
  <c r="I41" i="22"/>
  <c r="M41" i="22"/>
  <c r="Q41" i="22"/>
  <c r="U41" i="22"/>
  <c r="Y41" i="22"/>
  <c r="G41" i="22"/>
  <c r="O41" i="22"/>
  <c r="W41" i="22"/>
  <c r="J41" i="22"/>
  <c r="R41" i="22"/>
  <c r="Z41" i="22"/>
  <c r="D41" i="22"/>
  <c r="F41" i="22"/>
  <c r="V41" i="22"/>
  <c r="K41" i="22"/>
  <c r="AA41" i="22"/>
  <c r="N41" i="22"/>
  <c r="S41" i="22"/>
  <c r="U54" i="26"/>
  <c r="J54" i="22"/>
  <c r="E54" i="22"/>
  <c r="I54" i="22"/>
  <c r="N54" i="22"/>
  <c r="R54" i="22"/>
  <c r="V54" i="22"/>
  <c r="Z54" i="22"/>
  <c r="D54" i="22"/>
  <c r="F54" i="22"/>
  <c r="K54" i="22"/>
  <c r="O54" i="22"/>
  <c r="S54" i="22"/>
  <c r="W54" i="22"/>
  <c r="AA54" i="22"/>
  <c r="H54" i="22"/>
  <c r="Q54" i="22"/>
  <c r="Y54" i="22"/>
  <c r="L54" i="22"/>
  <c r="T54" i="22"/>
  <c r="AB54" i="22"/>
  <c r="U54" i="22"/>
  <c r="P54" i="22"/>
  <c r="G54" i="22"/>
  <c r="X54" i="22"/>
  <c r="M54" i="22"/>
  <c r="U51" i="26"/>
  <c r="E51" i="22"/>
  <c r="E156" i="22" s="1"/>
  <c r="I51" i="22"/>
  <c r="I156" i="22" s="1"/>
  <c r="M51" i="22"/>
  <c r="M156" i="22" s="1"/>
  <c r="Q51" i="22"/>
  <c r="Q156" i="22" s="1"/>
  <c r="U51" i="22"/>
  <c r="U156" i="22" s="1"/>
  <c r="Y51" i="22"/>
  <c r="Y156" i="22" s="1"/>
  <c r="F51" i="22"/>
  <c r="F156" i="22" s="1"/>
  <c r="J51" i="22"/>
  <c r="J156" i="22" s="1"/>
  <c r="N51" i="22"/>
  <c r="N156" i="22" s="1"/>
  <c r="R51" i="22"/>
  <c r="R156" i="22" s="1"/>
  <c r="V51" i="22"/>
  <c r="V156" i="22" s="1"/>
  <c r="Z51" i="22"/>
  <c r="Z156" i="22" s="1"/>
  <c r="H51" i="22"/>
  <c r="H156" i="22" s="1"/>
  <c r="P51" i="22"/>
  <c r="P156" i="22" s="1"/>
  <c r="X51" i="22"/>
  <c r="X156" i="22" s="1"/>
  <c r="K51" i="22"/>
  <c r="K156" i="22" s="1"/>
  <c r="S51" i="22"/>
  <c r="S156" i="22" s="1"/>
  <c r="AA51" i="22"/>
  <c r="AA156" i="22" s="1"/>
  <c r="D51" i="22"/>
  <c r="D156" i="22" s="1"/>
  <c r="L51" i="22"/>
  <c r="L156" i="22" s="1"/>
  <c r="AB51" i="22"/>
  <c r="AB156" i="22" s="1"/>
  <c r="W51" i="22"/>
  <c r="W156" i="22" s="1"/>
  <c r="O51" i="22"/>
  <c r="O156" i="22" s="1"/>
  <c r="T51" i="22"/>
  <c r="T156" i="22" s="1"/>
  <c r="G51" i="22"/>
  <c r="G156" i="22" s="1"/>
  <c r="U58" i="26"/>
  <c r="M58" i="22"/>
  <c r="F58" i="22"/>
  <c r="J58" i="22"/>
  <c r="O58" i="22"/>
  <c r="S58" i="22"/>
  <c r="W58" i="22"/>
  <c r="AA58" i="22"/>
  <c r="D58" i="22"/>
  <c r="G58" i="22"/>
  <c r="K58" i="22"/>
  <c r="P58" i="22"/>
  <c r="T58" i="22"/>
  <c r="X58" i="22"/>
  <c r="AB58" i="22"/>
  <c r="I58" i="22"/>
  <c r="R58" i="22"/>
  <c r="Z58" i="22"/>
  <c r="L58" i="22"/>
  <c r="U58" i="22"/>
  <c r="E58" i="22"/>
  <c r="V58" i="22"/>
  <c r="Q58" i="22"/>
  <c r="H58" i="22"/>
  <c r="Y58" i="22"/>
  <c r="N58" i="22"/>
  <c r="AY138" i="22"/>
  <c r="AU138" i="22"/>
  <c r="AQ138" i="22"/>
  <c r="AM138" i="22"/>
  <c r="AI138" i="22"/>
  <c r="AE138" i="22"/>
  <c r="BA136" i="22"/>
  <c r="AW136" i="22"/>
  <c r="AS136" i="22"/>
  <c r="AO136" i="22"/>
  <c r="AK136" i="22"/>
  <c r="AG136" i="22"/>
  <c r="AY134" i="22"/>
  <c r="AU134" i="22"/>
  <c r="AQ134" i="22"/>
  <c r="AM134" i="22"/>
  <c r="AI134" i="22"/>
  <c r="AE134" i="22"/>
  <c r="BB138" i="22"/>
  <c r="AX138" i="22"/>
  <c r="AP138" i="22"/>
  <c r="AL138" i="22"/>
  <c r="AH138" i="22"/>
  <c r="AD138" i="22"/>
  <c r="AZ136" i="22"/>
  <c r="AV136" i="22"/>
  <c r="AR136" i="22"/>
  <c r="AN136" i="22"/>
  <c r="AJ136" i="22"/>
  <c r="AF136" i="22"/>
  <c r="BB134" i="22"/>
  <c r="AX134" i="22"/>
  <c r="AT134" i="22"/>
  <c r="AP134" i="22"/>
  <c r="AL134" i="22"/>
  <c r="AH134" i="22"/>
  <c r="AD134" i="22"/>
  <c r="BA138" i="22"/>
  <c r="AS138" i="22"/>
  <c r="AK138" i="22"/>
  <c r="AU136" i="22"/>
  <c r="AM136" i="22"/>
  <c r="AE136" i="22"/>
  <c r="AW134" i="22"/>
  <c r="AO134" i="22"/>
  <c r="AG134" i="22"/>
  <c r="AN138" i="22"/>
  <c r="AP136" i="22"/>
  <c r="AR134" i="22"/>
  <c r="AZ138" i="22"/>
  <c r="AR138" i="22"/>
  <c r="AJ138" i="22"/>
  <c r="BB136" i="22"/>
  <c r="AT136" i="22"/>
  <c r="AL136" i="22"/>
  <c r="AD136" i="22"/>
  <c r="AV134" i="22"/>
  <c r="AN134" i="22"/>
  <c r="AF134" i="22"/>
  <c r="AR142" i="22"/>
  <c r="AV138" i="22"/>
  <c r="AX136" i="22"/>
  <c r="AZ134" i="22"/>
  <c r="AO138" i="22"/>
  <c r="AG138" i="22"/>
  <c r="AY136" i="22"/>
  <c r="AQ136" i="22"/>
  <c r="AI136" i="22"/>
  <c r="BA134" i="22"/>
  <c r="AS134" i="22"/>
  <c r="AK134" i="22"/>
  <c r="AF138" i="22"/>
  <c r="AH136" i="22"/>
  <c r="AJ134" i="22"/>
  <c r="AT138" i="22"/>
  <c r="AS63" i="26"/>
  <c r="AS62" i="26"/>
  <c r="AS61" i="26"/>
  <c r="AS60" i="26"/>
  <c r="AS59" i="26"/>
  <c r="AS58" i="26"/>
  <c r="AS57" i="26"/>
  <c r="AS56" i="26"/>
  <c r="AS55" i="26"/>
  <c r="AS54" i="26"/>
  <c r="AS53" i="26"/>
  <c r="AS52" i="26"/>
  <c r="AS51" i="26"/>
  <c r="AS50" i="26"/>
  <c r="AS49" i="26"/>
  <c r="AS48" i="26"/>
  <c r="AS47" i="26"/>
  <c r="AS45" i="26"/>
  <c r="AS44" i="26"/>
  <c r="AS43" i="26"/>
  <c r="AS42" i="26"/>
  <c r="AS41" i="26"/>
  <c r="AS40" i="26"/>
  <c r="AS39" i="26"/>
  <c r="AS38" i="26"/>
  <c r="AS37" i="26"/>
  <c r="AS36" i="26"/>
  <c r="AS35" i="26"/>
  <c r="AS34" i="26"/>
  <c r="AS33" i="26"/>
  <c r="AS32" i="26"/>
  <c r="AS31" i="26"/>
  <c r="AS30" i="26"/>
  <c r="AS29" i="26"/>
  <c r="AS28" i="26"/>
  <c r="AS27" i="26"/>
  <c r="AS26" i="26"/>
  <c r="AS25" i="26"/>
  <c r="AS24" i="26"/>
  <c r="AS23" i="26"/>
  <c r="AS22" i="26"/>
  <c r="AS21" i="26"/>
  <c r="AS20" i="26"/>
  <c r="AS19" i="26"/>
  <c r="AS18" i="26"/>
  <c r="AS16" i="26"/>
  <c r="AS15" i="26"/>
  <c r="AS14" i="26"/>
  <c r="AS13" i="26"/>
  <c r="AS12" i="26"/>
  <c r="AS11" i="26"/>
  <c r="AS10" i="26"/>
  <c r="AS9" i="26"/>
  <c r="AS17" i="26"/>
  <c r="AS8" i="26"/>
  <c r="AS7" i="26"/>
  <c r="AM11" i="26"/>
  <c r="AQ30" i="1"/>
  <c r="AR10" i="26" s="1"/>
  <c r="AQ168" i="1"/>
  <c r="AR33" i="26" s="1"/>
  <c r="AQ162" i="1"/>
  <c r="AR32" i="26" s="1"/>
  <c r="AM56" i="26"/>
  <c r="AQ306" i="1"/>
  <c r="AR56" i="26" s="1"/>
  <c r="AL6" i="26"/>
  <c r="AK7" i="1"/>
  <c r="AJ7" i="1" s="1"/>
  <c r="AJ6" i="26"/>
  <c r="AI7" i="1"/>
  <c r="AH7" i="1" s="1"/>
  <c r="AQ276" i="1"/>
  <c r="AR51" i="26" s="1"/>
  <c r="AM51" i="26"/>
  <c r="AM27" i="26"/>
  <c r="AQ132" i="1"/>
  <c r="AR27" i="26" s="1"/>
  <c r="AM8" i="26"/>
  <c r="AQ18" i="1"/>
  <c r="AR8" i="26" s="1"/>
  <c r="AQ348" i="1"/>
  <c r="AR63" i="26" s="1"/>
  <c r="AM21" i="26"/>
  <c r="AQ96" i="1"/>
  <c r="AR21" i="26" s="1"/>
  <c r="AM62" i="26"/>
  <c r="AQ342" i="1"/>
  <c r="AR62" i="26" s="1"/>
  <c r="AQ78" i="1"/>
  <c r="AR18" i="26" s="1"/>
  <c r="AM42" i="26"/>
  <c r="AQ222" i="1"/>
  <c r="AR42" i="26" s="1"/>
  <c r="AQ312" i="1"/>
  <c r="AR57" i="26" s="1"/>
  <c r="AR61" i="26"/>
  <c r="AQ288" i="1"/>
  <c r="AR53" i="26" s="1"/>
  <c r="AQ252" i="1"/>
  <c r="AR47" i="26" s="1"/>
  <c r="AQ330" i="1"/>
  <c r="AR60" i="26" s="1"/>
  <c r="AQ258" i="1"/>
  <c r="AR48" i="26" s="1"/>
  <c r="AQ264" i="1"/>
  <c r="AR49" i="26" s="1"/>
  <c r="AQ270" i="1"/>
  <c r="AR50" i="26" s="1"/>
  <c r="AQ282" i="1"/>
  <c r="AR52" i="26" s="1"/>
  <c r="AQ318" i="1"/>
  <c r="AR58" i="26" s="1"/>
  <c r="AQ324" i="1"/>
  <c r="AR59" i="26" s="1"/>
  <c r="AQ294" i="1"/>
  <c r="AR54" i="26" s="1"/>
  <c r="AQ300" i="1"/>
  <c r="AR55" i="26" s="1"/>
  <c r="AB166" i="22"/>
  <c r="X166" i="22"/>
  <c r="T166" i="22"/>
  <c r="AA166" i="22"/>
  <c r="V166" i="22"/>
  <c r="Q166" i="22"/>
  <c r="M166" i="22"/>
  <c r="I166" i="22"/>
  <c r="E166" i="22"/>
  <c r="Z166" i="22"/>
  <c r="U166" i="22"/>
  <c r="P166" i="22"/>
  <c r="L166" i="22"/>
  <c r="H166" i="22"/>
  <c r="D166" i="22"/>
  <c r="R166" i="22"/>
  <c r="J166" i="22"/>
  <c r="Y166" i="22"/>
  <c r="O166" i="22"/>
  <c r="G166" i="22"/>
  <c r="W166" i="22"/>
  <c r="N166" i="22"/>
  <c r="F166" i="22"/>
  <c r="S166" i="22"/>
  <c r="K166" i="22"/>
  <c r="AB210" i="22"/>
  <c r="X210" i="22"/>
  <c r="T210" i="22"/>
  <c r="P210" i="22"/>
  <c r="L210" i="22"/>
  <c r="H210" i="22"/>
  <c r="D210" i="22"/>
  <c r="AA210" i="22"/>
  <c r="W210" i="22"/>
  <c r="S210" i="22"/>
  <c r="O210" i="22"/>
  <c r="K210" i="22"/>
  <c r="G210" i="22"/>
  <c r="Z210" i="22"/>
  <c r="V210" i="22"/>
  <c r="R210" i="22"/>
  <c r="N210" i="22"/>
  <c r="J210" i="22"/>
  <c r="F210" i="22"/>
  <c r="Y210" i="22"/>
  <c r="I210" i="22"/>
  <c r="U210" i="22"/>
  <c r="E210" i="22"/>
  <c r="Q210" i="22"/>
  <c r="M210" i="22"/>
  <c r="Z188" i="22"/>
  <c r="V188" i="22"/>
  <c r="R188" i="22"/>
  <c r="N188" i="22"/>
  <c r="J188" i="22"/>
  <c r="F188" i="22"/>
  <c r="AA188" i="22"/>
  <c r="U188" i="22"/>
  <c r="P188" i="22"/>
  <c r="K188" i="22"/>
  <c r="E188" i="22"/>
  <c r="Y188" i="22"/>
  <c r="T188" i="22"/>
  <c r="O188" i="22"/>
  <c r="I188" i="22"/>
  <c r="D188" i="22"/>
  <c r="W188" i="22"/>
  <c r="L188" i="22"/>
  <c r="AB188" i="22"/>
  <c r="Q188" i="22"/>
  <c r="G188" i="22"/>
  <c r="S188" i="22"/>
  <c r="H188" i="22"/>
  <c r="X188" i="22"/>
  <c r="M188" i="22"/>
  <c r="Z202" i="22"/>
  <c r="V202" i="22"/>
  <c r="R202" i="22"/>
  <c r="N202" i="22"/>
  <c r="J202" i="22"/>
  <c r="F202" i="22"/>
  <c r="Y202" i="22"/>
  <c r="U202" i="22"/>
  <c r="Q202" i="22"/>
  <c r="M202" i="22"/>
  <c r="I202" i="22"/>
  <c r="E202" i="22"/>
  <c r="AA202" i="22"/>
  <c r="S202" i="22"/>
  <c r="K202" i="22"/>
  <c r="X202" i="22"/>
  <c r="P202" i="22"/>
  <c r="H202" i="22"/>
  <c r="AB202" i="22"/>
  <c r="L202" i="22"/>
  <c r="W202" i="22"/>
  <c r="G202" i="22"/>
  <c r="T202" i="22"/>
  <c r="D202" i="22"/>
  <c r="O202" i="22"/>
  <c r="AB168" i="22"/>
  <c r="X168" i="22"/>
  <c r="T168" i="22"/>
  <c r="P168" i="22"/>
  <c r="L168" i="22"/>
  <c r="H168" i="22"/>
  <c r="D168" i="22"/>
  <c r="W168" i="22"/>
  <c r="R168" i="22"/>
  <c r="M168" i="22"/>
  <c r="G168" i="22"/>
  <c r="AA168" i="22"/>
  <c r="V168" i="22"/>
  <c r="Q168" i="22"/>
  <c r="K168" i="22"/>
  <c r="F168" i="22"/>
  <c r="S168" i="22"/>
  <c r="I168" i="22"/>
  <c r="Z168" i="22"/>
  <c r="O168" i="22"/>
  <c r="E168" i="22"/>
  <c r="Y168" i="22"/>
  <c r="N168" i="22"/>
  <c r="U168" i="22"/>
  <c r="J168" i="22"/>
  <c r="Z169" i="22"/>
  <c r="V169" i="22"/>
  <c r="R169" i="22"/>
  <c r="N169" i="22"/>
  <c r="J169" i="22"/>
  <c r="F169" i="22"/>
  <c r="X169" i="22"/>
  <c r="S169" i="22"/>
  <c r="M169" i="22"/>
  <c r="H169" i="22"/>
  <c r="AB169" i="22"/>
  <c r="W169" i="22"/>
  <c r="Q169" i="22"/>
  <c r="L169" i="22"/>
  <c r="G169" i="22"/>
  <c r="U169" i="22"/>
  <c r="K169" i="22"/>
  <c r="T169" i="22"/>
  <c r="I169" i="22"/>
  <c r="AA169" i="22"/>
  <c r="P169" i="22"/>
  <c r="E169" i="22"/>
  <c r="Y169" i="22"/>
  <c r="O169" i="22"/>
  <c r="D169" i="22"/>
  <c r="AB170" i="22"/>
  <c r="X170" i="22"/>
  <c r="T170" i="22"/>
  <c r="P170" i="22"/>
  <c r="L170" i="22"/>
  <c r="H170" i="22"/>
  <c r="D170" i="22"/>
  <c r="Y170" i="22"/>
  <c r="S170" i="22"/>
  <c r="N170" i="22"/>
  <c r="I170" i="22"/>
  <c r="W170" i="22"/>
  <c r="R170" i="22"/>
  <c r="M170" i="22"/>
  <c r="G170" i="22"/>
  <c r="Z170" i="22"/>
  <c r="O170" i="22"/>
  <c r="E170" i="22"/>
  <c r="V170" i="22"/>
  <c r="K170" i="22"/>
  <c r="U170" i="22"/>
  <c r="J170" i="22"/>
  <c r="AA170" i="22"/>
  <c r="Q170" i="22"/>
  <c r="F170" i="22"/>
  <c r="Z207" i="22"/>
  <c r="V207" i="22"/>
  <c r="R207" i="22"/>
  <c r="N207" i="22"/>
  <c r="J207" i="22"/>
  <c r="F207" i="22"/>
  <c r="Y207" i="22"/>
  <c r="U207" i="22"/>
  <c r="Q207" i="22"/>
  <c r="M207" i="22"/>
  <c r="I207" i="22"/>
  <c r="E207" i="22"/>
  <c r="AB207" i="22"/>
  <c r="X207" i="22"/>
  <c r="T207" i="22"/>
  <c r="P207" i="22"/>
  <c r="L207" i="22"/>
  <c r="H207" i="22"/>
  <c r="D207" i="22"/>
  <c r="O207" i="22"/>
  <c r="AA207" i="22"/>
  <c r="K207" i="22"/>
  <c r="W207" i="22"/>
  <c r="S207" i="22"/>
  <c r="G207" i="22"/>
  <c r="AA194" i="22"/>
  <c r="W194" i="22"/>
  <c r="S194" i="22"/>
  <c r="O194" i="22"/>
  <c r="K194" i="22"/>
  <c r="G194" i="22"/>
  <c r="Z194" i="22"/>
  <c r="V194" i="22"/>
  <c r="R194" i="22"/>
  <c r="N194" i="22"/>
  <c r="J194" i="22"/>
  <c r="F194" i="22"/>
  <c r="AB194" i="22"/>
  <c r="T194" i="22"/>
  <c r="L194" i="22"/>
  <c r="D194" i="22"/>
  <c r="Y194" i="22"/>
  <c r="Q194" i="22"/>
  <c r="I194" i="22"/>
  <c r="U194" i="22"/>
  <c r="E194" i="22"/>
  <c r="M194" i="22"/>
  <c r="P194" i="22"/>
  <c r="H194" i="22"/>
  <c r="X194" i="22"/>
  <c r="AA196" i="22"/>
  <c r="W196" i="22"/>
  <c r="S196" i="22"/>
  <c r="O196" i="22"/>
  <c r="K196" i="22"/>
  <c r="G196" i="22"/>
  <c r="Z196" i="22"/>
  <c r="V196" i="22"/>
  <c r="R196" i="22"/>
  <c r="N196" i="22"/>
  <c r="J196" i="22"/>
  <c r="F196" i="22"/>
  <c r="U196" i="22"/>
  <c r="M196" i="22"/>
  <c r="E196" i="22"/>
  <c r="AB196" i="22"/>
  <c r="T196" i="22"/>
  <c r="L196" i="22"/>
  <c r="D196" i="22"/>
  <c r="P196" i="22"/>
  <c r="X196" i="22"/>
  <c r="H196" i="22"/>
  <c r="Y196" i="22"/>
  <c r="I196" i="22"/>
  <c r="Q196" i="22"/>
  <c r="AB172" i="22"/>
  <c r="X172" i="22"/>
  <c r="T172" i="22"/>
  <c r="P172" i="22"/>
  <c r="L172" i="22"/>
  <c r="H172" i="22"/>
  <c r="D172" i="22"/>
  <c r="Z172" i="22"/>
  <c r="U172" i="22"/>
  <c r="O172" i="22"/>
  <c r="J172" i="22"/>
  <c r="E172" i="22"/>
  <c r="Y172" i="22"/>
  <c r="S172" i="22"/>
  <c r="N172" i="22"/>
  <c r="I172" i="22"/>
  <c r="V172" i="22"/>
  <c r="K172" i="22"/>
  <c r="R172" i="22"/>
  <c r="G172" i="22"/>
  <c r="AA172" i="22"/>
  <c r="Q172" i="22"/>
  <c r="F172" i="22"/>
  <c r="W172" i="22"/>
  <c r="M172" i="22"/>
  <c r="Y195" i="22"/>
  <c r="U195" i="22"/>
  <c r="Q195" i="22"/>
  <c r="M195" i="22"/>
  <c r="I195" i="22"/>
  <c r="E195" i="22"/>
  <c r="AB195" i="22"/>
  <c r="X195" i="22"/>
  <c r="T195" i="22"/>
  <c r="P195" i="22"/>
  <c r="L195" i="22"/>
  <c r="H195" i="22"/>
  <c r="D195" i="22"/>
  <c r="Z195" i="22"/>
  <c r="R195" i="22"/>
  <c r="J195" i="22"/>
  <c r="W195" i="22"/>
  <c r="O195" i="22"/>
  <c r="G195" i="22"/>
  <c r="AA195" i="22"/>
  <c r="K195" i="22"/>
  <c r="S195" i="22"/>
  <c r="V195" i="22"/>
  <c r="F195" i="22"/>
  <c r="N195" i="22"/>
  <c r="AB189" i="22"/>
  <c r="X189" i="22"/>
  <c r="T189" i="22"/>
  <c r="P189" i="22"/>
  <c r="L189" i="22"/>
  <c r="H189" i="22"/>
  <c r="D189" i="22"/>
  <c r="AA189" i="22"/>
  <c r="V189" i="22"/>
  <c r="Q189" i="22"/>
  <c r="K189" i="22"/>
  <c r="F189" i="22"/>
  <c r="Z189" i="22"/>
  <c r="U189" i="22"/>
  <c r="O189" i="22"/>
  <c r="J189" i="22"/>
  <c r="E189" i="22"/>
  <c r="R189" i="22"/>
  <c r="G189" i="22"/>
  <c r="W189" i="22"/>
  <c r="M189" i="22"/>
  <c r="Y189" i="22"/>
  <c r="N189" i="22"/>
  <c r="I189" i="22"/>
  <c r="S189" i="22"/>
  <c r="Z209" i="22"/>
  <c r="V209" i="22"/>
  <c r="R209" i="22"/>
  <c r="N209" i="22"/>
  <c r="J209" i="22"/>
  <c r="F209" i="22"/>
  <c r="Y209" i="22"/>
  <c r="U209" i="22"/>
  <c r="Q209" i="22"/>
  <c r="M209" i="22"/>
  <c r="I209" i="22"/>
  <c r="E209" i="22"/>
  <c r="AB209" i="22"/>
  <c r="X209" i="22"/>
  <c r="T209" i="22"/>
  <c r="P209" i="22"/>
  <c r="L209" i="22"/>
  <c r="H209" i="22"/>
  <c r="D209" i="22"/>
  <c r="W209" i="22"/>
  <c r="G209" i="22"/>
  <c r="S209" i="22"/>
  <c r="O209" i="22"/>
  <c r="K209" i="22"/>
  <c r="AA209" i="22"/>
  <c r="AA163" i="22"/>
  <c r="W163" i="22"/>
  <c r="S163" i="22"/>
  <c r="O163" i="22"/>
  <c r="K163" i="22"/>
  <c r="G163" i="22"/>
  <c r="Z163" i="22"/>
  <c r="V163" i="22"/>
  <c r="R163" i="22"/>
  <c r="N163" i="22"/>
  <c r="J163" i="22"/>
  <c r="F163" i="22"/>
  <c r="Y163" i="22"/>
  <c r="Q163" i="22"/>
  <c r="I163" i="22"/>
  <c r="X163" i="22"/>
  <c r="P163" i="22"/>
  <c r="H163" i="22"/>
  <c r="U163" i="22"/>
  <c r="M163" i="22"/>
  <c r="E163" i="22"/>
  <c r="AB163" i="22"/>
  <c r="T163" i="22"/>
  <c r="L163" i="22"/>
  <c r="D163" i="22"/>
  <c r="Z171" i="22"/>
  <c r="V171" i="22"/>
  <c r="R171" i="22"/>
  <c r="N171" i="22"/>
  <c r="J171" i="22"/>
  <c r="F171" i="22"/>
  <c r="Y171" i="22"/>
  <c r="T171" i="22"/>
  <c r="O171" i="22"/>
  <c r="I171" i="22"/>
  <c r="D171" i="22"/>
  <c r="X171" i="22"/>
  <c r="S171" i="22"/>
  <c r="M171" i="22"/>
  <c r="H171" i="22"/>
  <c r="AB171" i="22"/>
  <c r="Q171" i="22"/>
  <c r="G171" i="22"/>
  <c r="AA171" i="22"/>
  <c r="P171" i="22"/>
  <c r="E171" i="22"/>
  <c r="W171" i="22"/>
  <c r="L171" i="22"/>
  <c r="U171" i="22"/>
  <c r="K171" i="22"/>
  <c r="AB174" i="22"/>
  <c r="X174" i="22"/>
  <c r="T174" i="22"/>
  <c r="P174" i="22"/>
  <c r="L174" i="22"/>
  <c r="H174" i="22"/>
  <c r="D174" i="22"/>
  <c r="AA174" i="22"/>
  <c r="V174" i="22"/>
  <c r="Q174" i="22"/>
  <c r="K174" i="22"/>
  <c r="F174" i="22"/>
  <c r="Z174" i="22"/>
  <c r="U174" i="22"/>
  <c r="O174" i="22"/>
  <c r="J174" i="22"/>
  <c r="E174" i="22"/>
  <c r="W174" i="22"/>
  <c r="M174" i="22"/>
  <c r="S174" i="22"/>
  <c r="I174" i="22"/>
  <c r="R174" i="22"/>
  <c r="G174" i="22"/>
  <c r="Y174" i="22"/>
  <c r="N174" i="22"/>
  <c r="Z173" i="22"/>
  <c r="V173" i="22"/>
  <c r="R173" i="22"/>
  <c r="N173" i="22"/>
  <c r="J173" i="22"/>
  <c r="F173" i="22"/>
  <c r="AA173" i="22"/>
  <c r="U173" i="22"/>
  <c r="P173" i="22"/>
  <c r="K173" i="22"/>
  <c r="E173" i="22"/>
  <c r="Y173" i="22"/>
  <c r="T173" i="22"/>
  <c r="O173" i="22"/>
  <c r="I173" i="22"/>
  <c r="D173" i="22"/>
  <c r="AB173" i="22"/>
  <c r="Q173" i="22"/>
  <c r="G173" i="22"/>
  <c r="X173" i="22"/>
  <c r="M173" i="22"/>
  <c r="W173" i="22"/>
  <c r="L173" i="22"/>
  <c r="S173" i="22"/>
  <c r="H173" i="22"/>
  <c r="AA165" i="22"/>
  <c r="W165" i="22"/>
  <c r="S165" i="22"/>
  <c r="O165" i="22"/>
  <c r="K165" i="22"/>
  <c r="G165" i="22"/>
  <c r="Z165" i="22"/>
  <c r="V165" i="22"/>
  <c r="R165" i="22"/>
  <c r="N165" i="22"/>
  <c r="J165" i="22"/>
  <c r="F165" i="22"/>
  <c r="AB165" i="22"/>
  <c r="T165" i="22"/>
  <c r="L165" i="22"/>
  <c r="D165" i="22"/>
  <c r="Y165" i="22"/>
  <c r="Q165" i="22"/>
  <c r="I165" i="22"/>
  <c r="X165" i="22"/>
  <c r="P165" i="22"/>
  <c r="H165" i="22"/>
  <c r="U165" i="22"/>
  <c r="M165" i="22"/>
  <c r="E165" i="22"/>
  <c r="Z167" i="22"/>
  <c r="V167" i="22"/>
  <c r="R167" i="22"/>
  <c r="N167" i="22"/>
  <c r="J167" i="22"/>
  <c r="F167" i="22"/>
  <c r="AB167" i="22"/>
  <c r="W167" i="22"/>
  <c r="Q167" i="22"/>
  <c r="L167" i="22"/>
  <c r="G167" i="22"/>
  <c r="AA167" i="22"/>
  <c r="U167" i="22"/>
  <c r="P167" i="22"/>
  <c r="K167" i="22"/>
  <c r="E167" i="22"/>
  <c r="X167" i="22"/>
  <c r="M167" i="22"/>
  <c r="T167" i="22"/>
  <c r="I167" i="22"/>
  <c r="S167" i="22"/>
  <c r="H167" i="22"/>
  <c r="Y167" i="22"/>
  <c r="O167" i="22"/>
  <c r="D167" i="22"/>
  <c r="Y164" i="22"/>
  <c r="U164" i="22"/>
  <c r="Q164" i="22"/>
  <c r="M164" i="22"/>
  <c r="I164" i="22"/>
  <c r="E164" i="22"/>
  <c r="AB164" i="22"/>
  <c r="X164" i="22"/>
  <c r="T164" i="22"/>
  <c r="P164" i="22"/>
  <c r="L164" i="22"/>
  <c r="H164" i="22"/>
  <c r="D164" i="22"/>
  <c r="W164" i="22"/>
  <c r="O164" i="22"/>
  <c r="G164" i="22"/>
  <c r="V164" i="22"/>
  <c r="N164" i="22"/>
  <c r="F164" i="22"/>
  <c r="AA164" i="22"/>
  <c r="S164" i="22"/>
  <c r="K164" i="22"/>
  <c r="Z164" i="22"/>
  <c r="R164" i="22"/>
  <c r="J164" i="22"/>
  <c r="AB178" i="22"/>
  <c r="X178" i="22"/>
  <c r="T178" i="22"/>
  <c r="P178" i="22"/>
  <c r="L178" i="22"/>
  <c r="H178" i="22"/>
  <c r="D178" i="22"/>
  <c r="Y178" i="22"/>
  <c r="S178" i="22"/>
  <c r="N178" i="22"/>
  <c r="I178" i="22"/>
  <c r="W178" i="22"/>
  <c r="R178" i="22"/>
  <c r="M178" i="22"/>
  <c r="G178" i="22"/>
  <c r="U178" i="22"/>
  <c r="J178" i="22"/>
  <c r="AA178" i="22"/>
  <c r="Q178" i="22"/>
  <c r="F178" i="22"/>
  <c r="Z178" i="22"/>
  <c r="O178" i="22"/>
  <c r="E178" i="22"/>
  <c r="V178" i="22"/>
  <c r="K178" i="22"/>
  <c r="Y193" i="22"/>
  <c r="U193" i="22"/>
  <c r="Q193" i="22"/>
  <c r="M193" i="22"/>
  <c r="I193" i="22"/>
  <c r="E193" i="22"/>
  <c r="AB193" i="22"/>
  <c r="X193" i="22"/>
  <c r="T193" i="22"/>
  <c r="P193" i="22"/>
  <c r="L193" i="22"/>
  <c r="H193" i="22"/>
  <c r="D193" i="22"/>
  <c r="W193" i="22"/>
  <c r="O193" i="22"/>
  <c r="G193" i="22"/>
  <c r="V193" i="22"/>
  <c r="N193" i="22"/>
  <c r="F193" i="22"/>
  <c r="S193" i="22"/>
  <c r="AA193" i="22"/>
  <c r="K193" i="22"/>
  <c r="R193" i="22"/>
  <c r="Z193" i="22"/>
  <c r="J193" i="22"/>
  <c r="AB183" i="22"/>
  <c r="X183" i="22"/>
  <c r="T183" i="22"/>
  <c r="P183" i="22"/>
  <c r="L183" i="22"/>
  <c r="H183" i="22"/>
  <c r="D183" i="22"/>
  <c r="W183" i="22"/>
  <c r="R183" i="22"/>
  <c r="M183" i="22"/>
  <c r="G183" i="22"/>
  <c r="AA183" i="22"/>
  <c r="V183" i="22"/>
  <c r="Q183" i="22"/>
  <c r="K183" i="22"/>
  <c r="F183" i="22"/>
  <c r="Y183" i="22"/>
  <c r="N183" i="22"/>
  <c r="U183" i="22"/>
  <c r="J183" i="22"/>
  <c r="O183" i="22"/>
  <c r="I183" i="22"/>
  <c r="Z183" i="22"/>
  <c r="E183" i="22"/>
  <c r="S183" i="22"/>
  <c r="AB208" i="22"/>
  <c r="X208" i="22"/>
  <c r="T208" i="22"/>
  <c r="P208" i="22"/>
  <c r="L208" i="22"/>
  <c r="H208" i="22"/>
  <c r="D208" i="22"/>
  <c r="AA208" i="22"/>
  <c r="W208" i="22"/>
  <c r="S208" i="22"/>
  <c r="O208" i="22"/>
  <c r="K208" i="22"/>
  <c r="G208" i="22"/>
  <c r="Z208" i="22"/>
  <c r="V208" i="22"/>
  <c r="R208" i="22"/>
  <c r="N208" i="22"/>
  <c r="J208" i="22"/>
  <c r="F208" i="22"/>
  <c r="Q208" i="22"/>
  <c r="M208" i="22"/>
  <c r="U208" i="22"/>
  <c r="I208" i="22"/>
  <c r="E208" i="22"/>
  <c r="Y208" i="22"/>
  <c r="Z186" i="22"/>
  <c r="V186" i="22"/>
  <c r="R186" i="22"/>
  <c r="N186" i="22"/>
  <c r="J186" i="22"/>
  <c r="F186" i="22"/>
  <c r="Y186" i="22"/>
  <c r="T186" i="22"/>
  <c r="O186" i="22"/>
  <c r="I186" i="22"/>
  <c r="D186" i="22"/>
  <c r="X186" i="22"/>
  <c r="S186" i="22"/>
  <c r="M186" i="22"/>
  <c r="H186" i="22"/>
  <c r="W186" i="22"/>
  <c r="L186" i="22"/>
  <c r="U186" i="22"/>
  <c r="K186" i="22"/>
  <c r="AB186" i="22"/>
  <c r="G186" i="22"/>
  <c r="AA186" i="22"/>
  <c r="E186" i="22"/>
  <c r="Q186" i="22"/>
  <c r="P186" i="22"/>
  <c r="AB201" i="22"/>
  <c r="X201" i="22"/>
  <c r="T201" i="22"/>
  <c r="P201" i="22"/>
  <c r="L201" i="22"/>
  <c r="H201" i="22"/>
  <c r="D201" i="22"/>
  <c r="AA201" i="22"/>
  <c r="W201" i="22"/>
  <c r="S201" i="22"/>
  <c r="O201" i="22"/>
  <c r="K201" i="22"/>
  <c r="U201" i="22"/>
  <c r="M201" i="22"/>
  <c r="F201" i="22"/>
  <c r="Z201" i="22"/>
  <c r="R201" i="22"/>
  <c r="J201" i="22"/>
  <c r="E201" i="22"/>
  <c r="Y201" i="22"/>
  <c r="I201" i="22"/>
  <c r="V201" i="22"/>
  <c r="G201" i="22"/>
  <c r="Q201" i="22"/>
  <c r="N201" i="22"/>
  <c r="AB203" i="22"/>
  <c r="X203" i="22"/>
  <c r="T203" i="22"/>
  <c r="P203" i="22"/>
  <c r="L203" i="22"/>
  <c r="H203" i="22"/>
  <c r="D203" i="22"/>
  <c r="AA203" i="22"/>
  <c r="W203" i="22"/>
  <c r="S203" i="22"/>
  <c r="O203" i="22"/>
  <c r="K203" i="22"/>
  <c r="G203" i="22"/>
  <c r="V203" i="22"/>
  <c r="N203" i="22"/>
  <c r="F203" i="22"/>
  <c r="U203" i="22"/>
  <c r="M203" i="22"/>
  <c r="E203" i="22"/>
  <c r="Q203" i="22"/>
  <c r="Z203" i="22"/>
  <c r="J203" i="22"/>
  <c r="Y203" i="22"/>
  <c r="I203" i="22"/>
  <c r="R203" i="22"/>
  <c r="AA198" i="22"/>
  <c r="W198" i="22"/>
  <c r="S198" i="22"/>
  <c r="O198" i="22"/>
  <c r="K198" i="22"/>
  <c r="G198" i="22"/>
  <c r="Z198" i="22"/>
  <c r="V198" i="22"/>
  <c r="R198" i="22"/>
  <c r="N198" i="22"/>
  <c r="J198" i="22"/>
  <c r="F198" i="22"/>
  <c r="X198" i="22"/>
  <c r="P198" i="22"/>
  <c r="H198" i="22"/>
  <c r="U198" i="22"/>
  <c r="M198" i="22"/>
  <c r="E198" i="22"/>
  <c r="T198" i="22"/>
  <c r="D198" i="22"/>
  <c r="AB198" i="22"/>
  <c r="L198" i="22"/>
  <c r="Q198" i="22"/>
  <c r="Y198" i="22"/>
  <c r="I198" i="22"/>
  <c r="AB191" i="22"/>
  <c r="X191" i="22"/>
  <c r="T191" i="22"/>
  <c r="P191" i="22"/>
  <c r="L191" i="22"/>
  <c r="H191" i="22"/>
  <c r="D191" i="22"/>
  <c r="W191" i="22"/>
  <c r="R191" i="22"/>
  <c r="M191" i="22"/>
  <c r="G191" i="22"/>
  <c r="AA191" i="22"/>
  <c r="V191" i="22"/>
  <c r="Q191" i="22"/>
  <c r="K191" i="22"/>
  <c r="F191" i="22"/>
  <c r="S191" i="22"/>
  <c r="I191" i="22"/>
  <c r="Y191" i="22"/>
  <c r="N191" i="22"/>
  <c r="Z191" i="22"/>
  <c r="O191" i="22"/>
  <c r="E191" i="22"/>
  <c r="U191" i="22"/>
  <c r="J191" i="22"/>
  <c r="Z190" i="22"/>
  <c r="V190" i="22"/>
  <c r="R190" i="22"/>
  <c r="N190" i="22"/>
  <c r="J190" i="22"/>
  <c r="F190" i="22"/>
  <c r="AB190" i="22"/>
  <c r="W190" i="22"/>
  <c r="Q190" i="22"/>
  <c r="L190" i="22"/>
  <c r="G190" i="22"/>
  <c r="AA190" i="22"/>
  <c r="U190" i="22"/>
  <c r="P190" i="22"/>
  <c r="K190" i="22"/>
  <c r="E190" i="22"/>
  <c r="X190" i="22"/>
  <c r="M190" i="22"/>
  <c r="S190" i="22"/>
  <c r="H190" i="22"/>
  <c r="T190" i="22"/>
  <c r="I190" i="22"/>
  <c r="O190" i="22"/>
  <c r="D190" i="22"/>
  <c r="Y190" i="22"/>
  <c r="AB185" i="22"/>
  <c r="X185" i="22"/>
  <c r="T185" i="22"/>
  <c r="P185" i="22"/>
  <c r="L185" i="22"/>
  <c r="H185" i="22"/>
  <c r="D185" i="22"/>
  <c r="Y185" i="22"/>
  <c r="S185" i="22"/>
  <c r="N185" i="22"/>
  <c r="I185" i="22"/>
  <c r="W185" i="22"/>
  <c r="R185" i="22"/>
  <c r="M185" i="22"/>
  <c r="G185" i="22"/>
  <c r="U185" i="22"/>
  <c r="J185" i="22"/>
  <c r="AA185" i="22"/>
  <c r="Q185" i="22"/>
  <c r="F185" i="22"/>
  <c r="V185" i="22"/>
  <c r="O185" i="22"/>
  <c r="K185" i="22"/>
  <c r="Z185" i="22"/>
  <c r="E185" i="22"/>
  <c r="AA192" i="22"/>
  <c r="W192" i="22"/>
  <c r="S192" i="22"/>
  <c r="O192" i="22"/>
  <c r="K192" i="22"/>
  <c r="G192" i="22"/>
  <c r="Z192" i="22"/>
  <c r="V192" i="22"/>
  <c r="R192" i="22"/>
  <c r="N192" i="22"/>
  <c r="J192" i="22"/>
  <c r="F192" i="22"/>
  <c r="Y192" i="22"/>
  <c r="Q192" i="22"/>
  <c r="I192" i="22"/>
  <c r="X192" i="22"/>
  <c r="P192" i="22"/>
  <c r="H192" i="22"/>
  <c r="M192" i="22"/>
  <c r="U192" i="22"/>
  <c r="E192" i="22"/>
  <c r="AB192" i="22"/>
  <c r="L192" i="22"/>
  <c r="T192" i="22"/>
  <c r="D192" i="22"/>
  <c r="AB206" i="22"/>
  <c r="X206" i="22"/>
  <c r="T206" i="22"/>
  <c r="P206" i="22"/>
  <c r="L206" i="22"/>
  <c r="H206" i="22"/>
  <c r="G206" i="22"/>
  <c r="AA206" i="22"/>
  <c r="W206" i="22"/>
  <c r="S206" i="22"/>
  <c r="O206" i="22"/>
  <c r="K206" i="22"/>
  <c r="F206" i="22"/>
  <c r="Z206" i="22"/>
  <c r="V206" i="22"/>
  <c r="R206" i="22"/>
  <c r="N206" i="22"/>
  <c r="J206" i="22"/>
  <c r="E206" i="22"/>
  <c r="Y206" i="22"/>
  <c r="I206" i="22"/>
  <c r="U206" i="22"/>
  <c r="D206" i="22"/>
  <c r="Q206" i="22"/>
  <c r="M206" i="22"/>
  <c r="Z204" i="22"/>
  <c r="V204" i="22"/>
  <c r="R204" i="22"/>
  <c r="N204" i="22"/>
  <c r="J204" i="22"/>
  <c r="F204" i="22"/>
  <c r="Y204" i="22"/>
  <c r="U204" i="22"/>
  <c r="Q204" i="22"/>
  <c r="M204" i="22"/>
  <c r="I204" i="22"/>
  <c r="E204" i="22"/>
  <c r="AB204" i="22"/>
  <c r="T204" i="22"/>
  <c r="L204" i="22"/>
  <c r="D204" i="22"/>
  <c r="AA204" i="22"/>
  <c r="S204" i="22"/>
  <c r="K204" i="22"/>
  <c r="P204" i="22"/>
  <c r="O204" i="22"/>
  <c r="W204" i="22"/>
  <c r="G204" i="22"/>
  <c r="H204" i="22"/>
  <c r="X204" i="22"/>
  <c r="AZ170" i="22"/>
  <c r="AV170" i="22"/>
  <c r="AR170" i="22"/>
  <c r="AN170" i="22"/>
  <c r="AY170" i="22"/>
  <c r="AU170" i="22"/>
  <c r="AQ170" i="22"/>
  <c r="BB170" i="22"/>
  <c r="AX170" i="22"/>
  <c r="AT170" i="22"/>
  <c r="AP170" i="22"/>
  <c r="AL170" i="22"/>
  <c r="AH170" i="22"/>
  <c r="AD170" i="22"/>
  <c r="AO170" i="22"/>
  <c r="AI170" i="22"/>
  <c r="AS170" i="22"/>
  <c r="AE170" i="22"/>
  <c r="BA170" i="22"/>
  <c r="AM170" i="22"/>
  <c r="AG170" i="22"/>
  <c r="AW170" i="22"/>
  <c r="AK170" i="22"/>
  <c r="AF170" i="22"/>
  <c r="AJ170" i="22"/>
  <c r="AZ187" i="22"/>
  <c r="AV187" i="22"/>
  <c r="AR187" i="22"/>
  <c r="AN187" i="22"/>
  <c r="AJ187" i="22"/>
  <c r="AF187" i="22"/>
  <c r="AY187" i="22"/>
  <c r="AU187" i="22"/>
  <c r="AQ187" i="22"/>
  <c r="AM187" i="22"/>
  <c r="AI187" i="22"/>
  <c r="AE187" i="22"/>
  <c r="BB187" i="22"/>
  <c r="AX187" i="22"/>
  <c r="AT187" i="22"/>
  <c r="AP187" i="22"/>
  <c r="AL187" i="22"/>
  <c r="AH187" i="22"/>
  <c r="AD187" i="22"/>
  <c r="BA187" i="22"/>
  <c r="AK187" i="22"/>
  <c r="AW187" i="22"/>
  <c r="AG187" i="22"/>
  <c r="AS187" i="22"/>
  <c r="AO187" i="22"/>
  <c r="BA207" i="22"/>
  <c r="AW207" i="22"/>
  <c r="AS207" i="22"/>
  <c r="AO207" i="22"/>
  <c r="AK207" i="22"/>
  <c r="AG207" i="22"/>
  <c r="AZ207" i="22"/>
  <c r="AV207" i="22"/>
  <c r="AR207" i="22"/>
  <c r="AN207" i="22"/>
  <c r="AJ207" i="22"/>
  <c r="AF207" i="22"/>
  <c r="AY207" i="22"/>
  <c r="AU207" i="22"/>
  <c r="AQ207" i="22"/>
  <c r="AM207" i="22"/>
  <c r="AI207" i="22"/>
  <c r="AE207" i="22"/>
  <c r="AX207" i="22"/>
  <c r="AH207" i="22"/>
  <c r="AT207" i="22"/>
  <c r="AD207" i="22"/>
  <c r="AP207" i="22"/>
  <c r="AL207" i="22"/>
  <c r="BB207" i="22"/>
  <c r="AZ173" i="22"/>
  <c r="AV173" i="22"/>
  <c r="AR173" i="22"/>
  <c r="AN173" i="22"/>
  <c r="AJ173" i="22"/>
  <c r="AF173" i="22"/>
  <c r="AY173" i="22"/>
  <c r="AU173" i="22"/>
  <c r="AQ173" i="22"/>
  <c r="AM173" i="22"/>
  <c r="AI173" i="22"/>
  <c r="AE173" i="22"/>
  <c r="BB173" i="22"/>
  <c r="AX173" i="22"/>
  <c r="AT173" i="22"/>
  <c r="AP173" i="22"/>
  <c r="AL173" i="22"/>
  <c r="AH173" i="22"/>
  <c r="AD173" i="22"/>
  <c r="AO173" i="22"/>
  <c r="BA173" i="22"/>
  <c r="AK173" i="22"/>
  <c r="AS173" i="22"/>
  <c r="AW173" i="22"/>
  <c r="AG173" i="22"/>
  <c r="BA200" i="22"/>
  <c r="AW200" i="22"/>
  <c r="AS200" i="22"/>
  <c r="AO200" i="22"/>
  <c r="AK200" i="22"/>
  <c r="AG200" i="22"/>
  <c r="AZ200" i="22"/>
  <c r="AV200" i="22"/>
  <c r="AR200" i="22"/>
  <c r="AN200" i="22"/>
  <c r="AJ200" i="22"/>
  <c r="AF200" i="22"/>
  <c r="AY200" i="22"/>
  <c r="AU200" i="22"/>
  <c r="AQ200" i="22"/>
  <c r="AM200" i="22"/>
  <c r="AI200" i="22"/>
  <c r="AE200" i="22"/>
  <c r="AT200" i="22"/>
  <c r="AD200" i="22"/>
  <c r="AP200" i="22"/>
  <c r="BB200" i="22"/>
  <c r="AL200" i="22"/>
  <c r="AX200" i="22"/>
  <c r="AH200" i="22"/>
  <c r="AZ186" i="22"/>
  <c r="AV186" i="22"/>
  <c r="AR186" i="22"/>
  <c r="AN186" i="22"/>
  <c r="AJ186" i="22"/>
  <c r="AF186" i="22"/>
  <c r="AY186" i="22"/>
  <c r="AU186" i="22"/>
  <c r="AQ186" i="22"/>
  <c r="AM186" i="22"/>
  <c r="AI186" i="22"/>
  <c r="AE186" i="22"/>
  <c r="BB186" i="22"/>
  <c r="AX186" i="22"/>
  <c r="AT186" i="22"/>
  <c r="AP186" i="22"/>
  <c r="AL186" i="22"/>
  <c r="AH186" i="22"/>
  <c r="AD186" i="22"/>
  <c r="BA186" i="22"/>
  <c r="AK186" i="22"/>
  <c r="AW186" i="22"/>
  <c r="AG186" i="22"/>
  <c r="AS186" i="22"/>
  <c r="AO186" i="22"/>
  <c r="BB180" i="22"/>
  <c r="AX180" i="22"/>
  <c r="AT180" i="22"/>
  <c r="AP180" i="22"/>
  <c r="AL180" i="22"/>
  <c r="AH180" i="22"/>
  <c r="AD180" i="22"/>
  <c r="AY180" i="22"/>
  <c r="AS180" i="22"/>
  <c r="AN180" i="22"/>
  <c r="AI180" i="22"/>
  <c r="AW180" i="22"/>
  <c r="AR180" i="22"/>
  <c r="AM180" i="22"/>
  <c r="AG180" i="22"/>
  <c r="BA180" i="22"/>
  <c r="AV180" i="22"/>
  <c r="AQ180" i="22"/>
  <c r="AK180" i="22"/>
  <c r="AF180" i="22"/>
  <c r="AU180" i="22"/>
  <c r="AO180" i="22"/>
  <c r="AJ180" i="22"/>
  <c r="AZ180" i="22"/>
  <c r="AE180" i="22"/>
  <c r="BA201" i="22"/>
  <c r="AW201" i="22"/>
  <c r="AS201" i="22"/>
  <c r="AO201" i="22"/>
  <c r="AK201" i="22"/>
  <c r="AG201" i="22"/>
  <c r="AZ201" i="22"/>
  <c r="AV201" i="22"/>
  <c r="AR201" i="22"/>
  <c r="AN201" i="22"/>
  <c r="AJ201" i="22"/>
  <c r="AF201" i="22"/>
  <c r="AY201" i="22"/>
  <c r="AU201" i="22"/>
  <c r="AQ201" i="22"/>
  <c r="AM201" i="22"/>
  <c r="AI201" i="22"/>
  <c r="AE201" i="22"/>
  <c r="AP201" i="22"/>
  <c r="BB201" i="22"/>
  <c r="AL201" i="22"/>
  <c r="AX201" i="22"/>
  <c r="AH201" i="22"/>
  <c r="AT201" i="22"/>
  <c r="AD201" i="22"/>
  <c r="AY198" i="22"/>
  <c r="BB198" i="22"/>
  <c r="AW198" i="22"/>
  <c r="AS198" i="22"/>
  <c r="AO198" i="22"/>
  <c r="AK198" i="22"/>
  <c r="AG198" i="22"/>
  <c r="BA198" i="22"/>
  <c r="AV198" i="22"/>
  <c r="AR198" i="22"/>
  <c r="AN198" i="22"/>
  <c r="AJ198" i="22"/>
  <c r="AF198" i="22"/>
  <c r="AZ198" i="22"/>
  <c r="AU198" i="22"/>
  <c r="AQ198" i="22"/>
  <c r="AM198" i="22"/>
  <c r="AI198" i="22"/>
  <c r="AE198" i="22"/>
  <c r="AL198" i="22"/>
  <c r="AX198" i="22"/>
  <c r="AH198" i="22"/>
  <c r="AT198" i="22"/>
  <c r="AD198" i="22"/>
  <c r="AP198" i="22"/>
  <c r="AZ171" i="22"/>
  <c r="AV171" i="22"/>
  <c r="AR171" i="22"/>
  <c r="AN171" i="22"/>
  <c r="AJ171" i="22"/>
  <c r="AF171" i="22"/>
  <c r="AY171" i="22"/>
  <c r="AU171" i="22"/>
  <c r="AQ171" i="22"/>
  <c r="AM171" i="22"/>
  <c r="AI171" i="22"/>
  <c r="AE171" i="22"/>
  <c r="BB171" i="22"/>
  <c r="AX171" i="22"/>
  <c r="AT171" i="22"/>
  <c r="AP171" i="22"/>
  <c r="AL171" i="22"/>
  <c r="AH171" i="22"/>
  <c r="AD171" i="22"/>
  <c r="AO171" i="22"/>
  <c r="BA171" i="22"/>
  <c r="AK171" i="22"/>
  <c r="AW171" i="22"/>
  <c r="AG171" i="22"/>
  <c r="AS171" i="22"/>
  <c r="BA197" i="22"/>
  <c r="AW197" i="22"/>
  <c r="AS197" i="22"/>
  <c r="AO197" i="22"/>
  <c r="AK197" i="22"/>
  <c r="AG197" i="22"/>
  <c r="AZ197" i="22"/>
  <c r="AV197" i="22"/>
  <c r="AR197" i="22"/>
  <c r="AN197" i="22"/>
  <c r="AJ197" i="22"/>
  <c r="AF197" i="22"/>
  <c r="AY197" i="22"/>
  <c r="AU197" i="22"/>
  <c r="AQ197" i="22"/>
  <c r="AM197" i="22"/>
  <c r="AI197" i="22"/>
  <c r="AE197" i="22"/>
  <c r="AP197" i="22"/>
  <c r="BB197" i="22"/>
  <c r="AL197" i="22"/>
  <c r="AX197" i="22"/>
  <c r="AH197" i="22"/>
  <c r="AT197" i="22"/>
  <c r="AD197" i="22"/>
  <c r="BA195" i="22"/>
  <c r="AW195" i="22"/>
  <c r="AS195" i="22"/>
  <c r="AO195" i="22"/>
  <c r="AK195" i="22"/>
  <c r="AG195" i="22"/>
  <c r="AZ195" i="22"/>
  <c r="AV195" i="22"/>
  <c r="AR195" i="22"/>
  <c r="AN195" i="22"/>
  <c r="AJ195" i="22"/>
  <c r="AF195" i="22"/>
  <c r="AY195" i="22"/>
  <c r="AU195" i="22"/>
  <c r="AQ195" i="22"/>
  <c r="AM195" i="22"/>
  <c r="AI195" i="22"/>
  <c r="AE195" i="22"/>
  <c r="AX195" i="22"/>
  <c r="AH195" i="22"/>
  <c r="AT195" i="22"/>
  <c r="AD195" i="22"/>
  <c r="AP195" i="22"/>
  <c r="BB195" i="22"/>
  <c r="AL195" i="22"/>
  <c r="BA194" i="22"/>
  <c r="AW194" i="22"/>
  <c r="AS194" i="22"/>
  <c r="AO194" i="22"/>
  <c r="AK194" i="22"/>
  <c r="AG194" i="22"/>
  <c r="AZ194" i="22"/>
  <c r="AV194" i="22"/>
  <c r="AR194" i="22"/>
  <c r="AN194" i="22"/>
  <c r="AJ194" i="22"/>
  <c r="AF194" i="22"/>
  <c r="AY194" i="22"/>
  <c r="AU194" i="22"/>
  <c r="AQ194" i="22"/>
  <c r="AM194" i="22"/>
  <c r="AI194" i="22"/>
  <c r="AE194" i="22"/>
  <c r="BB194" i="22"/>
  <c r="AL194" i="22"/>
  <c r="AX194" i="22"/>
  <c r="AH194" i="22"/>
  <c r="AT194" i="22"/>
  <c r="AD194" i="22"/>
  <c r="AP194" i="22"/>
  <c r="AZ165" i="22"/>
  <c r="AV165" i="22"/>
  <c r="AR165" i="22"/>
  <c r="AN165" i="22"/>
  <c r="AJ165" i="22"/>
  <c r="AF165" i="22"/>
  <c r="AW165" i="22"/>
  <c r="AO165" i="22"/>
  <c r="AY165" i="22"/>
  <c r="AU165" i="22"/>
  <c r="AQ165" i="22"/>
  <c r="AM165" i="22"/>
  <c r="AI165" i="22"/>
  <c r="AE165" i="22"/>
  <c r="BA165" i="22"/>
  <c r="AS165" i="22"/>
  <c r="AG165" i="22"/>
  <c r="BB165" i="22"/>
  <c r="AX165" i="22"/>
  <c r="AT165" i="22"/>
  <c r="AP165" i="22"/>
  <c r="AL165" i="22"/>
  <c r="AH165" i="22"/>
  <c r="AD165" i="22"/>
  <c r="AK165" i="22"/>
  <c r="BB168" i="22"/>
  <c r="AX168" i="22"/>
  <c r="AT168" i="22"/>
  <c r="AP168" i="22"/>
  <c r="AL168" i="22"/>
  <c r="AH168" i="22"/>
  <c r="AD168" i="22"/>
  <c r="BA168" i="22"/>
  <c r="AV168" i="22"/>
  <c r="AQ168" i="22"/>
  <c r="AK168" i="22"/>
  <c r="AF168" i="22"/>
  <c r="AR168" i="22"/>
  <c r="AZ168" i="22"/>
  <c r="AU168" i="22"/>
  <c r="AO168" i="22"/>
  <c r="AJ168" i="22"/>
  <c r="AE168" i="22"/>
  <c r="AM168" i="22"/>
  <c r="AY168" i="22"/>
  <c r="AS168" i="22"/>
  <c r="AN168" i="22"/>
  <c r="AI168" i="22"/>
  <c r="AW168" i="22"/>
  <c r="AG168" i="22"/>
  <c r="BB169" i="22"/>
  <c r="AX169" i="22"/>
  <c r="AT169" i="22"/>
  <c r="AP169" i="22"/>
  <c r="AL169" i="22"/>
  <c r="AH169" i="22"/>
  <c r="AD169" i="22"/>
  <c r="AZ169" i="22"/>
  <c r="AU169" i="22"/>
  <c r="AO169" i="22"/>
  <c r="AJ169" i="22"/>
  <c r="AE169" i="22"/>
  <c r="BA169" i="22"/>
  <c r="AK169" i="22"/>
  <c r="AY169" i="22"/>
  <c r="AS169" i="22"/>
  <c r="AN169" i="22"/>
  <c r="AI169" i="22"/>
  <c r="AQ169" i="22"/>
  <c r="AW169" i="22"/>
  <c r="AR169" i="22"/>
  <c r="AM169" i="22"/>
  <c r="AG169" i="22"/>
  <c r="AV169" i="22"/>
  <c r="AF169" i="22"/>
  <c r="AZ164" i="22"/>
  <c r="AV164" i="22"/>
  <c r="AR164" i="22"/>
  <c r="AN164" i="22"/>
  <c r="AJ164" i="22"/>
  <c r="AF164" i="22"/>
  <c r="BA164" i="22"/>
  <c r="AO164" i="22"/>
  <c r="AG164" i="22"/>
  <c r="AY164" i="22"/>
  <c r="AU164" i="22"/>
  <c r="AQ164" i="22"/>
  <c r="AM164" i="22"/>
  <c r="AI164" i="22"/>
  <c r="AE164" i="22"/>
  <c r="AS164" i="22"/>
  <c r="BB164" i="22"/>
  <c r="AX164" i="22"/>
  <c r="AT164" i="22"/>
  <c r="AP164" i="22"/>
  <c r="AL164" i="22"/>
  <c r="AH164" i="22"/>
  <c r="AD164" i="22"/>
  <c r="AW164" i="22"/>
  <c r="AK164" i="22"/>
  <c r="BA192" i="22"/>
  <c r="AW192" i="22"/>
  <c r="AS192" i="22"/>
  <c r="AO192" i="22"/>
  <c r="AK192" i="22"/>
  <c r="AG192" i="22"/>
  <c r="AY192" i="22"/>
  <c r="AU192" i="22"/>
  <c r="AQ192" i="22"/>
  <c r="AM192" i="22"/>
  <c r="AI192" i="22"/>
  <c r="AE192" i="22"/>
  <c r="AX192" i="22"/>
  <c r="AP192" i="22"/>
  <c r="AH192" i="22"/>
  <c r="AV192" i="22"/>
  <c r="AN192" i="22"/>
  <c r="AF192" i="22"/>
  <c r="BB192" i="22"/>
  <c r="AT192" i="22"/>
  <c r="AL192" i="22"/>
  <c r="AD192" i="22"/>
  <c r="AZ192" i="22"/>
  <c r="AR192" i="22"/>
  <c r="AJ192" i="22"/>
  <c r="AZ183" i="22"/>
  <c r="AV183" i="22"/>
  <c r="AR183" i="22"/>
  <c r="AN183" i="22"/>
  <c r="AJ183" i="22"/>
  <c r="AF183" i="22"/>
  <c r="AY183" i="22"/>
  <c r="AU183" i="22"/>
  <c r="AQ183" i="22"/>
  <c r="AM183" i="22"/>
  <c r="AI183" i="22"/>
  <c r="AE183" i="22"/>
  <c r="BB183" i="22"/>
  <c r="AX183" i="22"/>
  <c r="AT183" i="22"/>
  <c r="AP183" i="22"/>
  <c r="AL183" i="22"/>
  <c r="AH183" i="22"/>
  <c r="AD183" i="22"/>
  <c r="BA183" i="22"/>
  <c r="AK183" i="22"/>
  <c r="AW183" i="22"/>
  <c r="AG183" i="22"/>
  <c r="AS183" i="22"/>
  <c r="AO183" i="22"/>
  <c r="BA209" i="22"/>
  <c r="AW209" i="22"/>
  <c r="AS209" i="22"/>
  <c r="AO209" i="22"/>
  <c r="AK209" i="22"/>
  <c r="AG209" i="22"/>
  <c r="AZ209" i="22"/>
  <c r="AV209" i="22"/>
  <c r="AR209" i="22"/>
  <c r="AN209" i="22"/>
  <c r="AJ209" i="22"/>
  <c r="AF209" i="22"/>
  <c r="AY209" i="22"/>
  <c r="AU209" i="22"/>
  <c r="AQ209" i="22"/>
  <c r="AM209" i="22"/>
  <c r="AI209" i="22"/>
  <c r="AE209" i="22"/>
  <c r="AP209" i="22"/>
  <c r="BB209" i="22"/>
  <c r="AL209" i="22"/>
  <c r="AX209" i="22"/>
  <c r="AH209" i="22"/>
  <c r="AD209" i="22"/>
  <c r="AT209" i="22"/>
  <c r="AZ177" i="22"/>
  <c r="AV177" i="22"/>
  <c r="AR177" i="22"/>
  <c r="AN177" i="22"/>
  <c r="AJ177" i="22"/>
  <c r="AF177" i="22"/>
  <c r="AY177" i="22"/>
  <c r="AU177" i="22"/>
  <c r="AQ177" i="22"/>
  <c r="AM177" i="22"/>
  <c r="AI177" i="22"/>
  <c r="AE177" i="22"/>
  <c r="BB177" i="22"/>
  <c r="AX177" i="22"/>
  <c r="AT177" i="22"/>
  <c r="AP177" i="22"/>
  <c r="AL177" i="22"/>
  <c r="AH177" i="22"/>
  <c r="AD177" i="22"/>
  <c r="AO177" i="22"/>
  <c r="BA177" i="22"/>
  <c r="AK177" i="22"/>
  <c r="AW177" i="22"/>
  <c r="AG177" i="22"/>
  <c r="AS177" i="22"/>
  <c r="AZ176" i="22"/>
  <c r="AV176" i="22"/>
  <c r="AR176" i="22"/>
  <c r="AN176" i="22"/>
  <c r="AJ176" i="22"/>
  <c r="AF176" i="22"/>
  <c r="AY176" i="22"/>
  <c r="AU176" i="22"/>
  <c r="AQ176" i="22"/>
  <c r="AM176" i="22"/>
  <c r="AI176" i="22"/>
  <c r="AE176" i="22"/>
  <c r="BB176" i="22"/>
  <c r="AX176" i="22"/>
  <c r="AT176" i="22"/>
  <c r="AP176" i="22"/>
  <c r="AL176" i="22"/>
  <c r="AH176" i="22"/>
  <c r="AD176" i="22"/>
  <c r="AO176" i="22"/>
  <c r="BA176" i="22"/>
  <c r="AK176" i="22"/>
  <c r="AW176" i="22"/>
  <c r="AG176" i="22"/>
  <c r="AS176" i="22"/>
  <c r="BA203" i="22"/>
  <c r="AW203" i="22"/>
  <c r="AS203" i="22"/>
  <c r="AO203" i="22"/>
  <c r="AK203" i="22"/>
  <c r="AG203" i="22"/>
  <c r="AZ203" i="22"/>
  <c r="AV203" i="22"/>
  <c r="AR203" i="22"/>
  <c r="AN203" i="22"/>
  <c r="AJ203" i="22"/>
  <c r="AF203" i="22"/>
  <c r="AY203" i="22"/>
  <c r="AU203" i="22"/>
  <c r="AQ203" i="22"/>
  <c r="AM203" i="22"/>
  <c r="AI203" i="22"/>
  <c r="AE203" i="22"/>
  <c r="AX203" i="22"/>
  <c r="AH203" i="22"/>
  <c r="AT203" i="22"/>
  <c r="AD203" i="22"/>
  <c r="AP203" i="22"/>
  <c r="BB203" i="22"/>
  <c r="AL203" i="22"/>
  <c r="BB167" i="22"/>
  <c r="AX167" i="22"/>
  <c r="AT167" i="22"/>
  <c r="AP167" i="22"/>
  <c r="AL167" i="22"/>
  <c r="AH167" i="22"/>
  <c r="AD167" i="22"/>
  <c r="AW167" i="22"/>
  <c r="AR167" i="22"/>
  <c r="AM167" i="22"/>
  <c r="AG167" i="22"/>
  <c r="AI167" i="22"/>
  <c r="BA167" i="22"/>
  <c r="AV167" i="22"/>
  <c r="AQ167" i="22"/>
  <c r="AK167" i="22"/>
  <c r="AF167" i="22"/>
  <c r="AS167" i="22"/>
  <c r="AZ167" i="22"/>
  <c r="AU167" i="22"/>
  <c r="AO167" i="22"/>
  <c r="AJ167" i="22"/>
  <c r="AE167" i="22"/>
  <c r="AY167" i="22"/>
  <c r="AN167" i="22"/>
  <c r="AZ166" i="22"/>
  <c r="AV166" i="22"/>
  <c r="AR166" i="22"/>
  <c r="AN166" i="22"/>
  <c r="AJ166" i="22"/>
  <c r="AF166" i="22"/>
  <c r="AS166" i="22"/>
  <c r="AG166" i="22"/>
  <c r="AY166" i="22"/>
  <c r="AU166" i="22"/>
  <c r="AQ166" i="22"/>
  <c r="AM166" i="22"/>
  <c r="AI166" i="22"/>
  <c r="AE166" i="22"/>
  <c r="AK166" i="22"/>
  <c r="BB166" i="22"/>
  <c r="AX166" i="22"/>
  <c r="AT166" i="22"/>
  <c r="AP166" i="22"/>
  <c r="AL166" i="22"/>
  <c r="AH166" i="22"/>
  <c r="AD166" i="22"/>
  <c r="BA166" i="22"/>
  <c r="AW166" i="22"/>
  <c r="AO166" i="22"/>
  <c r="AY189" i="22"/>
  <c r="BA189" i="22"/>
  <c r="AV189" i="22"/>
  <c r="AR189" i="22"/>
  <c r="AN189" i="22"/>
  <c r="AJ189" i="22"/>
  <c r="AF189" i="22"/>
  <c r="AZ189" i="22"/>
  <c r="AU189" i="22"/>
  <c r="AQ189" i="22"/>
  <c r="AM189" i="22"/>
  <c r="AI189" i="22"/>
  <c r="AE189" i="22"/>
  <c r="AX189" i="22"/>
  <c r="AT189" i="22"/>
  <c r="AP189" i="22"/>
  <c r="AL189" i="22"/>
  <c r="AH189" i="22"/>
  <c r="AD189" i="22"/>
  <c r="BB189" i="22"/>
  <c r="AK189" i="22"/>
  <c r="AW189" i="22"/>
  <c r="AG189" i="22"/>
  <c r="AS189" i="22"/>
  <c r="AO189" i="22"/>
  <c r="BA206" i="22"/>
  <c r="AW206" i="22"/>
  <c r="AS206" i="22"/>
  <c r="AO206" i="22"/>
  <c r="AK206" i="22"/>
  <c r="AG206" i="22"/>
  <c r="AZ206" i="22"/>
  <c r="AV206" i="22"/>
  <c r="AR206" i="22"/>
  <c r="AN206" i="22"/>
  <c r="AJ206" i="22"/>
  <c r="AF206" i="22"/>
  <c r="AY206" i="22"/>
  <c r="AU206" i="22"/>
  <c r="AQ206" i="22"/>
  <c r="AM206" i="22"/>
  <c r="AI206" i="22"/>
  <c r="AE206" i="22"/>
  <c r="BB206" i="22"/>
  <c r="AL206" i="22"/>
  <c r="AX206" i="22"/>
  <c r="AH206" i="22"/>
  <c r="AT206" i="22"/>
  <c r="AD206" i="22"/>
  <c r="AP206" i="22"/>
  <c r="AY191" i="22"/>
  <c r="AU191" i="22"/>
  <c r="AQ191" i="22"/>
  <c r="AM191" i="22"/>
  <c r="AI191" i="22"/>
  <c r="AE191" i="22"/>
  <c r="AX191" i="22"/>
  <c r="AS191" i="22"/>
  <c r="AN191" i="22"/>
  <c r="AH191" i="22"/>
  <c r="BB191" i="22"/>
  <c r="AW191" i="22"/>
  <c r="AR191" i="22"/>
  <c r="AL191" i="22"/>
  <c r="AG191" i="22"/>
  <c r="BA191" i="22"/>
  <c r="AV191" i="22"/>
  <c r="AP191" i="22"/>
  <c r="AK191" i="22"/>
  <c r="AF191" i="22"/>
  <c r="AO191" i="22"/>
  <c r="AJ191" i="22"/>
  <c r="AZ191" i="22"/>
  <c r="AD191" i="22"/>
  <c r="AT191" i="22"/>
  <c r="AZ172" i="22"/>
  <c r="AV172" i="22"/>
  <c r="AR172" i="22"/>
  <c r="AN172" i="22"/>
  <c r="AJ172" i="22"/>
  <c r="AF172" i="22"/>
  <c r="AY172" i="22"/>
  <c r="AU172" i="22"/>
  <c r="AQ172" i="22"/>
  <c r="AM172" i="22"/>
  <c r="AI172" i="22"/>
  <c r="AE172" i="22"/>
  <c r="BB172" i="22"/>
  <c r="AX172" i="22"/>
  <c r="AT172" i="22"/>
  <c r="AP172" i="22"/>
  <c r="AL172" i="22"/>
  <c r="AH172" i="22"/>
  <c r="AD172" i="22"/>
  <c r="AO172" i="22"/>
  <c r="BA172" i="22"/>
  <c r="AK172" i="22"/>
  <c r="AW172" i="22"/>
  <c r="AG172" i="22"/>
  <c r="AS172" i="22"/>
  <c r="AY190" i="22"/>
  <c r="AU190" i="22"/>
  <c r="AQ190" i="22"/>
  <c r="AM190" i="22"/>
  <c r="AI190" i="22"/>
  <c r="AE190" i="22"/>
  <c r="AZ190" i="22"/>
  <c r="AT190" i="22"/>
  <c r="AO190" i="22"/>
  <c r="AJ190" i="22"/>
  <c r="AD190" i="22"/>
  <c r="AX190" i="22"/>
  <c r="AS190" i="22"/>
  <c r="AN190" i="22"/>
  <c r="AH190" i="22"/>
  <c r="BB190" i="22"/>
  <c r="AW190" i="22"/>
  <c r="AR190" i="22"/>
  <c r="AL190" i="22"/>
  <c r="AG190" i="22"/>
  <c r="AK190" i="22"/>
  <c r="BA190" i="22"/>
  <c r="AF190" i="22"/>
  <c r="AV190" i="22"/>
  <c r="AP190" i="22"/>
  <c r="BA204" i="22"/>
  <c r="AW204" i="22"/>
  <c r="AS204" i="22"/>
  <c r="AO204" i="22"/>
  <c r="AK204" i="22"/>
  <c r="AG204" i="22"/>
  <c r="AZ204" i="22"/>
  <c r="AV204" i="22"/>
  <c r="AR204" i="22"/>
  <c r="AN204" i="22"/>
  <c r="AJ204" i="22"/>
  <c r="AF204" i="22"/>
  <c r="AY204" i="22"/>
  <c r="AU204" i="22"/>
  <c r="AQ204" i="22"/>
  <c r="AM204" i="22"/>
  <c r="AI204" i="22"/>
  <c r="AE204" i="22"/>
  <c r="AT204" i="22"/>
  <c r="AD204" i="22"/>
  <c r="AP204" i="22"/>
  <c r="BB204" i="22"/>
  <c r="AL204" i="22"/>
  <c r="AX204" i="22"/>
  <c r="AH204" i="22"/>
  <c r="BA202" i="22"/>
  <c r="AW202" i="22"/>
  <c r="AS202" i="22"/>
  <c r="AO202" i="22"/>
  <c r="AK202" i="22"/>
  <c r="AG202" i="22"/>
  <c r="AZ202" i="22"/>
  <c r="AV202" i="22"/>
  <c r="AR202" i="22"/>
  <c r="AN202" i="22"/>
  <c r="AJ202" i="22"/>
  <c r="AF202" i="22"/>
  <c r="AY202" i="22"/>
  <c r="AU202" i="22"/>
  <c r="AQ202" i="22"/>
  <c r="AM202" i="22"/>
  <c r="AI202" i="22"/>
  <c r="AE202" i="22"/>
  <c r="BB202" i="22"/>
  <c r="AL202" i="22"/>
  <c r="AX202" i="22"/>
  <c r="AH202" i="22"/>
  <c r="AT202" i="22"/>
  <c r="AD202" i="22"/>
  <c r="AP202" i="22"/>
  <c r="BA193" i="22"/>
  <c r="AW193" i="22"/>
  <c r="AS193" i="22"/>
  <c r="AO193" i="22"/>
  <c r="AK193" i="22"/>
  <c r="AG193" i="22"/>
  <c r="AZ193" i="22"/>
  <c r="AV193" i="22"/>
  <c r="AR193" i="22"/>
  <c r="AN193" i="22"/>
  <c r="AJ193" i="22"/>
  <c r="AF193" i="22"/>
  <c r="AY193" i="22"/>
  <c r="AU193" i="22"/>
  <c r="AQ193" i="22"/>
  <c r="AM193" i="22"/>
  <c r="AI193" i="22"/>
  <c r="AE193" i="22"/>
  <c r="AP193" i="22"/>
  <c r="BB193" i="22"/>
  <c r="AL193" i="22"/>
  <c r="AX193" i="22"/>
  <c r="AH193" i="22"/>
  <c r="AT193" i="22"/>
  <c r="AD193" i="22"/>
  <c r="AZ163" i="22"/>
  <c r="AV163" i="22"/>
  <c r="AR163" i="22"/>
  <c r="AN163" i="22"/>
  <c r="AJ163" i="22"/>
  <c r="AF163" i="22"/>
  <c r="BA163" i="22"/>
  <c r="AS163" i="22"/>
  <c r="AK163" i="22"/>
  <c r="AY163" i="22"/>
  <c r="AU163" i="22"/>
  <c r="AQ163" i="22"/>
  <c r="AM163" i="22"/>
  <c r="AI163" i="22"/>
  <c r="AE163" i="22"/>
  <c r="BB163" i="22"/>
  <c r="AX163" i="22"/>
  <c r="AT163" i="22"/>
  <c r="AP163" i="22"/>
  <c r="AL163" i="22"/>
  <c r="AH163" i="22"/>
  <c r="AD163" i="22"/>
  <c r="AW163" i="22"/>
  <c r="AO163" i="22"/>
  <c r="AG163" i="22"/>
  <c r="AZ185" i="22"/>
  <c r="AV185" i="22"/>
  <c r="AR185" i="22"/>
  <c r="AN185" i="22"/>
  <c r="AJ185" i="22"/>
  <c r="AF185" i="22"/>
  <c r="AY185" i="22"/>
  <c r="AU185" i="22"/>
  <c r="AQ185" i="22"/>
  <c r="AM185" i="22"/>
  <c r="AI185" i="22"/>
  <c r="AE185" i="22"/>
  <c r="BB185" i="22"/>
  <c r="AX185" i="22"/>
  <c r="AT185" i="22"/>
  <c r="AP185" i="22"/>
  <c r="AL185" i="22"/>
  <c r="AH185" i="22"/>
  <c r="AD185" i="22"/>
  <c r="BA185" i="22"/>
  <c r="AK185" i="22"/>
  <c r="AW185" i="22"/>
  <c r="AG185" i="22"/>
  <c r="AS185" i="22"/>
  <c r="AO185" i="22"/>
  <c r="AZ188" i="22"/>
  <c r="AV188" i="22"/>
  <c r="AR188" i="22"/>
  <c r="AN188" i="22"/>
  <c r="AJ188" i="22"/>
  <c r="AF188" i="22"/>
  <c r="AY188" i="22"/>
  <c r="AU188" i="22"/>
  <c r="AQ188" i="22"/>
  <c r="AM188" i="22"/>
  <c r="AI188" i="22"/>
  <c r="AE188" i="22"/>
  <c r="BB188" i="22"/>
  <c r="AX188" i="22"/>
  <c r="AT188" i="22"/>
  <c r="AP188" i="22"/>
  <c r="AL188" i="22"/>
  <c r="AH188" i="22"/>
  <c r="AD188" i="22"/>
  <c r="BA188" i="22"/>
  <c r="AK188" i="22"/>
  <c r="AW188" i="22"/>
  <c r="AG188" i="22"/>
  <c r="AS188" i="22"/>
  <c r="AO188" i="22"/>
  <c r="BA196" i="22"/>
  <c r="AW196" i="22"/>
  <c r="AS196" i="22"/>
  <c r="AO196" i="22"/>
  <c r="AK196" i="22"/>
  <c r="AG196" i="22"/>
  <c r="AZ196" i="22"/>
  <c r="AV196" i="22"/>
  <c r="AR196" i="22"/>
  <c r="AN196" i="22"/>
  <c r="AJ196" i="22"/>
  <c r="AF196" i="22"/>
  <c r="AY196" i="22"/>
  <c r="AU196" i="22"/>
  <c r="AQ196" i="22"/>
  <c r="AM196" i="22"/>
  <c r="AI196" i="22"/>
  <c r="AE196" i="22"/>
  <c r="AT196" i="22"/>
  <c r="AD196" i="22"/>
  <c r="AP196" i="22"/>
  <c r="BB196" i="22"/>
  <c r="AL196" i="22"/>
  <c r="AX196" i="22"/>
  <c r="AH196" i="22"/>
  <c r="BA208" i="22"/>
  <c r="AW208" i="22"/>
  <c r="AS208" i="22"/>
  <c r="AO208" i="22"/>
  <c r="AK208" i="22"/>
  <c r="AG208" i="22"/>
  <c r="AZ208" i="22"/>
  <c r="AV208" i="22"/>
  <c r="AR208" i="22"/>
  <c r="AN208" i="22"/>
  <c r="AJ208" i="22"/>
  <c r="AF208" i="22"/>
  <c r="AY208" i="22"/>
  <c r="AU208" i="22"/>
  <c r="AQ208" i="22"/>
  <c r="AM208" i="22"/>
  <c r="AI208" i="22"/>
  <c r="AE208" i="22"/>
  <c r="AT208" i="22"/>
  <c r="AD208" i="22"/>
  <c r="AP208" i="22"/>
  <c r="BB208" i="22"/>
  <c r="AL208" i="22"/>
  <c r="AH208" i="22"/>
  <c r="AX208" i="22"/>
  <c r="AZ182" i="22"/>
  <c r="AV182" i="22"/>
  <c r="AR182" i="22"/>
  <c r="AN182" i="22"/>
  <c r="AJ182" i="22"/>
  <c r="AF182" i="22"/>
  <c r="AY182" i="22"/>
  <c r="AU182" i="22"/>
  <c r="AQ182" i="22"/>
  <c r="AM182" i="22"/>
  <c r="AI182" i="22"/>
  <c r="AE182" i="22"/>
  <c r="BB182" i="22"/>
  <c r="AX182" i="22"/>
  <c r="AT182" i="22"/>
  <c r="AP182" i="22"/>
  <c r="AL182" i="22"/>
  <c r="AH182" i="22"/>
  <c r="AD182" i="22"/>
  <c r="BA182" i="22"/>
  <c r="AK182" i="22"/>
  <c r="AW182" i="22"/>
  <c r="AG182" i="22"/>
  <c r="AS182" i="22"/>
  <c r="AO182" i="22"/>
  <c r="BB178" i="22"/>
  <c r="AX178" i="22"/>
  <c r="BA178" i="22"/>
  <c r="AV178" i="22"/>
  <c r="AR178" i="22"/>
  <c r="AN178" i="22"/>
  <c r="AJ178" i="22"/>
  <c r="AF178" i="22"/>
  <c r="AZ178" i="22"/>
  <c r="AU178" i="22"/>
  <c r="AQ178" i="22"/>
  <c r="AM178" i="22"/>
  <c r="AI178" i="22"/>
  <c r="AE178" i="22"/>
  <c r="AY178" i="22"/>
  <c r="AT178" i="22"/>
  <c r="AP178" i="22"/>
  <c r="AL178" i="22"/>
  <c r="AH178" i="22"/>
  <c r="AD178" i="22"/>
  <c r="AO178" i="22"/>
  <c r="AK178" i="22"/>
  <c r="AW178" i="22"/>
  <c r="AG178" i="22"/>
  <c r="AS178" i="22"/>
  <c r="BA199" i="22"/>
  <c r="AW199" i="22"/>
  <c r="AS199" i="22"/>
  <c r="AO199" i="22"/>
  <c r="AK199" i="22"/>
  <c r="AG199" i="22"/>
  <c r="AZ199" i="22"/>
  <c r="AV199" i="22"/>
  <c r="AR199" i="22"/>
  <c r="AN199" i="22"/>
  <c r="AJ199" i="22"/>
  <c r="AF199" i="22"/>
  <c r="AY199" i="22"/>
  <c r="AU199" i="22"/>
  <c r="AQ199" i="22"/>
  <c r="AM199" i="22"/>
  <c r="AI199" i="22"/>
  <c r="AE199" i="22"/>
  <c r="AX199" i="22"/>
  <c r="AH199" i="22"/>
  <c r="AT199" i="22"/>
  <c r="AD199" i="22"/>
  <c r="AP199" i="22"/>
  <c r="BB199" i="22"/>
  <c r="AL199" i="22"/>
  <c r="AZ174" i="22"/>
  <c r="AV174" i="22"/>
  <c r="AR174" i="22"/>
  <c r="AN174" i="22"/>
  <c r="AJ174" i="22"/>
  <c r="AF174" i="22"/>
  <c r="AY174" i="22"/>
  <c r="AU174" i="22"/>
  <c r="AQ174" i="22"/>
  <c r="AM174" i="22"/>
  <c r="AI174" i="22"/>
  <c r="AE174" i="22"/>
  <c r="BB174" i="22"/>
  <c r="AX174" i="22"/>
  <c r="AT174" i="22"/>
  <c r="AP174" i="22"/>
  <c r="AL174" i="22"/>
  <c r="AH174" i="22"/>
  <c r="AD174" i="22"/>
  <c r="AO174" i="22"/>
  <c r="AS174" i="22"/>
  <c r="BA174" i="22"/>
  <c r="AK174" i="22"/>
  <c r="AW174" i="22"/>
  <c r="AG174" i="22"/>
  <c r="AR246" i="1"/>
  <c r="AH6" i="1"/>
  <c r="AI6" i="26" s="1"/>
  <c r="D160" i="22"/>
  <c r="AK6" i="26"/>
  <c r="AQ12" i="1"/>
  <c r="AR7" i="26" s="1"/>
  <c r="Z116" i="22"/>
  <c r="V116" i="22"/>
  <c r="R116" i="22"/>
  <c r="N116" i="22"/>
  <c r="J116" i="22"/>
  <c r="F116" i="22"/>
  <c r="S116" i="22"/>
  <c r="G116" i="22"/>
  <c r="Y116" i="22"/>
  <c r="U116" i="22"/>
  <c r="Q116" i="22"/>
  <c r="M116" i="22"/>
  <c r="I116" i="22"/>
  <c r="E116" i="22"/>
  <c r="AA116" i="22"/>
  <c r="O116" i="22"/>
  <c r="AB116" i="22"/>
  <c r="X116" i="22"/>
  <c r="T116" i="22"/>
  <c r="P116" i="22"/>
  <c r="L116" i="22"/>
  <c r="H116" i="22"/>
  <c r="D116" i="22"/>
  <c r="W116" i="22"/>
  <c r="K116" i="22"/>
  <c r="Y113" i="22"/>
  <c r="U113" i="22"/>
  <c r="Q113" i="22"/>
  <c r="M113" i="22"/>
  <c r="I113" i="22"/>
  <c r="E113" i="22"/>
  <c r="Z113" i="22"/>
  <c r="J113" i="22"/>
  <c r="AB113" i="22"/>
  <c r="X113" i="22"/>
  <c r="T113" i="22"/>
  <c r="P113" i="22"/>
  <c r="L113" i="22"/>
  <c r="H113" i="22"/>
  <c r="D113" i="22"/>
  <c r="R113" i="22"/>
  <c r="F113" i="22"/>
  <c r="AA113" i="22"/>
  <c r="W113" i="22"/>
  <c r="S113" i="22"/>
  <c r="O113" i="22"/>
  <c r="K113" i="22"/>
  <c r="G113" i="22"/>
  <c r="V113" i="22"/>
  <c r="N113" i="22"/>
  <c r="K149" i="22"/>
  <c r="V128" i="22"/>
  <c r="Z143" i="22"/>
  <c r="V143" i="22"/>
  <c r="R143" i="22"/>
  <c r="N143" i="22"/>
  <c r="J143" i="22"/>
  <c r="F143" i="22"/>
  <c r="AB143" i="22"/>
  <c r="W143" i="22"/>
  <c r="Q143" i="22"/>
  <c r="L143" i="22"/>
  <c r="G143" i="22"/>
  <c r="AA143" i="22"/>
  <c r="U143" i="22"/>
  <c r="P143" i="22"/>
  <c r="K143" i="22"/>
  <c r="E143" i="22"/>
  <c r="Y143" i="22"/>
  <c r="T143" i="22"/>
  <c r="O143" i="22"/>
  <c r="I143" i="22"/>
  <c r="D143" i="22"/>
  <c r="S143" i="22"/>
  <c r="M143" i="22"/>
  <c r="X143" i="22"/>
  <c r="H143" i="22"/>
  <c r="AB133" i="22"/>
  <c r="X133" i="22"/>
  <c r="T133" i="22"/>
  <c r="P133" i="22"/>
  <c r="L133" i="22"/>
  <c r="H133" i="22"/>
  <c r="D133" i="22"/>
  <c r="AA133" i="22"/>
  <c r="V133" i="22"/>
  <c r="Q133" i="22"/>
  <c r="K133" i="22"/>
  <c r="F133" i="22"/>
  <c r="Z133" i="22"/>
  <c r="U133" i="22"/>
  <c r="O133" i="22"/>
  <c r="J133" i="22"/>
  <c r="E133" i="22"/>
  <c r="Y133" i="22"/>
  <c r="S133" i="22"/>
  <c r="N133" i="22"/>
  <c r="I133" i="22"/>
  <c r="M133" i="22"/>
  <c r="G133" i="22"/>
  <c r="R133" i="22"/>
  <c r="W133" i="22"/>
  <c r="E158" i="22"/>
  <c r="T158" i="22"/>
  <c r="Y136" i="22"/>
  <c r="U136" i="22"/>
  <c r="Q136" i="22"/>
  <c r="I136" i="22"/>
  <c r="E136" i="22"/>
  <c r="AA136" i="22"/>
  <c r="V136" i="22"/>
  <c r="P136" i="22"/>
  <c r="K136" i="22"/>
  <c r="F136" i="22"/>
  <c r="T136" i="22"/>
  <c r="O136" i="22"/>
  <c r="D136" i="22"/>
  <c r="N136" i="22"/>
  <c r="H136" i="22"/>
  <c r="W136" i="22"/>
  <c r="R136" i="22"/>
  <c r="G136" i="22"/>
  <c r="AB136" i="22"/>
  <c r="T118" i="22"/>
  <c r="L118" i="22"/>
  <c r="K118" i="22"/>
  <c r="N120" i="22"/>
  <c r="J120" i="22"/>
  <c r="T153" i="22"/>
  <c r="Y148" i="22"/>
  <c r="U148" i="22"/>
  <c r="Q148" i="22"/>
  <c r="M148" i="22"/>
  <c r="I148" i="22"/>
  <c r="E148" i="22"/>
  <c r="Z148" i="22"/>
  <c r="T148" i="22"/>
  <c r="O148" i="22"/>
  <c r="J148" i="22"/>
  <c r="D148" i="22"/>
  <c r="X148" i="22"/>
  <c r="S148" i="22"/>
  <c r="N148" i="22"/>
  <c r="H148" i="22"/>
  <c r="AB148" i="22"/>
  <c r="W148" i="22"/>
  <c r="R148" i="22"/>
  <c r="L148" i="22"/>
  <c r="G148" i="22"/>
  <c r="V148" i="22"/>
  <c r="AA148" i="22"/>
  <c r="P148" i="22"/>
  <c r="F148" i="22"/>
  <c r="K148" i="22"/>
  <c r="AB141" i="22"/>
  <c r="X141" i="22"/>
  <c r="T141" i="22"/>
  <c r="P141" i="22"/>
  <c r="L141" i="22"/>
  <c r="H141" i="22"/>
  <c r="D141" i="22"/>
  <c r="Y141" i="22"/>
  <c r="S141" i="22"/>
  <c r="N141" i="22"/>
  <c r="I141" i="22"/>
  <c r="W141" i="22"/>
  <c r="R141" i="22"/>
  <c r="M141" i="22"/>
  <c r="G141" i="22"/>
  <c r="AA141" i="22"/>
  <c r="V141" i="22"/>
  <c r="Q141" i="22"/>
  <c r="K141" i="22"/>
  <c r="F141" i="22"/>
  <c r="Z141" i="22"/>
  <c r="E141" i="22"/>
  <c r="U141" i="22"/>
  <c r="J141" i="22"/>
  <c r="O141" i="22"/>
  <c r="Y140" i="22"/>
  <c r="U140" i="22"/>
  <c r="Q140" i="22"/>
  <c r="M140" i="22"/>
  <c r="I140" i="22"/>
  <c r="E140" i="22"/>
  <c r="AB140" i="22"/>
  <c r="W140" i="22"/>
  <c r="R140" i="22"/>
  <c r="L140" i="22"/>
  <c r="G140" i="22"/>
  <c r="AA140" i="22"/>
  <c r="V140" i="22"/>
  <c r="P140" i="22"/>
  <c r="K140" i="22"/>
  <c r="F140" i="22"/>
  <c r="Z140" i="22"/>
  <c r="T140" i="22"/>
  <c r="O140" i="22"/>
  <c r="J140" i="22"/>
  <c r="D140" i="22"/>
  <c r="H140" i="22"/>
  <c r="N140" i="22"/>
  <c r="X140" i="22"/>
  <c r="S140" i="22"/>
  <c r="Z135" i="22"/>
  <c r="V135" i="22"/>
  <c r="R135" i="22"/>
  <c r="N135" i="22"/>
  <c r="F135" i="22"/>
  <c r="Y135" i="22"/>
  <c r="T135" i="22"/>
  <c r="O135" i="22"/>
  <c r="I135" i="22"/>
  <c r="D135" i="22"/>
  <c r="S135" i="22"/>
  <c r="M135" i="22"/>
  <c r="H135" i="22"/>
  <c r="W135" i="22"/>
  <c r="L135" i="22"/>
  <c r="E135" i="22"/>
  <c r="K135" i="22"/>
  <c r="U135" i="22"/>
  <c r="P135" i="22"/>
  <c r="O142" i="22"/>
  <c r="K142" i="22"/>
  <c r="Y142" i="22"/>
  <c r="T142" i="22"/>
  <c r="X142" i="22"/>
  <c r="Q142" i="22"/>
  <c r="Y154" i="22"/>
  <c r="AA115" i="22"/>
  <c r="W115" i="22"/>
  <c r="S115" i="22"/>
  <c r="O115" i="22"/>
  <c r="K115" i="22"/>
  <c r="G115" i="22"/>
  <c r="T115" i="22"/>
  <c r="H115" i="22"/>
  <c r="D115" i="22"/>
  <c r="Z115" i="22"/>
  <c r="V115" i="22"/>
  <c r="R115" i="22"/>
  <c r="N115" i="22"/>
  <c r="J115" i="22"/>
  <c r="F115" i="22"/>
  <c r="AB115" i="22"/>
  <c r="P115" i="22"/>
  <c r="Y115" i="22"/>
  <c r="U115" i="22"/>
  <c r="Q115" i="22"/>
  <c r="M115" i="22"/>
  <c r="I115" i="22"/>
  <c r="E115" i="22"/>
  <c r="X115" i="22"/>
  <c r="L115" i="22"/>
  <c r="Y117" i="22"/>
  <c r="U117" i="22"/>
  <c r="Q117" i="22"/>
  <c r="M117" i="22"/>
  <c r="I117" i="22"/>
  <c r="E117" i="22"/>
  <c r="R117" i="22"/>
  <c r="F117" i="22"/>
  <c r="AB117" i="22"/>
  <c r="X117" i="22"/>
  <c r="T117" i="22"/>
  <c r="P117" i="22"/>
  <c r="L117" i="22"/>
  <c r="H117" i="22"/>
  <c r="D117" i="22"/>
  <c r="V117" i="22"/>
  <c r="J117" i="22"/>
  <c r="AA117" i="22"/>
  <c r="W117" i="22"/>
  <c r="S117" i="22"/>
  <c r="O117" i="22"/>
  <c r="K117" i="22"/>
  <c r="G117" i="22"/>
  <c r="Z117" i="22"/>
  <c r="N117" i="22"/>
  <c r="AB114" i="22"/>
  <c r="X114" i="22"/>
  <c r="T114" i="22"/>
  <c r="P114" i="22"/>
  <c r="L114" i="22"/>
  <c r="H114" i="22"/>
  <c r="D114" i="22"/>
  <c r="Q114" i="22"/>
  <c r="AA114" i="22"/>
  <c r="W114" i="22"/>
  <c r="S114" i="22"/>
  <c r="O114" i="22"/>
  <c r="K114" i="22"/>
  <c r="G114" i="22"/>
  <c r="Y114" i="22"/>
  <c r="M114" i="22"/>
  <c r="E114" i="22"/>
  <c r="Z114" i="22"/>
  <c r="V114" i="22"/>
  <c r="R114" i="22"/>
  <c r="N114" i="22"/>
  <c r="J114" i="22"/>
  <c r="F114" i="22"/>
  <c r="U114" i="22"/>
  <c r="I114" i="22"/>
  <c r="Y125" i="22"/>
  <c r="Q125" i="22"/>
  <c r="M125" i="22"/>
  <c r="I125" i="22"/>
  <c r="AB125" i="22"/>
  <c r="X125" i="22"/>
  <c r="T125" i="22"/>
  <c r="L125" i="22"/>
  <c r="H125" i="22"/>
  <c r="D125" i="22"/>
  <c r="AA125" i="22"/>
  <c r="W125" i="22"/>
  <c r="S125" i="22"/>
  <c r="O125" i="22"/>
  <c r="K125" i="22"/>
  <c r="J125" i="22"/>
  <c r="V125" i="22"/>
  <c r="R125" i="22"/>
  <c r="N125" i="22"/>
  <c r="Y121" i="22"/>
  <c r="U121" i="22"/>
  <c r="Q121" i="22"/>
  <c r="M121" i="22"/>
  <c r="I121" i="22"/>
  <c r="AB121" i="22"/>
  <c r="X121" i="22"/>
  <c r="T121" i="22"/>
  <c r="P121" i="22"/>
  <c r="L121" i="22"/>
  <c r="H121" i="22"/>
  <c r="D121" i="22"/>
  <c r="AA121" i="22"/>
  <c r="W121" i="22"/>
  <c r="S121" i="22"/>
  <c r="O121" i="22"/>
  <c r="K121" i="22"/>
  <c r="G121" i="22"/>
  <c r="N121" i="22"/>
  <c r="Z121" i="22"/>
  <c r="J121" i="22"/>
  <c r="E121" i="22"/>
  <c r="V121" i="22"/>
  <c r="F121" i="22"/>
  <c r="R121" i="22"/>
  <c r="W151" i="22"/>
  <c r="U151" i="22"/>
  <c r="Z124" i="22"/>
  <c r="V124" i="22"/>
  <c r="R124" i="22"/>
  <c r="N124" i="22"/>
  <c r="J124" i="22"/>
  <c r="F124" i="22"/>
  <c r="U124" i="22"/>
  <c r="Q124" i="22"/>
  <c r="M124" i="22"/>
  <c r="E124" i="22"/>
  <c r="AB124" i="22"/>
  <c r="X124" i="22"/>
  <c r="P124" i="22"/>
  <c r="L124" i="22"/>
  <c r="H124" i="22"/>
  <c r="S124" i="22"/>
  <c r="G124" i="22"/>
  <c r="O124" i="22"/>
  <c r="W124" i="22"/>
  <c r="AA124" i="22"/>
  <c r="AB137" i="22"/>
  <c r="P137" i="22"/>
  <c r="L137" i="22"/>
  <c r="H137" i="22"/>
  <c r="D137" i="22"/>
  <c r="W137" i="22"/>
  <c r="R137" i="22"/>
  <c r="G137" i="22"/>
  <c r="AA137" i="22"/>
  <c r="V137" i="22"/>
  <c r="Q137" i="22"/>
  <c r="K137" i="22"/>
  <c r="F137" i="22"/>
  <c r="U137" i="22"/>
  <c r="O137" i="22"/>
  <c r="E137" i="22"/>
  <c r="S137" i="22"/>
  <c r="Y137" i="22"/>
  <c r="N137" i="22"/>
  <c r="I137" i="22"/>
  <c r="AB160" i="22"/>
  <c r="X160" i="22"/>
  <c r="T160" i="22"/>
  <c r="P160" i="22"/>
  <c r="L160" i="22"/>
  <c r="H160" i="22"/>
  <c r="AA160" i="22"/>
  <c r="W160" i="22"/>
  <c r="S160" i="22"/>
  <c r="O160" i="22"/>
  <c r="K160" i="22"/>
  <c r="G160" i="22"/>
  <c r="Z160" i="22"/>
  <c r="V160" i="22"/>
  <c r="R160" i="22"/>
  <c r="N160" i="22"/>
  <c r="J160" i="22"/>
  <c r="F160" i="22"/>
  <c r="Q160" i="22"/>
  <c r="M160" i="22"/>
  <c r="Y160" i="22"/>
  <c r="U160" i="22"/>
  <c r="I160" i="22"/>
  <c r="E160" i="22"/>
  <c r="AA123" i="22"/>
  <c r="S123" i="22"/>
  <c r="O123" i="22"/>
  <c r="K123" i="22"/>
  <c r="G123" i="22"/>
  <c r="R123" i="22"/>
  <c r="N123" i="22"/>
  <c r="F123" i="22"/>
  <c r="Y123" i="22"/>
  <c r="U123" i="22"/>
  <c r="Q123" i="22"/>
  <c r="M123" i="22"/>
  <c r="I123" i="22"/>
  <c r="E123" i="22"/>
  <c r="AB123" i="22"/>
  <c r="L123" i="22"/>
  <c r="X123" i="22"/>
  <c r="T123" i="22"/>
  <c r="D123" i="22"/>
  <c r="P123" i="22"/>
  <c r="AA138" i="22"/>
  <c r="W138" i="22"/>
  <c r="O138" i="22"/>
  <c r="K138" i="22"/>
  <c r="G138" i="22"/>
  <c r="T138" i="22"/>
  <c r="N138" i="22"/>
  <c r="I138" i="22"/>
  <c r="D138" i="22"/>
  <c r="X138" i="22"/>
  <c r="R138" i="22"/>
  <c r="H138" i="22"/>
  <c r="AB138" i="22"/>
  <c r="V138" i="22"/>
  <c r="Q138" i="22"/>
  <c r="L138" i="22"/>
  <c r="F138" i="22"/>
  <c r="U138" i="22"/>
  <c r="E138" i="22"/>
  <c r="W150" i="22"/>
  <c r="U150" i="22"/>
  <c r="Z7" i="22"/>
  <c r="Z112" i="22" s="1"/>
  <c r="V7" i="22"/>
  <c r="V112" i="22" s="1"/>
  <c r="R7" i="22"/>
  <c r="R112" i="22" s="1"/>
  <c r="N7" i="22"/>
  <c r="N112" i="22" s="1"/>
  <c r="J7" i="22"/>
  <c r="J112" i="22" s="1"/>
  <c r="F7" i="22"/>
  <c r="F112" i="22" s="1"/>
  <c r="W7" i="22"/>
  <c r="W112" i="22" s="1"/>
  <c r="G7" i="22"/>
  <c r="G112" i="22" s="1"/>
  <c r="Y7" i="22"/>
  <c r="Y112" i="22" s="1"/>
  <c r="U7" i="22"/>
  <c r="U112" i="22" s="1"/>
  <c r="Q7" i="22"/>
  <c r="Q112" i="22" s="1"/>
  <c r="M7" i="22"/>
  <c r="M112" i="22" s="1"/>
  <c r="I7" i="22"/>
  <c r="I112" i="22" s="1"/>
  <c r="E7" i="22"/>
  <c r="E112" i="22" s="1"/>
  <c r="S7" i="22"/>
  <c r="S112" i="22" s="1"/>
  <c r="K7" i="22"/>
  <c r="K112" i="22" s="1"/>
  <c r="AB7" i="22"/>
  <c r="AB112" i="22" s="1"/>
  <c r="X7" i="22"/>
  <c r="X112" i="22" s="1"/>
  <c r="T7" i="22"/>
  <c r="T112" i="22" s="1"/>
  <c r="P7" i="22"/>
  <c r="P112" i="22" s="1"/>
  <c r="L7" i="22"/>
  <c r="L112" i="22" s="1"/>
  <c r="H7" i="22"/>
  <c r="H112" i="22" s="1"/>
  <c r="AA7" i="22"/>
  <c r="AA112" i="22" s="1"/>
  <c r="O7" i="22"/>
  <c r="O112" i="22" s="1"/>
  <c r="T157" i="22"/>
  <c r="AA130" i="22"/>
  <c r="W130" i="22"/>
  <c r="S130" i="22"/>
  <c r="O130" i="22"/>
  <c r="K130" i="22"/>
  <c r="G130" i="22"/>
  <c r="AB130" i="22"/>
  <c r="V130" i="22"/>
  <c r="Q130" i="22"/>
  <c r="L130" i="22"/>
  <c r="F130" i="22"/>
  <c r="Z130" i="22"/>
  <c r="U130" i="22"/>
  <c r="P130" i="22"/>
  <c r="J130" i="22"/>
  <c r="E130" i="22"/>
  <c r="Y130" i="22"/>
  <c r="T130" i="22"/>
  <c r="N130" i="22"/>
  <c r="I130" i="22"/>
  <c r="D130" i="22"/>
  <c r="X130" i="22"/>
  <c r="H130" i="22"/>
  <c r="R130" i="22"/>
  <c r="M130" i="22"/>
  <c r="Y155" i="22"/>
  <c r="U155" i="22"/>
  <c r="Q155" i="22"/>
  <c r="M155" i="22"/>
  <c r="I155" i="22"/>
  <c r="E155" i="22"/>
  <c r="AB155" i="22"/>
  <c r="X155" i="22"/>
  <c r="T155" i="22"/>
  <c r="P155" i="22"/>
  <c r="L155" i="22"/>
  <c r="H155" i="22"/>
  <c r="D155" i="22"/>
  <c r="AA155" i="22"/>
  <c r="W155" i="22"/>
  <c r="S155" i="22"/>
  <c r="O155" i="22"/>
  <c r="K155" i="22"/>
  <c r="G155" i="22"/>
  <c r="N155" i="22"/>
  <c r="Z155" i="22"/>
  <c r="J155" i="22"/>
  <c r="V155" i="22"/>
  <c r="R155" i="22"/>
  <c r="F155" i="22"/>
  <c r="J129" i="22"/>
  <c r="E129" i="22"/>
  <c r="Y144" i="22"/>
  <c r="U144" i="22"/>
  <c r="Q144" i="22"/>
  <c r="M144" i="22"/>
  <c r="I144" i="22"/>
  <c r="E144" i="22"/>
  <c r="X144" i="22"/>
  <c r="S144" i="22"/>
  <c r="N144" i="22"/>
  <c r="H144" i="22"/>
  <c r="AB144" i="22"/>
  <c r="W144" i="22"/>
  <c r="R144" i="22"/>
  <c r="L144" i="22"/>
  <c r="G144" i="22"/>
  <c r="AA144" i="22"/>
  <c r="V144" i="22"/>
  <c r="P144" i="22"/>
  <c r="K144" i="22"/>
  <c r="F144" i="22"/>
  <c r="O144" i="22"/>
  <c r="J144" i="22"/>
  <c r="Z144" i="22"/>
  <c r="D144" i="22"/>
  <c r="T144" i="22"/>
  <c r="AA146" i="22"/>
  <c r="W146" i="22"/>
  <c r="S146" i="22"/>
  <c r="O146" i="22"/>
  <c r="K146" i="22"/>
  <c r="G146" i="22"/>
  <c r="AB146" i="22"/>
  <c r="V146" i="22"/>
  <c r="Q146" i="22"/>
  <c r="L146" i="22"/>
  <c r="F146" i="22"/>
  <c r="Z146" i="22"/>
  <c r="U146" i="22"/>
  <c r="P146" i="22"/>
  <c r="J146" i="22"/>
  <c r="E146" i="22"/>
  <c r="Y146" i="22"/>
  <c r="T146" i="22"/>
  <c r="N146" i="22"/>
  <c r="I146" i="22"/>
  <c r="D146" i="22"/>
  <c r="H146" i="22"/>
  <c r="X146" i="22"/>
  <c r="M146" i="22"/>
  <c r="R146" i="22"/>
  <c r="AB122" i="22"/>
  <c r="X122" i="22"/>
  <c r="T122" i="22"/>
  <c r="P122" i="22"/>
  <c r="L122" i="22"/>
  <c r="H122" i="22"/>
  <c r="D122" i="22"/>
  <c r="AA122" i="22"/>
  <c r="W122" i="22"/>
  <c r="S122" i="22"/>
  <c r="O122" i="22"/>
  <c r="K122" i="22"/>
  <c r="G122" i="22"/>
  <c r="Z122" i="22"/>
  <c r="V122" i="22"/>
  <c r="R122" i="22"/>
  <c r="N122" i="22"/>
  <c r="J122" i="22"/>
  <c r="F122" i="22"/>
  <c r="U122" i="22"/>
  <c r="E122" i="22"/>
  <c r="I122" i="22"/>
  <c r="Q122" i="22"/>
  <c r="Y122" i="22"/>
  <c r="M122" i="22"/>
  <c r="AB145" i="22"/>
  <c r="X145" i="22"/>
  <c r="T145" i="22"/>
  <c r="P145" i="22"/>
  <c r="L145" i="22"/>
  <c r="H145" i="22"/>
  <c r="D145" i="22"/>
  <c r="Z145" i="22"/>
  <c r="U145" i="22"/>
  <c r="O145" i="22"/>
  <c r="J145" i="22"/>
  <c r="E145" i="22"/>
  <c r="Y145" i="22"/>
  <c r="S145" i="22"/>
  <c r="N145" i="22"/>
  <c r="I145" i="22"/>
  <c r="W145" i="22"/>
  <c r="R145" i="22"/>
  <c r="M145" i="22"/>
  <c r="G145" i="22"/>
  <c r="K145" i="22"/>
  <c r="Q145" i="22"/>
  <c r="AA145" i="22"/>
  <c r="F145" i="22"/>
  <c r="V145" i="22"/>
  <c r="Z139" i="22"/>
  <c r="V139" i="22"/>
  <c r="R139" i="22"/>
  <c r="N139" i="22"/>
  <c r="J139" i="22"/>
  <c r="F139" i="22"/>
  <c r="AA139" i="22"/>
  <c r="U139" i="22"/>
  <c r="P139" i="22"/>
  <c r="K139" i="22"/>
  <c r="E139" i="22"/>
  <c r="Y139" i="22"/>
  <c r="T139" i="22"/>
  <c r="O139" i="22"/>
  <c r="I139" i="22"/>
  <c r="D139" i="22"/>
  <c r="X139" i="22"/>
  <c r="S139" i="22"/>
  <c r="M139" i="22"/>
  <c r="H139" i="22"/>
  <c r="L139" i="22"/>
  <c r="AB139" i="22"/>
  <c r="G139" i="22"/>
  <c r="W139" i="22"/>
  <c r="Q139" i="22"/>
  <c r="Y159" i="22"/>
  <c r="U159" i="22"/>
  <c r="Q159" i="22"/>
  <c r="M159" i="22"/>
  <c r="I159" i="22"/>
  <c r="E159" i="22"/>
  <c r="AB159" i="22"/>
  <c r="X159" i="22"/>
  <c r="T159" i="22"/>
  <c r="P159" i="22"/>
  <c r="L159" i="22"/>
  <c r="H159" i="22"/>
  <c r="D159" i="22"/>
  <c r="AA159" i="22"/>
  <c r="W159" i="22"/>
  <c r="S159" i="22"/>
  <c r="O159" i="22"/>
  <c r="K159" i="22"/>
  <c r="G159" i="22"/>
  <c r="Z159" i="22"/>
  <c r="J159" i="22"/>
  <c r="V159" i="22"/>
  <c r="F159" i="22"/>
  <c r="R159" i="22"/>
  <c r="N159" i="22"/>
  <c r="BA117" i="22"/>
  <c r="AW117" i="22"/>
  <c r="AS117" i="22"/>
  <c r="AO117" i="22"/>
  <c r="AK117" i="22"/>
  <c r="AG117" i="22"/>
  <c r="AZ117" i="22"/>
  <c r="AV117" i="22"/>
  <c r="AR117" i="22"/>
  <c r="AN117" i="22"/>
  <c r="AJ117" i="22"/>
  <c r="AF117" i="22"/>
  <c r="AY117" i="22"/>
  <c r="AU117" i="22"/>
  <c r="AQ117" i="22"/>
  <c r="AM117" i="22"/>
  <c r="AI117" i="22"/>
  <c r="AE117" i="22"/>
  <c r="BB117" i="22"/>
  <c r="AX117" i="22"/>
  <c r="AT117" i="22"/>
  <c r="AP117" i="22"/>
  <c r="AL117" i="22"/>
  <c r="AH117" i="22"/>
  <c r="AD117" i="22"/>
  <c r="BA133" i="22"/>
  <c r="AW133" i="22"/>
  <c r="AS133" i="22"/>
  <c r="AO133" i="22"/>
  <c r="AK133" i="22"/>
  <c r="AG133" i="22"/>
  <c r="AZ133" i="22"/>
  <c r="AV133" i="22"/>
  <c r="AR133" i="22"/>
  <c r="AN133" i="22"/>
  <c r="AJ133" i="22"/>
  <c r="AF133" i="22"/>
  <c r="AX133" i="22"/>
  <c r="AP133" i="22"/>
  <c r="AH133" i="22"/>
  <c r="AU133" i="22"/>
  <c r="AL133" i="22"/>
  <c r="AT133" i="22"/>
  <c r="AI133" i="22"/>
  <c r="BB133" i="22"/>
  <c r="AQ133" i="22"/>
  <c r="AE133" i="22"/>
  <c r="AY133" i="22"/>
  <c r="AM133" i="22"/>
  <c r="AD133" i="22"/>
  <c r="BB144" i="22"/>
  <c r="AX144" i="22"/>
  <c r="AT144" i="22"/>
  <c r="AP144" i="22"/>
  <c r="AL144" i="22"/>
  <c r="AH144" i="22"/>
  <c r="AD144" i="22"/>
  <c r="BA144" i="22"/>
  <c r="AV144" i="22"/>
  <c r="AQ144" i="22"/>
  <c r="AK144" i="22"/>
  <c r="AF144" i="22"/>
  <c r="AZ144" i="22"/>
  <c r="AU144" i="22"/>
  <c r="AO144" i="22"/>
  <c r="AJ144" i="22"/>
  <c r="AE144" i="22"/>
  <c r="AR144" i="22"/>
  <c r="AG144" i="22"/>
  <c r="AY144" i="22"/>
  <c r="AN144" i="22"/>
  <c r="AM144" i="22"/>
  <c r="AI144" i="22"/>
  <c r="AW144" i="22"/>
  <c r="AS144" i="22"/>
  <c r="BA113" i="22"/>
  <c r="AW113" i="22"/>
  <c r="AS113" i="22"/>
  <c r="AO113" i="22"/>
  <c r="AK113" i="22"/>
  <c r="AG113" i="22"/>
  <c r="AR113" i="22"/>
  <c r="AN113" i="22"/>
  <c r="AJ113" i="22"/>
  <c r="AF113" i="22"/>
  <c r="AZ113" i="22"/>
  <c r="AV113" i="22"/>
  <c r="AY113" i="22"/>
  <c r="AU113" i="22"/>
  <c r="AQ113" i="22"/>
  <c r="AM113" i="22"/>
  <c r="AI113" i="22"/>
  <c r="AE113" i="22"/>
  <c r="BB113" i="22"/>
  <c r="AX113" i="22"/>
  <c r="AT113" i="22"/>
  <c r="AP113" i="22"/>
  <c r="AL113" i="22"/>
  <c r="AH113" i="22"/>
  <c r="AD113" i="22"/>
  <c r="BA115" i="22"/>
  <c r="AW115" i="22"/>
  <c r="AS115" i="22"/>
  <c r="AO115" i="22"/>
  <c r="AK115" i="22"/>
  <c r="AG115" i="22"/>
  <c r="AZ115" i="22"/>
  <c r="AV115" i="22"/>
  <c r="AR115" i="22"/>
  <c r="AN115" i="22"/>
  <c r="AJ115" i="22"/>
  <c r="AF115" i="22"/>
  <c r="AY115" i="22"/>
  <c r="AU115" i="22"/>
  <c r="AQ115" i="22"/>
  <c r="AM115" i="22"/>
  <c r="AI115" i="22"/>
  <c r="AE115" i="22"/>
  <c r="BB115" i="22"/>
  <c r="AX115" i="22"/>
  <c r="AT115" i="22"/>
  <c r="AP115" i="22"/>
  <c r="AL115" i="22"/>
  <c r="AH115" i="22"/>
  <c r="AD115" i="22"/>
  <c r="BA139" i="22"/>
  <c r="AW139" i="22"/>
  <c r="AS139" i="22"/>
  <c r="AO139" i="22"/>
  <c r="AK139" i="22"/>
  <c r="AG139" i="22"/>
  <c r="AZ139" i="22"/>
  <c r="AV139" i="22"/>
  <c r="AR139" i="22"/>
  <c r="AN139" i="22"/>
  <c r="AJ139" i="22"/>
  <c r="AF139" i="22"/>
  <c r="AX139" i="22"/>
  <c r="AP139" i="22"/>
  <c r="AH139" i="22"/>
  <c r="AU139" i="22"/>
  <c r="AM139" i="22"/>
  <c r="AE139" i="22"/>
  <c r="AY139" i="22"/>
  <c r="AI139" i="22"/>
  <c r="AT139" i="22"/>
  <c r="AD139" i="22"/>
  <c r="AQ139" i="22"/>
  <c r="BB139" i="22"/>
  <c r="AL139" i="22"/>
  <c r="BA141" i="22"/>
  <c r="AW141" i="22"/>
  <c r="AS141" i="22"/>
  <c r="AO141" i="22"/>
  <c r="AK141" i="22"/>
  <c r="AG141" i="22"/>
  <c r="AZ141" i="22"/>
  <c r="AV141" i="22"/>
  <c r="AR141" i="22"/>
  <c r="AN141" i="22"/>
  <c r="AJ141" i="22"/>
  <c r="AF141" i="22"/>
  <c r="AX141" i="22"/>
  <c r="AP141" i="22"/>
  <c r="AH141" i="22"/>
  <c r="AU141" i="22"/>
  <c r="AM141" i="22"/>
  <c r="AE141" i="22"/>
  <c r="AQ141" i="22"/>
  <c r="BB141" i="22"/>
  <c r="AL141" i="22"/>
  <c r="AY141" i="22"/>
  <c r="AI141" i="22"/>
  <c r="AT141" i="22"/>
  <c r="AD141" i="22"/>
  <c r="AZ122" i="22"/>
  <c r="AV122" i="22"/>
  <c r="AR122" i="22"/>
  <c r="AN122" i="22"/>
  <c r="AJ122" i="22"/>
  <c r="AF122" i="22"/>
  <c r="AY122" i="22"/>
  <c r="AT122" i="22"/>
  <c r="AO122" i="22"/>
  <c r="AI122" i="22"/>
  <c r="AD122" i="22"/>
  <c r="AX122" i="22"/>
  <c r="AS122" i="22"/>
  <c r="AM122" i="22"/>
  <c r="AH122" i="22"/>
  <c r="BB122" i="22"/>
  <c r="AW122" i="22"/>
  <c r="AQ122" i="22"/>
  <c r="AL122" i="22"/>
  <c r="AG122" i="22"/>
  <c r="BA122" i="22"/>
  <c r="AU122" i="22"/>
  <c r="AP122" i="22"/>
  <c r="AK122" i="22"/>
  <c r="AE122" i="22"/>
  <c r="BA140" i="22"/>
  <c r="AW140" i="22"/>
  <c r="AS140" i="22"/>
  <c r="AO140" i="22"/>
  <c r="AK140" i="22"/>
  <c r="AG140" i="22"/>
  <c r="AZ140" i="22"/>
  <c r="AV140" i="22"/>
  <c r="AR140" i="22"/>
  <c r="AN140" i="22"/>
  <c r="AJ140" i="22"/>
  <c r="AF140" i="22"/>
  <c r="AX140" i="22"/>
  <c r="AP140" i="22"/>
  <c r="AH140" i="22"/>
  <c r="AU140" i="22"/>
  <c r="AM140" i="22"/>
  <c r="AE140" i="22"/>
  <c r="AT140" i="22"/>
  <c r="AD140" i="22"/>
  <c r="AQ140" i="22"/>
  <c r="BB140" i="22"/>
  <c r="AL140" i="22"/>
  <c r="AY140" i="22"/>
  <c r="AI140" i="22"/>
  <c r="AW125" i="22"/>
  <c r="AS125" i="22"/>
  <c r="AG125" i="22"/>
  <c r="AZ125" i="22"/>
  <c r="AR125" i="22"/>
  <c r="AJ125" i="22"/>
  <c r="AF125" i="22"/>
  <c r="AX125" i="22"/>
  <c r="AP125" i="22"/>
  <c r="AL125" i="22"/>
  <c r="AQ125" i="22"/>
  <c r="AY125" i="22"/>
  <c r="AM125" i="22"/>
  <c r="BA116" i="22"/>
  <c r="AW116" i="22"/>
  <c r="AS116" i="22"/>
  <c r="AO116" i="22"/>
  <c r="AK116" i="22"/>
  <c r="AG116" i="22"/>
  <c r="AZ116" i="22"/>
  <c r="AV116" i="22"/>
  <c r="AR116" i="22"/>
  <c r="AN116" i="22"/>
  <c r="AJ116" i="22"/>
  <c r="AF116" i="22"/>
  <c r="AY116" i="22"/>
  <c r="AU116" i="22"/>
  <c r="AQ116" i="22"/>
  <c r="AM116" i="22"/>
  <c r="AI116" i="22"/>
  <c r="AE116" i="22"/>
  <c r="BB116" i="22"/>
  <c r="AX116" i="22"/>
  <c r="AT116" i="22"/>
  <c r="AP116" i="22"/>
  <c r="AL116" i="22"/>
  <c r="AH116" i="22"/>
  <c r="AD116" i="22"/>
  <c r="BA131" i="22"/>
  <c r="AW131" i="22"/>
  <c r="AS131" i="22"/>
  <c r="AO131" i="22"/>
  <c r="AK131" i="22"/>
  <c r="AG131" i="22"/>
  <c r="AZ131" i="22"/>
  <c r="AV131" i="22"/>
  <c r="AR131" i="22"/>
  <c r="AN131" i="22"/>
  <c r="AJ131" i="22"/>
  <c r="AF131" i="22"/>
  <c r="AX131" i="22"/>
  <c r="AP131" i="22"/>
  <c r="AH131" i="22"/>
  <c r="BB131" i="22"/>
  <c r="AQ131" i="22"/>
  <c r="AE131" i="22"/>
  <c r="AY131" i="22"/>
  <c r="AM131" i="22"/>
  <c r="AD131" i="22"/>
  <c r="AU131" i="22"/>
  <c r="AL131" i="22"/>
  <c r="AT131" i="22"/>
  <c r="AI131" i="22"/>
  <c r="BA126" i="22"/>
  <c r="AW126" i="22"/>
  <c r="AS126" i="22"/>
  <c r="AO126" i="22"/>
  <c r="AK126" i="22"/>
  <c r="AG126" i="22"/>
  <c r="AZ126" i="22"/>
  <c r="AV126" i="22"/>
  <c r="AR126" i="22"/>
  <c r="AN126" i="22"/>
  <c r="AJ126" i="22"/>
  <c r="AF126" i="22"/>
  <c r="AX126" i="22"/>
  <c r="AP126" i="22"/>
  <c r="AH126" i="22"/>
  <c r="AT126" i="22"/>
  <c r="AI126" i="22"/>
  <c r="BB126" i="22"/>
  <c r="AQ126" i="22"/>
  <c r="AE126" i="22"/>
  <c r="AY126" i="22"/>
  <c r="AM126" i="22"/>
  <c r="AD126" i="22"/>
  <c r="AU126" i="22"/>
  <c r="AL126" i="22"/>
  <c r="AY148" i="22"/>
  <c r="AU148" i="22"/>
  <c r="AQ148" i="22"/>
  <c r="AM148" i="22"/>
  <c r="AI148" i="22"/>
  <c r="AE148" i="22"/>
  <c r="BB148" i="22"/>
  <c r="AX148" i="22"/>
  <c r="AT148" i="22"/>
  <c r="AP148" i="22"/>
  <c r="AL148" i="22"/>
  <c r="AH148" i="22"/>
  <c r="AD148" i="22"/>
  <c r="AZ148" i="22"/>
  <c r="AR148" i="22"/>
  <c r="AJ148" i="22"/>
  <c r="AW148" i="22"/>
  <c r="AO148" i="22"/>
  <c r="AG148" i="22"/>
  <c r="BA148" i="22"/>
  <c r="AK148" i="22"/>
  <c r="AV148" i="22"/>
  <c r="AF148" i="22"/>
  <c r="AS148" i="22"/>
  <c r="AN148" i="22"/>
  <c r="AY147" i="22"/>
  <c r="AU147" i="22"/>
  <c r="AQ147" i="22"/>
  <c r="AM147" i="22"/>
  <c r="AI147" i="22"/>
  <c r="AE147" i="22"/>
  <c r="BB147" i="22"/>
  <c r="AX147" i="22"/>
  <c r="AT147" i="22"/>
  <c r="AP147" i="22"/>
  <c r="AL147" i="22"/>
  <c r="AH147" i="22"/>
  <c r="AD147" i="22"/>
  <c r="AV147" i="22"/>
  <c r="AN147" i="22"/>
  <c r="AF147" i="22"/>
  <c r="BA147" i="22"/>
  <c r="AS147" i="22"/>
  <c r="AK147" i="22"/>
  <c r="AZ147" i="22"/>
  <c r="AJ147" i="22"/>
  <c r="AW147" i="22"/>
  <c r="AG147" i="22"/>
  <c r="AR147" i="22"/>
  <c r="AO147" i="22"/>
  <c r="BA7" i="22"/>
  <c r="BA112" i="22" s="1"/>
  <c r="AW7" i="22"/>
  <c r="AW112" i="22" s="1"/>
  <c r="AS7" i="22"/>
  <c r="AS112" i="22" s="1"/>
  <c r="AO7" i="22"/>
  <c r="AO112" i="22" s="1"/>
  <c r="AK7" i="22"/>
  <c r="AK112" i="22" s="1"/>
  <c r="AG7" i="22"/>
  <c r="AG112" i="22" s="1"/>
  <c r="AZ7" i="22"/>
  <c r="AZ112" i="22" s="1"/>
  <c r="AV7" i="22"/>
  <c r="AV112" i="22" s="1"/>
  <c r="AR7" i="22"/>
  <c r="AR112" i="22" s="1"/>
  <c r="AN7" i="22"/>
  <c r="AN112" i="22" s="1"/>
  <c r="AJ7" i="22"/>
  <c r="AJ112" i="22" s="1"/>
  <c r="AF7" i="22"/>
  <c r="AF112" i="22" s="1"/>
  <c r="AY7" i="22"/>
  <c r="AY112" i="22" s="1"/>
  <c r="AU7" i="22"/>
  <c r="AU112" i="22" s="1"/>
  <c r="AQ7" i="22"/>
  <c r="AQ112" i="22" s="1"/>
  <c r="AM7" i="22"/>
  <c r="AM112" i="22" s="1"/>
  <c r="AI7" i="22"/>
  <c r="AI112" i="22" s="1"/>
  <c r="AE7" i="22"/>
  <c r="AE112" i="22" s="1"/>
  <c r="BB7" i="22"/>
  <c r="BB112" i="22" s="1"/>
  <c r="AX7" i="22"/>
  <c r="AX112" i="22" s="1"/>
  <c r="AT7" i="22"/>
  <c r="AT112" i="22" s="1"/>
  <c r="AP7" i="22"/>
  <c r="AP112" i="22" s="1"/>
  <c r="AL7" i="22"/>
  <c r="AL112" i="22" s="1"/>
  <c r="AH7" i="22"/>
  <c r="AH112" i="22" s="1"/>
  <c r="AD7" i="22"/>
  <c r="AD112" i="22" s="1"/>
  <c r="BB155" i="22"/>
  <c r="AX155" i="22"/>
  <c r="AT155" i="22"/>
  <c r="AP155" i="22"/>
  <c r="AL155" i="22"/>
  <c r="AH155" i="22"/>
  <c r="AD155" i="22"/>
  <c r="BA155" i="22"/>
  <c r="AW155" i="22"/>
  <c r="AS155" i="22"/>
  <c r="AO155" i="22"/>
  <c r="AK155" i="22"/>
  <c r="AG155" i="22"/>
  <c r="AU155" i="22"/>
  <c r="AM155" i="22"/>
  <c r="AE155" i="22"/>
  <c r="AZ155" i="22"/>
  <c r="AR155" i="22"/>
  <c r="AJ155" i="22"/>
  <c r="AY155" i="22"/>
  <c r="AQ155" i="22"/>
  <c r="AN155" i="22"/>
  <c r="AI155" i="22"/>
  <c r="AF155" i="22"/>
  <c r="AV155" i="22"/>
  <c r="AW138" i="22"/>
  <c r="AY146" i="22"/>
  <c r="AU146" i="22"/>
  <c r="AQ146" i="22"/>
  <c r="AM146" i="22"/>
  <c r="AI146" i="22"/>
  <c r="AE146" i="22"/>
  <c r="BB146" i="22"/>
  <c r="AX146" i="22"/>
  <c r="AT146" i="22"/>
  <c r="AP146" i="22"/>
  <c r="AL146" i="22"/>
  <c r="AH146" i="22"/>
  <c r="AD146" i="22"/>
  <c r="AZ146" i="22"/>
  <c r="AR146" i="22"/>
  <c r="AJ146" i="22"/>
  <c r="AW146" i="22"/>
  <c r="AO146" i="22"/>
  <c r="AG146" i="22"/>
  <c r="BA146" i="22"/>
  <c r="AK146" i="22"/>
  <c r="AV146" i="22"/>
  <c r="AF146" i="22"/>
  <c r="AS146" i="22"/>
  <c r="AN146" i="22"/>
  <c r="BA132" i="22"/>
  <c r="AW132" i="22"/>
  <c r="AS132" i="22"/>
  <c r="AO132" i="22"/>
  <c r="AK132" i="22"/>
  <c r="AG132" i="22"/>
  <c r="AZ132" i="22"/>
  <c r="AV132" i="22"/>
  <c r="AR132" i="22"/>
  <c r="AN132" i="22"/>
  <c r="AJ132" i="22"/>
  <c r="AF132" i="22"/>
  <c r="AX132" i="22"/>
  <c r="AP132" i="22"/>
  <c r="AH132" i="22"/>
  <c r="AY132" i="22"/>
  <c r="AM132" i="22"/>
  <c r="AD132" i="22"/>
  <c r="AU132" i="22"/>
  <c r="AL132" i="22"/>
  <c r="AT132" i="22"/>
  <c r="AI132" i="22"/>
  <c r="BB132" i="22"/>
  <c r="AQ132" i="22"/>
  <c r="AE132" i="22"/>
  <c r="BB143" i="22"/>
  <c r="AX143" i="22"/>
  <c r="AW143" i="22"/>
  <c r="AS143" i="22"/>
  <c r="AO143" i="22"/>
  <c r="AK143" i="22"/>
  <c r="AG143" i="22"/>
  <c r="BA143" i="22"/>
  <c r="AV143" i="22"/>
  <c r="AR143" i="22"/>
  <c r="AN143" i="22"/>
  <c r="AJ143" i="22"/>
  <c r="AF143" i="22"/>
  <c r="AY143" i="22"/>
  <c r="AP143" i="22"/>
  <c r="AH143" i="22"/>
  <c r="AU143" i="22"/>
  <c r="AM143" i="22"/>
  <c r="AE143" i="22"/>
  <c r="AZ143" i="22"/>
  <c r="AI143" i="22"/>
  <c r="AT143" i="22"/>
  <c r="AD143" i="22"/>
  <c r="AQ143" i="22"/>
  <c r="AL143" i="22"/>
  <c r="AT159" i="22"/>
  <c r="AP159" i="22"/>
  <c r="AL159" i="22"/>
  <c r="AD159" i="22"/>
  <c r="AO159" i="22"/>
  <c r="AU159" i="22"/>
  <c r="AM159" i="22"/>
  <c r="AZ159" i="22"/>
  <c r="AQ159" i="22"/>
  <c r="AN159" i="22"/>
  <c r="AF159" i="22"/>
  <c r="AV159" i="22"/>
  <c r="AZ121" i="22"/>
  <c r="AV121" i="22"/>
  <c r="AR121" i="22"/>
  <c r="AN121" i="22"/>
  <c r="AJ121" i="22"/>
  <c r="BB121" i="22"/>
  <c r="AW121" i="22"/>
  <c r="AQ121" i="22"/>
  <c r="AL121" i="22"/>
  <c r="AG121" i="22"/>
  <c r="BA121" i="22"/>
  <c r="AU121" i="22"/>
  <c r="AP121" i="22"/>
  <c r="AK121" i="22"/>
  <c r="AF121" i="22"/>
  <c r="AY121" i="22"/>
  <c r="AT121" i="22"/>
  <c r="AO121" i="22"/>
  <c r="AI121" i="22"/>
  <c r="AE121" i="22"/>
  <c r="AX121" i="22"/>
  <c r="AS121" i="22"/>
  <c r="AM121" i="22"/>
  <c r="AH121" i="22"/>
  <c r="AD121" i="22"/>
  <c r="AY145" i="22"/>
  <c r="AU145" i="22"/>
  <c r="AQ145" i="22"/>
  <c r="AM145" i="22"/>
  <c r="AI145" i="22"/>
  <c r="AE145" i="22"/>
  <c r="BB145" i="22"/>
  <c r="AX145" i="22"/>
  <c r="AT145" i="22"/>
  <c r="AP145" i="22"/>
  <c r="AL145" i="22"/>
  <c r="AH145" i="22"/>
  <c r="AD145" i="22"/>
  <c r="AV145" i="22"/>
  <c r="AN145" i="22"/>
  <c r="AF145" i="22"/>
  <c r="BA145" i="22"/>
  <c r="AS145" i="22"/>
  <c r="AK145" i="22"/>
  <c r="AZ145" i="22"/>
  <c r="AJ145" i="22"/>
  <c r="AW145" i="22"/>
  <c r="AG145" i="22"/>
  <c r="AR145" i="22"/>
  <c r="AO145" i="22"/>
  <c r="BA114" i="22"/>
  <c r="AW114" i="22"/>
  <c r="AS114" i="22"/>
  <c r="AO114" i="22"/>
  <c r="AK114" i="22"/>
  <c r="AG114" i="22"/>
  <c r="AZ114" i="22"/>
  <c r="AV114" i="22"/>
  <c r="AR114" i="22"/>
  <c r="AN114" i="22"/>
  <c r="AJ114" i="22"/>
  <c r="AF114" i="22"/>
  <c r="AY114" i="22"/>
  <c r="AU114" i="22"/>
  <c r="AQ114" i="22"/>
  <c r="AM114" i="22"/>
  <c r="AI114" i="22"/>
  <c r="AE114" i="22"/>
  <c r="BB114" i="22"/>
  <c r="AX114" i="22"/>
  <c r="AT114" i="22"/>
  <c r="AP114" i="22"/>
  <c r="AL114" i="22"/>
  <c r="AH114" i="22"/>
  <c r="AD114" i="22"/>
  <c r="BA123" i="22"/>
  <c r="AW123" i="22"/>
  <c r="AK123" i="22"/>
  <c r="AG123" i="22"/>
  <c r="AZ123" i="22"/>
  <c r="AJ123" i="22"/>
  <c r="AX123" i="22"/>
  <c r="BB123" i="22"/>
  <c r="AM123" i="22"/>
  <c r="AL123" i="22"/>
  <c r="AT123" i="22"/>
  <c r="BA130" i="22"/>
  <c r="AW130" i="22"/>
  <c r="AS130" i="22"/>
  <c r="AO130" i="22"/>
  <c r="AK130" i="22"/>
  <c r="AG130" i="22"/>
  <c r="AZ130" i="22"/>
  <c r="AV130" i="22"/>
  <c r="AR130" i="22"/>
  <c r="AN130" i="22"/>
  <c r="AJ130" i="22"/>
  <c r="AF130" i="22"/>
  <c r="AX130" i="22"/>
  <c r="AP130" i="22"/>
  <c r="AH130" i="22"/>
  <c r="AT130" i="22"/>
  <c r="AI130" i="22"/>
  <c r="BB130" i="22"/>
  <c r="AQ130" i="22"/>
  <c r="AE130" i="22"/>
  <c r="AY130" i="22"/>
  <c r="AM130" i="22"/>
  <c r="AD130" i="22"/>
  <c r="AU130" i="22"/>
  <c r="AL130" i="22"/>
  <c r="BA124" i="22"/>
  <c r="AO124" i="22"/>
  <c r="AK124" i="22"/>
  <c r="AZ124" i="22"/>
  <c r="AV124" i="22"/>
  <c r="AR124" i="22"/>
  <c r="AN124" i="22"/>
  <c r="AH124" i="22"/>
  <c r="AY124" i="22"/>
  <c r="AD124" i="22"/>
  <c r="AU124" i="22"/>
  <c r="AL124" i="22"/>
  <c r="AT124" i="22"/>
  <c r="AQ124" i="22"/>
  <c r="AE124" i="22"/>
  <c r="T6" i="1"/>
  <c r="F6" i="22" s="1"/>
  <c r="AQ42" i="1"/>
  <c r="AR12" i="26" s="1"/>
  <c r="AQ138" i="1"/>
  <c r="AR28" i="26" s="1"/>
  <c r="AQ156" i="1"/>
  <c r="AR31" i="26" s="1"/>
  <c r="AQ240" i="1"/>
  <c r="AR45" i="26" s="1"/>
  <c r="AQ114" i="1"/>
  <c r="AR24" i="26" s="1"/>
  <c r="AQ216" i="1"/>
  <c r="AR41" i="26" s="1"/>
  <c r="AQ186" i="1"/>
  <c r="AR36" i="26" s="1"/>
  <c r="AQ102" i="1"/>
  <c r="AR22" i="26" s="1"/>
  <c r="AQ66" i="1"/>
  <c r="AR16" i="26" s="1"/>
  <c r="AQ204" i="1"/>
  <c r="AR39" i="26" s="1"/>
  <c r="AQ150" i="1"/>
  <c r="AR30" i="26" s="1"/>
  <c r="AQ192" i="1"/>
  <c r="AR37" i="26" s="1"/>
  <c r="AQ120" i="1"/>
  <c r="AR25" i="26" s="1"/>
  <c r="AQ108" i="1"/>
  <c r="AR23" i="26" s="1"/>
  <c r="AQ48" i="1"/>
  <c r="AR13" i="26" s="1"/>
  <c r="AQ60" i="1"/>
  <c r="AR15" i="26" s="1"/>
  <c r="AQ90" i="1"/>
  <c r="AR20" i="26" s="1"/>
  <c r="AQ72" i="1"/>
  <c r="AR17" i="26" s="1"/>
  <c r="AQ126" i="1"/>
  <c r="AR26" i="26" s="1"/>
  <c r="AQ210" i="1"/>
  <c r="AR40" i="26" s="1"/>
  <c r="AQ84" i="1"/>
  <c r="AR19" i="26" s="1"/>
  <c r="AQ144" i="1"/>
  <c r="AR29" i="26" s="1"/>
  <c r="AQ234" i="1"/>
  <c r="AR44" i="26" s="1"/>
  <c r="AQ180" i="1"/>
  <c r="AR35" i="26" s="1"/>
  <c r="AQ246" i="1"/>
  <c r="AR46" i="26" s="1"/>
  <c r="AQ174" i="1"/>
  <c r="AR34" i="26" s="1"/>
  <c r="AQ198" i="1"/>
  <c r="AR38" i="26" s="1"/>
  <c r="AQ54" i="1"/>
  <c r="AR14" i="26" s="1"/>
  <c r="AQ228" i="1"/>
  <c r="AR43" i="26" s="1"/>
  <c r="S6" i="1"/>
  <c r="T6" i="26" s="1"/>
  <c r="AQ24" i="1"/>
  <c r="AR9" i="26" s="1"/>
  <c r="F106" i="22" l="1"/>
  <c r="K33" i="18"/>
  <c r="AD46" i="22"/>
  <c r="AD151" i="22" s="1"/>
  <c r="AF46" i="22"/>
  <c r="AF151" i="22" s="1"/>
  <c r="AJ46" i="22"/>
  <c r="AJ151" i="22" s="1"/>
  <c r="AN46" i="22"/>
  <c r="AN151" i="22" s="1"/>
  <c r="AR46" i="22"/>
  <c r="AR151" i="22" s="1"/>
  <c r="AV46" i="22"/>
  <c r="AV151" i="22" s="1"/>
  <c r="AZ46" i="22"/>
  <c r="AZ151" i="22" s="1"/>
  <c r="AG46" i="22"/>
  <c r="AG151" i="22" s="1"/>
  <c r="AL46" i="22"/>
  <c r="AL151" i="22" s="1"/>
  <c r="AQ46" i="22"/>
  <c r="AQ151" i="22" s="1"/>
  <c r="AW46" i="22"/>
  <c r="AW151" i="22" s="1"/>
  <c r="BB46" i="22"/>
  <c r="BB151" i="22" s="1"/>
  <c r="AH46" i="22"/>
  <c r="AH151" i="22" s="1"/>
  <c r="AM46" i="22"/>
  <c r="AM151" i="22" s="1"/>
  <c r="AS46" i="22"/>
  <c r="AS151" i="22" s="1"/>
  <c r="AX46" i="22"/>
  <c r="AX151" i="22" s="1"/>
  <c r="AI46" i="22"/>
  <c r="AI151" i="22" s="1"/>
  <c r="AO46" i="22"/>
  <c r="AO151" i="22" s="1"/>
  <c r="AT46" i="22"/>
  <c r="AT151" i="22" s="1"/>
  <c r="AY46" i="22"/>
  <c r="AY151" i="22" s="1"/>
  <c r="AP46" i="22"/>
  <c r="AP151" i="22" s="1"/>
  <c r="AU46" i="22"/>
  <c r="AU151" i="22" s="1"/>
  <c r="AE46" i="22"/>
  <c r="AE151" i="22" s="1"/>
  <c r="BA46" i="22"/>
  <c r="BA151" i="22" s="1"/>
  <c r="AK46" i="22"/>
  <c r="AK151" i="22" s="1"/>
  <c r="U6" i="26"/>
  <c r="D6" i="22"/>
  <c r="AS46" i="26"/>
  <c r="AL7" i="1"/>
  <c r="BB160" i="22"/>
  <c r="AM6" i="1"/>
  <c r="AN6" i="26" s="1"/>
  <c r="BA210" i="22"/>
  <c r="AW210" i="22"/>
  <c r="AS210" i="22"/>
  <c r="AO210" i="22"/>
  <c r="AK210" i="22"/>
  <c r="AG210" i="22"/>
  <c r="AZ210" i="22"/>
  <c r="AV210" i="22"/>
  <c r="AR210" i="22"/>
  <c r="AN210" i="22"/>
  <c r="AJ210" i="22"/>
  <c r="AF210" i="22"/>
  <c r="AY210" i="22"/>
  <c r="AU210" i="22"/>
  <c r="AQ210" i="22"/>
  <c r="AM210" i="22"/>
  <c r="AI210" i="22"/>
  <c r="AE210" i="22"/>
  <c r="BB210" i="22"/>
  <c r="AL210" i="22"/>
  <c r="AX210" i="22"/>
  <c r="AH210" i="22"/>
  <c r="AT210" i="22"/>
  <c r="AD210" i="22"/>
  <c r="AP210" i="22"/>
  <c r="AU160" i="22"/>
  <c r="AG160" i="22"/>
  <c r="AQ160" i="22"/>
  <c r="AW160" i="22"/>
  <c r="AR160" i="22"/>
  <c r="AL160" i="22"/>
  <c r="AY160" i="22"/>
  <c r="AZ160" i="22"/>
  <c r="AF160" i="22"/>
  <c r="AK160" i="22"/>
  <c r="BA160" i="22"/>
  <c r="AP160" i="22"/>
  <c r="AI160" i="22"/>
  <c r="AE160" i="22"/>
  <c r="AN160" i="22"/>
  <c r="AO160" i="22"/>
  <c r="AD160" i="22"/>
  <c r="AT160" i="22"/>
  <c r="AJ160" i="22"/>
  <c r="AM160" i="22"/>
  <c r="AV160" i="22"/>
  <c r="AS160" i="22"/>
  <c r="AH160" i="22"/>
  <c r="AX160" i="22"/>
  <c r="AL6" i="1"/>
  <c r="AM6" i="26" s="1"/>
  <c r="E6" i="22"/>
  <c r="AB6" i="22"/>
  <c r="X6" i="22"/>
  <c r="T6" i="22"/>
  <c r="P6" i="22"/>
  <c r="L6" i="22"/>
  <c r="H6" i="22"/>
  <c r="U6" i="22"/>
  <c r="M6" i="22"/>
  <c r="AA6" i="22"/>
  <c r="W6" i="22"/>
  <c r="S6" i="22"/>
  <c r="O6" i="22"/>
  <c r="K6" i="22"/>
  <c r="G6" i="22"/>
  <c r="Y6" i="22"/>
  <c r="Y106" i="22" s="1"/>
  <c r="Q6" i="22"/>
  <c r="I6" i="22"/>
  <c r="Z6" i="22"/>
  <c r="V6" i="22"/>
  <c r="R6" i="22"/>
  <c r="N6" i="22"/>
  <c r="J6" i="22"/>
  <c r="F111" i="22"/>
  <c r="F211" i="22" s="1"/>
  <c r="V111" i="22" l="1"/>
  <c r="V106" i="22"/>
  <c r="G4" i="18" s="1"/>
  <c r="S111" i="22"/>
  <c r="S212" i="22" s="1"/>
  <c r="S106" i="22"/>
  <c r="G6" i="18" s="1"/>
  <c r="Z111" i="22"/>
  <c r="Z212" i="22" s="1"/>
  <c r="Z106" i="22"/>
  <c r="H5" i="18" s="1"/>
  <c r="W111" i="22"/>
  <c r="W211" i="22" s="1"/>
  <c r="W106" i="22"/>
  <c r="G3" i="18" s="1"/>
  <c r="X111" i="22"/>
  <c r="X211" i="22" s="1"/>
  <c r="X106" i="22"/>
  <c r="H7" i="18" s="1"/>
  <c r="N111" i="22"/>
  <c r="N211" i="22" s="1"/>
  <c r="N106" i="22"/>
  <c r="F5" i="18" s="1"/>
  <c r="I111" i="22"/>
  <c r="I212" i="22" s="1"/>
  <c r="I106" i="22"/>
  <c r="E5" i="18" s="1"/>
  <c r="K111" i="22"/>
  <c r="K211" i="22" s="1"/>
  <c r="K106" i="22"/>
  <c r="F7" i="18" s="1"/>
  <c r="AA111" i="22"/>
  <c r="AA211" i="22" s="1"/>
  <c r="AA106" i="22"/>
  <c r="H4" i="18" s="1"/>
  <c r="L111" i="22"/>
  <c r="L211" i="22" s="1"/>
  <c r="L106" i="22"/>
  <c r="E4" i="18" s="1"/>
  <c r="AB111" i="22"/>
  <c r="AB212" i="22" s="1"/>
  <c r="AB106" i="22"/>
  <c r="H3" i="18" s="1"/>
  <c r="D111" i="22"/>
  <c r="D211" i="22" s="1"/>
  <c r="D106" i="22"/>
  <c r="D7" i="18" s="1"/>
  <c r="U111" i="22"/>
  <c r="U211" i="22" s="1"/>
  <c r="U106" i="22"/>
  <c r="F3" i="18" s="1"/>
  <c r="T111" i="22"/>
  <c r="T212" i="22" s="1"/>
  <c r="T106" i="22"/>
  <c r="G5" i="18" s="1"/>
  <c r="J111" i="22"/>
  <c r="J211" i="22" s="1"/>
  <c r="J106" i="22"/>
  <c r="D4" i="18" s="1"/>
  <c r="G111" i="22"/>
  <c r="G212" i="22" s="1"/>
  <c r="G106" i="22"/>
  <c r="D5" i="18" s="1"/>
  <c r="H111" i="22"/>
  <c r="H211" i="22" s="1"/>
  <c r="H106" i="22"/>
  <c r="E6" i="18" s="1"/>
  <c r="R111" i="22"/>
  <c r="R211" i="22" s="1"/>
  <c r="R106" i="22"/>
  <c r="F4" i="18" s="1"/>
  <c r="Q111" i="22"/>
  <c r="Q211" i="22" s="1"/>
  <c r="Q106" i="22"/>
  <c r="E3" i="18" s="1"/>
  <c r="O111" i="22"/>
  <c r="O211" i="22" s="1"/>
  <c r="O106" i="22"/>
  <c r="D3" i="18" s="1"/>
  <c r="M111" i="22"/>
  <c r="M212" i="22" s="1"/>
  <c r="M106" i="22"/>
  <c r="F6" i="18" s="1"/>
  <c r="P111" i="22"/>
  <c r="P211" i="22" s="1"/>
  <c r="P106" i="22"/>
  <c r="G7" i="18" s="1"/>
  <c r="E111" i="22"/>
  <c r="E211" i="22" s="1"/>
  <c r="E106" i="22"/>
  <c r="D6" i="18" s="1"/>
  <c r="V212" i="22"/>
  <c r="V211" i="22"/>
  <c r="Y111" i="22"/>
  <c r="Y211" i="22" s="1"/>
  <c r="F212" i="22"/>
  <c r="H6" i="18"/>
  <c r="E7" i="18"/>
  <c r="N107" i="22"/>
  <c r="I107" i="22"/>
  <c r="K107" i="22"/>
  <c r="AA107" i="22"/>
  <c r="H107" i="22"/>
  <c r="X107" i="22"/>
  <c r="R107" i="22"/>
  <c r="Q107" i="22"/>
  <c r="O107" i="22"/>
  <c r="D107" i="22"/>
  <c r="L107" i="22"/>
  <c r="AB107" i="22"/>
  <c r="F107" i="22"/>
  <c r="V107" i="22"/>
  <c r="Y107" i="22"/>
  <c r="S107" i="22"/>
  <c r="M107" i="22"/>
  <c r="P107" i="22"/>
  <c r="E107" i="22"/>
  <c r="J107" i="22"/>
  <c r="Z107" i="22"/>
  <c r="G107" i="22"/>
  <c r="W107" i="22"/>
  <c r="U107" i="22"/>
  <c r="T107" i="22"/>
  <c r="T211" i="22" l="1"/>
  <c r="S211" i="22"/>
  <c r="Z211" i="22"/>
  <c r="L212" i="22"/>
  <c r="H212" i="22"/>
  <c r="U212" i="22"/>
  <c r="P212" i="22"/>
  <c r="I211" i="22"/>
  <c r="Q212" i="22"/>
  <c r="AA212" i="22"/>
  <c r="O212" i="22"/>
  <c r="K212" i="22"/>
  <c r="G211" i="22"/>
  <c r="M211" i="22"/>
  <c r="X212" i="22"/>
  <c r="N212" i="22"/>
  <c r="AB211" i="22"/>
  <c r="D212" i="22"/>
  <c r="R212" i="22"/>
  <c r="W212" i="22"/>
  <c r="E212" i="22"/>
  <c r="J212" i="22"/>
  <c r="Y212" i="22"/>
  <c r="AP6" i="1"/>
  <c r="AQ6" i="26" s="1"/>
  <c r="AD6" i="1" l="1"/>
  <c r="AE6" i="26" s="1"/>
  <c r="AN6" i="1"/>
  <c r="AO6" i="26" s="1"/>
  <c r="AO6" i="1"/>
  <c r="AP6" i="26" s="1"/>
  <c r="AC6" i="1" l="1"/>
  <c r="AQ6" i="1"/>
  <c r="AR6" i="26" s="1"/>
  <c r="AD6" i="26" l="1"/>
  <c r="AR6" i="1"/>
  <c r="AS6" i="26" l="1"/>
  <c r="K34" i="18" s="1"/>
  <c r="AZ137" i="22"/>
  <c r="AV137" i="22"/>
  <c r="AR137" i="22"/>
  <c r="AN137" i="22"/>
  <c r="AJ137" i="22"/>
  <c r="AF137" i="22"/>
  <c r="BB135" i="22"/>
  <c r="AX135" i="22"/>
  <c r="AT135" i="22"/>
  <c r="AP135" i="22"/>
  <c r="AL135" i="22"/>
  <c r="AH135" i="22"/>
  <c r="AD135" i="22"/>
  <c r="AY137" i="22"/>
  <c r="AU137" i="22"/>
  <c r="AQ137" i="22"/>
  <c r="AM137" i="22"/>
  <c r="AI137" i="22"/>
  <c r="AE137" i="22"/>
  <c r="BA135" i="22"/>
  <c r="AW135" i="22"/>
  <c r="AS135" i="22"/>
  <c r="AO135" i="22"/>
  <c r="AK135" i="22"/>
  <c r="AG135" i="22"/>
  <c r="BB137" i="22"/>
  <c r="AT137" i="22"/>
  <c r="AL137" i="22"/>
  <c r="AD137" i="22"/>
  <c r="AV135" i="22"/>
  <c r="AN135" i="22"/>
  <c r="AF135" i="22"/>
  <c r="AO137" i="22"/>
  <c r="AQ135" i="22"/>
  <c r="BA137" i="22"/>
  <c r="AS137" i="22"/>
  <c r="AK137" i="22"/>
  <c r="AU135" i="22"/>
  <c r="AM135" i="22"/>
  <c r="AE135" i="22"/>
  <c r="AW137" i="22"/>
  <c r="AY135" i="22"/>
  <c r="AX137" i="22"/>
  <c r="AP137" i="22"/>
  <c r="AH137" i="22"/>
  <c r="AZ135" i="22"/>
  <c r="AR135" i="22"/>
  <c r="AJ135" i="22"/>
  <c r="AG137" i="22"/>
  <c r="AI135" i="22"/>
  <c r="BA6" i="22"/>
  <c r="BA106" i="22" s="1"/>
  <c r="AW6" i="22"/>
  <c r="AW106" i="22" s="1"/>
  <c r="AS6" i="22"/>
  <c r="AS106" i="22" s="1"/>
  <c r="AO6" i="22"/>
  <c r="AO106" i="22" s="1"/>
  <c r="AK6" i="22"/>
  <c r="AK106" i="22" s="1"/>
  <c r="AG6" i="22"/>
  <c r="AG106" i="22" s="1"/>
  <c r="AZ6" i="22"/>
  <c r="AZ106" i="22" s="1"/>
  <c r="AV6" i="22"/>
  <c r="AV106" i="22" s="1"/>
  <c r="AR6" i="22"/>
  <c r="AR106" i="22" s="1"/>
  <c r="AN6" i="22"/>
  <c r="AN106" i="22" s="1"/>
  <c r="AJ6" i="22"/>
  <c r="AJ106" i="22" s="1"/>
  <c r="AF6" i="22"/>
  <c r="AF106" i="22" s="1"/>
  <c r="AY6" i="22"/>
  <c r="AY106" i="22" s="1"/>
  <c r="AU6" i="22"/>
  <c r="AU106" i="22" s="1"/>
  <c r="AQ6" i="22"/>
  <c r="AQ106" i="22" s="1"/>
  <c r="AM6" i="22"/>
  <c r="AM106" i="22" s="1"/>
  <c r="AI6" i="22"/>
  <c r="AI106" i="22" s="1"/>
  <c r="AE6" i="22"/>
  <c r="AE106" i="22" s="1"/>
  <c r="BB6" i="22"/>
  <c r="BB106" i="22" s="1"/>
  <c r="AX6" i="22"/>
  <c r="AX106" i="22" s="1"/>
  <c r="AT6" i="22"/>
  <c r="AT106" i="22" s="1"/>
  <c r="AP6" i="22"/>
  <c r="AP106" i="22" s="1"/>
  <c r="AL6" i="22"/>
  <c r="AL106" i="22" s="1"/>
  <c r="AH6" i="22"/>
  <c r="AH106" i="22" s="1"/>
  <c r="AD6" i="22"/>
  <c r="AD106" i="22" s="1"/>
  <c r="H34" i="18" l="1"/>
  <c r="G34" i="18"/>
  <c r="H33" i="18"/>
  <c r="D33" i="18"/>
  <c r="E32" i="18"/>
  <c r="F31" i="18"/>
  <c r="G30" i="18"/>
  <c r="D34" i="18"/>
  <c r="E33" i="18"/>
  <c r="F32" i="18"/>
  <c r="G31" i="18"/>
  <c r="H30" i="18"/>
  <c r="D30" i="18"/>
  <c r="F34" i="18"/>
  <c r="H32" i="18"/>
  <c r="E31" i="18"/>
  <c r="E34" i="18"/>
  <c r="F33" i="18"/>
  <c r="G32" i="18"/>
  <c r="H31" i="18"/>
  <c r="D31" i="18"/>
  <c r="E30" i="18"/>
  <c r="G33" i="18"/>
  <c r="D32" i="18"/>
  <c r="F30" i="18"/>
  <c r="AQ111" i="22"/>
  <c r="AQ212" i="22" s="1"/>
  <c r="E12" i="18"/>
  <c r="AS111" i="22"/>
  <c r="G15" i="18"/>
  <c r="AP111" i="22"/>
  <c r="AP211" i="22" s="1"/>
  <c r="G16" i="18"/>
  <c r="AE111" i="22"/>
  <c r="D15" i="18"/>
  <c r="AU111" i="22"/>
  <c r="AU211" i="22" s="1"/>
  <c r="F12" i="18"/>
  <c r="AG111" i="22"/>
  <c r="D14" i="18"/>
  <c r="AW111" i="22"/>
  <c r="AW211" i="22" s="1"/>
  <c r="G12" i="18"/>
  <c r="AD111" i="22"/>
  <c r="D16" i="18"/>
  <c r="AT111" i="22"/>
  <c r="G14" i="18"/>
  <c r="AI111" i="22"/>
  <c r="E14" i="18"/>
  <c r="AY111" i="22"/>
  <c r="H15" i="18"/>
  <c r="AR111" i="22"/>
  <c r="F13" i="18"/>
  <c r="AK111" i="22"/>
  <c r="F16" i="18"/>
  <c r="BA111" i="22"/>
  <c r="H13" i="18"/>
  <c r="AH111" i="22"/>
  <c r="E15" i="18"/>
  <c r="AX111" i="22"/>
  <c r="H16" i="18"/>
  <c r="AM111" i="22"/>
  <c r="F15" i="18"/>
  <c r="AF111" i="22"/>
  <c r="E16" i="18"/>
  <c r="AV111" i="22"/>
  <c r="G13" i="18"/>
  <c r="AO111" i="22"/>
  <c r="AL111" i="22"/>
  <c r="E13" i="18"/>
  <c r="BB111" i="22"/>
  <c r="H12" i="18"/>
  <c r="AJ111" i="22"/>
  <c r="D13" i="18"/>
  <c r="AZ111" i="22"/>
  <c r="H14" i="18"/>
  <c r="AN111" i="22"/>
  <c r="F14" i="18"/>
  <c r="AL107" i="22"/>
  <c r="AQ107" i="22"/>
  <c r="AZ107" i="22"/>
  <c r="AS107" i="22"/>
  <c r="AP107" i="22"/>
  <c r="AE107" i="22"/>
  <c r="AU107" i="22"/>
  <c r="AN107" i="22"/>
  <c r="AG107" i="22"/>
  <c r="AW107" i="22"/>
  <c r="AD107" i="22"/>
  <c r="AT107" i="22"/>
  <c r="AI107" i="22"/>
  <c r="AY107" i="22"/>
  <c r="AR107" i="22"/>
  <c r="AK107" i="22"/>
  <c r="BA107" i="22"/>
  <c r="BB107" i="22"/>
  <c r="AJ107" i="22"/>
  <c r="AH107" i="22"/>
  <c r="AX107" i="22"/>
  <c r="AM107" i="22"/>
  <c r="AF107" i="22"/>
  <c r="AV107" i="22"/>
  <c r="AO107" i="22"/>
  <c r="AO211" i="22" l="1"/>
  <c r="D21" i="18" s="1"/>
  <c r="AF211" i="22"/>
  <c r="E25" i="18" s="1"/>
  <c r="AX211" i="22"/>
  <c r="H25" i="18" s="1"/>
  <c r="AR211" i="22"/>
  <c r="F22" i="18" s="1"/>
  <c r="AI211" i="22"/>
  <c r="E23" i="18" s="1"/>
  <c r="AD211" i="22"/>
  <c r="D25" i="18" s="1"/>
  <c r="AG211" i="22"/>
  <c r="D23" i="18" s="1"/>
  <c r="AE211" i="22"/>
  <c r="D24" i="18" s="1"/>
  <c r="AS211" i="22"/>
  <c r="G24" i="18" s="1"/>
  <c r="AN211" i="22"/>
  <c r="F23" i="18" s="1"/>
  <c r="AJ211" i="22"/>
  <c r="D22" i="18" s="1"/>
  <c r="AL211" i="22"/>
  <c r="E22" i="18" s="1"/>
  <c r="AV211" i="22"/>
  <c r="G22" i="18" s="1"/>
  <c r="AM211" i="22"/>
  <c r="F24" i="18" s="1"/>
  <c r="AH211" i="22"/>
  <c r="E24" i="18" s="1"/>
  <c r="AK211" i="22"/>
  <c r="F25" i="18" s="1"/>
  <c r="AT211" i="22"/>
  <c r="G23" i="18" s="1"/>
  <c r="AQ211" i="22"/>
  <c r="E21" i="18" s="1"/>
  <c r="AZ211" i="22"/>
  <c r="H23" i="18" s="1"/>
  <c r="BB211" i="22"/>
  <c r="H21" i="18" s="1"/>
  <c r="BA211" i="22"/>
  <c r="H22" i="18" s="1"/>
  <c r="AY211" i="22"/>
  <c r="H24" i="18" s="1"/>
  <c r="AW212" i="22"/>
  <c r="AG212" i="22"/>
  <c r="AD212" i="22"/>
  <c r="AU212" i="22"/>
  <c r="AE212" i="22"/>
  <c r="AY212" i="22"/>
  <c r="AT212" i="22"/>
  <c r="AK212" i="22"/>
  <c r="AH212" i="22"/>
  <c r="AL212" i="22"/>
  <c r="AJ212" i="22"/>
  <c r="AO212" i="22"/>
  <c r="AI212" i="22"/>
  <c r="BB212" i="22"/>
  <c r="AX212" i="22"/>
  <c r="AZ212" i="22"/>
  <c r="AP212" i="22"/>
  <c r="G25" i="18"/>
  <c r="D12" i="18"/>
  <c r="F21" i="18"/>
  <c r="AM212" i="22"/>
  <c r="G21" i="18"/>
  <c r="AS212" i="22"/>
  <c r="AF212" i="22"/>
  <c r="AR212" i="22"/>
  <c r="AN212" i="22"/>
  <c r="AV212" i="22"/>
  <c r="BA21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Heilin Guarnizo</author>
    <author>tc={7EFAB7E5-9494-4822-A1B9-3DBE9417618B}</author>
  </authors>
  <commentList>
    <comment ref="AE4" authorId="0" shapeId="0" xr:uid="{00000000-0006-0000-0400-000001000000}">
      <text>
        <r>
          <rPr>
            <b/>
            <sz val="9"/>
            <color indexed="81"/>
            <rFont val="Tahoma"/>
            <family val="2"/>
          </rPr>
          <t>Heilin Guarnizo:</t>
        </r>
        <r>
          <rPr>
            <sz val="9"/>
            <color indexed="81"/>
            <rFont val="Tahoma"/>
            <family val="2"/>
          </rPr>
          <t xml:space="preserve">
*Nota: Los atributos informativos solo permiten darle formalidad al control y su fin es el de conocer el entorno del control y complementar el análisis con elementos cualitativos; sin embargo, estos no tienen una incidencia directa en su efectividad.</t>
        </r>
      </text>
    </comment>
    <comment ref="AT330" authorId="1" shapeId="0" xr:uid="{7EFAB7E5-9494-4822-A1B9-3DBE9417618B}">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al grupo TIC la priorización de la implementación del sistema de información a través de los canales autorizados</t>
      </text>
    </comment>
  </commentList>
</comments>
</file>

<file path=xl/sharedStrings.xml><?xml version="1.0" encoding="utf-8"?>
<sst xmlns="http://schemas.openxmlformats.org/spreadsheetml/2006/main" count="2323" uniqueCount="927">
  <si>
    <t>Concatenado</t>
  </si>
  <si>
    <t>Probabilidad</t>
  </si>
  <si>
    <t>Impacto</t>
  </si>
  <si>
    <t>Nivel de Severidad</t>
  </si>
  <si>
    <t>Posición Severidad</t>
  </si>
  <si>
    <t>Priorización de las combinaciones</t>
  </si>
  <si>
    <t>Muy Alta</t>
  </si>
  <si>
    <t>Catastrófico</t>
  </si>
  <si>
    <t>Extremo</t>
  </si>
  <si>
    <t>MUY ALTA</t>
  </si>
  <si>
    <t>Alta</t>
  </si>
  <si>
    <t>ALTA</t>
  </si>
  <si>
    <t>Media</t>
  </si>
  <si>
    <t>MEDIA</t>
  </si>
  <si>
    <t>Baja</t>
  </si>
  <si>
    <t>BAJA</t>
  </si>
  <si>
    <t>Muy Baja</t>
  </si>
  <si>
    <t>MUY BAJA</t>
  </si>
  <si>
    <t>Mayor</t>
  </si>
  <si>
    <t>Alto</t>
  </si>
  <si>
    <t>LEVE</t>
  </si>
  <si>
    <t>MENOR</t>
  </si>
  <si>
    <t>MODERADO</t>
  </si>
  <si>
    <t>MAYOR</t>
  </si>
  <si>
    <t>CATASTRÓFICO</t>
  </si>
  <si>
    <t>Moderado</t>
  </si>
  <si>
    <t>Producto de  multiplicar probabilidad e impacto</t>
  </si>
  <si>
    <t>Menor</t>
  </si>
  <si>
    <t>Leve</t>
  </si>
  <si>
    <t>Min</t>
  </si>
  <si>
    <t>Max</t>
  </si>
  <si>
    <t>Nivel de SEVERIDAD</t>
  </si>
  <si>
    <t>BAJO</t>
  </si>
  <si>
    <t>ALTO</t>
  </si>
  <si>
    <t>EXTREMO</t>
  </si>
  <si>
    <t>Momento de ejecución</t>
  </si>
  <si>
    <t>Efecto</t>
  </si>
  <si>
    <t>Bajo</t>
  </si>
  <si>
    <t>Preventivo</t>
  </si>
  <si>
    <t>Detectivo</t>
  </si>
  <si>
    <t>Correctivo</t>
  </si>
  <si>
    <t>Procesos</t>
  </si>
  <si>
    <t>Objetivo</t>
  </si>
  <si>
    <t>Alcance</t>
  </si>
  <si>
    <t>Direccionamiento estratégico</t>
  </si>
  <si>
    <t xml:space="preserve">Establecer lineamientos institucionales mediante el análisis económico, técnico y legal para garantizar el logro de objetivos institucionales </t>
  </si>
  <si>
    <t>Inicia con la planeación estratégica Institucional, continua con la definición de asuntos o propuestas que se llevan a consideración del Consejo Directivo y los Comités Institucionales, sigue con el estudio y deliberación de los temas propuestos, la ejecución de las decisiones tomadas y, finaliza, con el seguimiento a las metas y objetivos definidos.</t>
  </si>
  <si>
    <t>Mejoramiento continuo</t>
  </si>
  <si>
    <t>Establecer metodologías a través de la consolidación de resultados y el análisis de sus causas para asegurar la correcta implementación de los lineamientos establecidos por el gobierno Nacional y por la alta dirección</t>
  </si>
  <si>
    <t>Inicia con la medición y análisis del desempeño de los procesos, continua con su monitoreo, seguimiento y gestión de la información estadística Institucional, cuyos resultados se ponen a consideración de los Comités correspondientes y, finaliza con la definición y/o actualización de los planes de mejoramiento, estrategias, modelos y metodologías de gestión.</t>
  </si>
  <si>
    <t>Gestión del talento humano</t>
  </si>
  <si>
    <t>Administrar los lineamientos de ingreso, bienestar y retiro de los trabajadores y extrabajadores del Instituto mediante la implementación de métodos y controles administrativos y disciplinarios para garantizar el desempeño correcto de los servidores públicos en su labor</t>
  </si>
  <si>
    <t>Inicia con la definición de las necesidades de contratación o vinculación de personal, continúa con la administración de las fases del talento humano y del Sistema de Gestión de Seguridad y Salud en el Trabajo, finalizando con la  desvinculación de funcionarios y la terminación o liquidación de contratos o convenios.</t>
  </si>
  <si>
    <t>Formación</t>
  </si>
  <si>
    <t>Mantener y mejorar las condiciones curriculares y académicas pertinentes mediante la documentación y análisis de las necesidades y resultados de las actividades de formación para formar personas en los aspectos lingüísticos y literarios del patrimonio cultural inmaterial</t>
  </si>
  <si>
    <t>Inicia con la planeación academica, presupuestal y el diseño de los programas académicos, continua con la gestión curricular, docente y de estudiantes y, finaliza, con el reporte de la gestión del periodo.</t>
  </si>
  <si>
    <t>Investigación</t>
  </si>
  <si>
    <t>Producir y organizar sistemáticamente el nuevo conocimiento sobre los aspectos lingüísticos y literarios del Patrimonio Cultural Inmaterial a través de la exploración creativa y novedosa de los fenómenos, procesos y resultados para ampliar los horizontes y las condiciones de posibilidad de estos aspectos</t>
  </si>
  <si>
    <t>Inicia con la convocatoria interna de investigaciones, continua con la evaluación y aprobación de los proyectos por parte del Comité de Investigación, prosigue con su seguimiento, entrega de productos y categorización de grupos en COLCIENCIAS, finalizando con su publicación.
A su vez, el proceso contempla la solicitud de adquisición de material y recursos bibliográficos por pate de los usuarios internos (Docentes, investigadores y estudiantes) hasta la disposición de los materiales en las colecciones para el servicio de consulta y préstamo a los usuarios e inventario.</t>
  </si>
  <si>
    <t>Apropiación social del conocimiento y del patrimonio</t>
  </si>
  <si>
    <t>Concebir productos y actividades que divulguen la producción de nuevo conocimiento interno y/o externo por medio de exposiciones museológicas, publicaciones periódicas y monográficas, y actividades de capacitación y socialización para hacer un uso innovador de los conocimientos producidos y/o albergados por el instituto para que diferentes públicos externos al ICC se apropien de ellos</t>
  </si>
  <si>
    <t xml:space="preserve">Comienza con la planeación del proyecto de apropiación social del conocimiento y del patrimonio, continua con su implementación de acuerdo a su naturaleza:
• Editorial: Inicia con la recepción del manuscrito, continúa con su valoración y aprobación por parte del Comité Editorial, sigue con su revisión, apertura de la orden de trabajo del proyecto, edición (Bien sea para publicación impresa o digital), revisión y corrección de estilo, diagramación, producción o prensa (Impresa, que comprende la impresión, la encuadernación y empaque) o digital (Generación de libro electrónico en formato epub o PDF dinámico), resolución de PVP, entrega al almacén y distribución 
• Museo: Abarca la investigación de las colecciones patrimoniales hasta la apropiación del patrimonio cultural.
• Comunicación y divulgación: A partir de  la selección de contenidos que van a ser objeto de apropiación por parte de la ciudadanía, se continua con la definición de estrategias y, su implementación
Lo anterior, prosigue con su divulgación o publicación y, finaliza con la evaluación y medición de su efectividad e impacto.
</t>
  </si>
  <si>
    <t>Alianzas</t>
  </si>
  <si>
    <t>Establecer relaciones interinstitucionales estratégicas para la realización de actividades de formación, investigación y apropiación social de conocimiento, mediante convenios de asociación, cooperación o movilidad de estudiantes, docentes y funcionarios con instituciones, entidades y organizaciones públicas y/o privadas a nivel nacional e internacional para cumplir con la misión y funciones del Instituto, generar nuevas fuentes de recursos, y contribuir al posicionamiento, visibilidad e impacto de sus acciones a nivel nacional e internacional</t>
  </si>
  <si>
    <t>Inicia con la identificación de la necesidad de gestionar una relación interinstitucional, continúa con su trámite y negociación; diseño, perfeccionamiento e implementación de los convenios establecidos por el Instituto e instituciones, entidades y organizaciones del orden nacional e internacional para un periodo determinado; prosigue  con su monitoreo, seguimiento y evaluación y, finaliza con la renovación o cierre de los convenios</t>
  </si>
  <si>
    <t>Información y comunicación</t>
  </si>
  <si>
    <t>Generar e implementar proyectos y estrategias tecnológicas para el fortalecimiento estratégico de la entidad mediante el Sistema integrado de Tecnologías de la información, comunicaciones y  documentos del ICC para garantizar la correcta y oportuna comunicación entre los procesos y hacia la comunidad en general</t>
  </si>
  <si>
    <t>Inicia con la identificación de requerimientos normativos y de necesidades tecnológicas, de información y comunicación; Continua con el diseño, creación, implementación, administración, gestión de riesgos de seguridad digital, atención de soluciones y requerimientos y, finaliza con su seguimiento y medición.</t>
  </si>
  <si>
    <t>Adquisiciones</t>
  </si>
  <si>
    <t>Adelantar procesos de acuerdo con las diferentes modalidades de selección mediante análisis técnico, legal y económico para procurar la correcta satisfacción de las necesidades</t>
  </si>
  <si>
    <t>Inicia con la identificación de la necesidad del bien, obra o servicio a contratar, continúa con la selección, formalización del contrato o convenio, ejecución, supervición y, finaliza con su renovación o liquidación.</t>
  </si>
  <si>
    <t>Gestión de bienes y servicios</t>
  </si>
  <si>
    <t>Administrar los bienes muebles, inmuebles y de consumo, y los servicios derivados mediante el análisis de necesidades de los usuarios para garantizar condiciones adecuadas de prestación de los servicios institucionales</t>
  </si>
  <si>
    <t>Inicia con la planeación y gestión de recursos, continua con su administración, ejecución y supervisión y, finaliza con el cierre de requerimientos.</t>
  </si>
  <si>
    <t>Contabilidad y presupuesto</t>
  </si>
  <si>
    <t>Administrar la contabilidad y el presupuesto institucionales mediante el registro y actualización permanente de la información derivada para garantizar la utilización correcta de los recursos financieros</t>
  </si>
  <si>
    <t>Inicia con la planeación presupuestal, continua con el registro de su ejecución y, finaliza con la elaboración de los estados financieros.</t>
  </si>
  <si>
    <t>Evaluación independiente</t>
  </si>
  <si>
    <t>Evaluar la implementación y el mantenimiento de los sistemas de gestión y control implementados mediante la asesoría y el análisis de objetivos, riesgos y resultados institucionales para emitir recomendaciones</t>
  </si>
  <si>
    <t>Inicia con la definición y aprobación del plan de auditoría, continua con su ejecución y análisis de resultados, el seguimiento y la asesoría a la gestión de los procesos y planes institucionales y, finaliza con la emisión de recomendaciones.</t>
  </si>
  <si>
    <t>Control disciplinario</t>
  </si>
  <si>
    <t>Tabla General</t>
  </si>
  <si>
    <t>Proceso</t>
  </si>
  <si>
    <t>Inherente</t>
  </si>
  <si>
    <t>Residual</t>
  </si>
  <si>
    <t>RESULTADO</t>
  </si>
  <si>
    <t>TOTAL</t>
  </si>
  <si>
    <t>Tabla por proceso</t>
  </si>
  <si>
    <t>Mapa y matrices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</si>
  <si>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</si>
  <si>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r>
      <t xml:space="preserve">El archivo contiene las siguientes hojas:
-   </t>
    </r>
    <r>
      <rPr>
        <b/>
        <sz val="10"/>
        <rFont val="Arial Narrow"/>
        <family val="2"/>
      </rPr>
      <t>Hoja 1 Instructivo</t>
    </r>
    <r>
      <rPr>
        <sz val="10"/>
        <rFont val="Arial Narrow"/>
        <family val="2"/>
      </rPr>
      <t xml:space="preserve">
 -  </t>
    </r>
    <r>
      <rPr>
        <b/>
        <sz val="10"/>
        <rFont val="Arial Narrow"/>
        <family val="2"/>
      </rPr>
      <t xml:space="preserve">Hoja 2 Mapa: </t>
    </r>
    <r>
      <rPr>
        <sz val="10"/>
        <rFont val="Arial Narrow"/>
        <family val="2"/>
      </rPr>
      <t>encontrará la totalidad de la estructura para la identificación y valoración de los riesgos por proceso, programa o proyecto, acorde con el nivel de desagregación que la entidad considere necesaria.</t>
    </r>
  </si>
  <si>
    <t>Grupo de columnas</t>
  </si>
  <si>
    <t>Columna</t>
  </si>
  <si>
    <t>Descripción - Lineamientos para el diligenciamiento</t>
  </si>
  <si>
    <t>Diligencie el nombre del proceso al cual se le identificarán y valorarán los riesgos.</t>
  </si>
  <si>
    <t>1. Identificación del riesgo</t>
  </si>
  <si>
    <t>Referencia</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</si>
  <si>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</si>
  <si>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Tipo de activo</t>
  </si>
  <si>
    <t>Nombre del activo</t>
  </si>
  <si>
    <t>Riesgo</t>
  </si>
  <si>
    <t>Amenaza</t>
  </si>
  <si>
    <t>Descripción del Riesgo</t>
  </si>
  <si>
    <t>Categoría del Riesgo</t>
  </si>
  <si>
    <t>Frecuencia de la actividad que origina el riesgo</t>
  </si>
  <si>
    <t>Defina el número de veces que se ejecuta la actividad durante el año, (Recuerde la probabilidad de ocurrencia del riesgo se define como el número de veces que se pasa por el punto de riesgo en el periodo de 1 año). La matriz automáticamente hará el cálculo para el nivel de probabilidad inherente.</t>
  </si>
  <si>
    <t>Unidad de medida de la actividad que origina el riesgo</t>
  </si>
  <si>
    <t>Indica como se mide la actividad que origina el riesgo</t>
  </si>
  <si>
    <t>Afectación</t>
  </si>
  <si>
    <t>Criterios de Impacto</t>
  </si>
  <si>
    <t>2. Análisis del riesgo inherente</t>
  </si>
  <si>
    <t>Teniendo en cuenta que ingresó la información de en la identificación del riesgo, la matriz automáticamente encontrará la cualificación de la probabilidad  e impacto inherentes y su respectivo cálculo porcentual de igual forma encontrará el nivel de severidad inherente y su posición en la matriz de calor.</t>
  </si>
  <si>
    <t>3.1 Descriptores del control</t>
  </si>
  <si>
    <t>Responsable de ejecutar el control</t>
  </si>
  <si>
    <t>Recuerde que el control se define como la medida que permite reducir o mitigar un riesgo y según la guía debe tener un responsable de su ejecución</t>
  </si>
  <si>
    <t>Acción</t>
  </si>
  <si>
    <t>Se debe indicar la acción de control que se desarrolla</t>
  </si>
  <si>
    <t>Complemento</t>
  </si>
  <si>
    <t>Se debe indicar los instrumentos de los cuales se vale la acción para un control efectivo</t>
  </si>
  <si>
    <t>3.2 Atributos de eficiencia</t>
  </si>
  <si>
    <t>Forma de ejecución</t>
  </si>
  <si>
    <t>Calificación</t>
  </si>
  <si>
    <t>Se calcula automáticamente para cada control analizado</t>
  </si>
  <si>
    <t>Se calcula automáticamente al diligenciar la columna "Momento de ejecución"</t>
  </si>
  <si>
    <t>3.3 Eficiencia del control</t>
  </si>
  <si>
    <t>Eficiencia en probabilidad</t>
  </si>
  <si>
    <t>Se calcula automáticamente al diligenciar los atributos de eficiencia del control</t>
  </si>
  <si>
    <t>Eficiencia en impacto</t>
  </si>
  <si>
    <t>3.4 Atributos informativos</t>
  </si>
  <si>
    <t>Documentación</t>
  </si>
  <si>
    <t>Frecuencia</t>
  </si>
  <si>
    <t>Evidencia</t>
  </si>
  <si>
    <t>4. Evaluación del Nivel de Riesgo Residual</t>
  </si>
  <si>
    <r>
      <t>Automáticamente se hará el cálculo, acorde con el control o controles definidos con sus atributos analizados, lo que permitirá establecer el</t>
    </r>
    <r>
      <rPr>
        <b/>
        <sz val="10"/>
        <color theme="9" tint="-0.249977111117893"/>
        <rFont val="Arial Narrow"/>
        <family val="2"/>
      </rPr>
      <t xml:space="preserve"> nivel de riesgo residual</t>
    </r>
  </si>
  <si>
    <t>5.1 Estrategias</t>
  </si>
  <si>
    <t>Tratamiento</t>
  </si>
  <si>
    <t>5.2 Plan de reducción</t>
  </si>
  <si>
    <t>Actividad, responsable, fecha implementación</t>
  </si>
  <si>
    <t>6.1 Monitoreo del plan de reducción</t>
  </si>
  <si>
    <t>Fecha de monitoreo, evidencia implementación de la actividad, estado de la actividad y observaciones sobre el plan</t>
  </si>
  <si>
    <t>6.2 Monitoreo del control</t>
  </si>
  <si>
    <t>Evidencia de ejecución del control y observaciones sobre el control</t>
  </si>
  <si>
    <t>7. Seguimiento a la administración del riesgo</t>
  </si>
  <si>
    <t>Sección que contiene una serie de preguntas que los auditores del Sistema Institucional de Control Interno, diligencian y analizan para emitir las recomendaciones como tercera línea de defensa.</t>
  </si>
  <si>
    <r>
      <t xml:space="preserve"> - </t>
    </r>
    <r>
      <rPr>
        <b/>
        <sz val="10"/>
        <rFont val="Arial Narrow"/>
        <family val="2"/>
      </rPr>
      <t xml:space="preserve"> Hoja 3 Matrices: </t>
    </r>
    <r>
      <rPr>
        <sz val="10"/>
        <rFont val="Arial Narrow"/>
        <family val="2"/>
      </rPr>
      <t xml:space="preserve"> en esta hoja, en la medida en que ese diligencia el Mapa de riesgos se verán reflejados los riesgos en su zona correspondiente (no se diligencia)</t>
    </r>
  </si>
  <si>
    <r>
      <t xml:space="preserve"> - </t>
    </r>
    <r>
      <rPr>
        <b/>
        <sz val="10"/>
        <rFont val="Arial Narrow"/>
        <family val="2"/>
      </rPr>
      <t xml:space="preserve"> Hoja 4 Criterios:</t>
    </r>
    <r>
      <rPr>
        <sz val="10"/>
        <rFont val="Arial Narrow"/>
        <family val="2"/>
      </rPr>
      <t xml:space="preserve"> esta hoja contiene las tablas para los cálculos de probabilidad e impacto; y también de la eficacia de los controles (no se diligencia)</t>
    </r>
  </si>
  <si>
    <r>
      <t xml:space="preserve"> - </t>
    </r>
    <r>
      <rPr>
        <b/>
        <sz val="10"/>
        <rFont val="Arial Narrow"/>
        <family val="2"/>
      </rPr>
      <t xml:space="preserve"> Hoja 5 Resultados: </t>
    </r>
    <r>
      <rPr>
        <sz val="10"/>
        <rFont val="Arial Narrow"/>
        <family val="2"/>
      </rPr>
      <t>en esta hoja por medio de tablas dinámicas se generan los resultados de administración del riesgo para cada proceso (no se diligencia)</t>
    </r>
  </si>
  <si>
    <t>MAPA DE RIESGO SEGURIDAD DIGITAL</t>
  </si>
  <si>
    <t>3. Diseño, análisis y evaluación de controles</t>
  </si>
  <si>
    <t>4. Evaluación del Riesgo Residual</t>
  </si>
  <si>
    <t>5. Estrategias para administración del riesgo</t>
  </si>
  <si>
    <t>6. Monitoreo de la administración del riesgo</t>
  </si>
  <si>
    <t>5.2 Plan de Reducción</t>
  </si>
  <si>
    <t xml:space="preserve">Referencia </t>
  </si>
  <si>
    <r>
      <t xml:space="preserve">Vulnerabilidades
</t>
    </r>
    <r>
      <rPr>
        <sz val="11"/>
        <color theme="0"/>
        <rFont val="Arial Narrow"/>
        <family val="2"/>
      </rPr>
      <t>(Causas)</t>
    </r>
  </si>
  <si>
    <r>
      <t xml:space="preserve">Frecuencia de la actividad que origina el riesgo
</t>
    </r>
    <r>
      <rPr>
        <sz val="11"/>
        <color theme="0"/>
        <rFont val="Arial Narrow"/>
        <family val="2"/>
      </rPr>
      <t>(Veces al año)</t>
    </r>
  </si>
  <si>
    <t>Unidad de medida de la actividad de origina el riesgo</t>
  </si>
  <si>
    <r>
      <t xml:space="preserve">Criterios de impacto 
</t>
    </r>
    <r>
      <rPr>
        <sz val="11"/>
        <color theme="0" tint="-4.9989318521683403E-2"/>
        <rFont val="Arial Narrow"/>
        <family val="2"/>
      </rPr>
      <t xml:space="preserve">a) </t>
    </r>
    <r>
      <rPr>
        <u/>
        <sz val="11"/>
        <color theme="0" tint="-4.9989318521683403E-2"/>
        <rFont val="Arial Narrow"/>
        <family val="2"/>
      </rPr>
      <t>Económico</t>
    </r>
    <r>
      <rPr>
        <sz val="11"/>
        <color theme="0" tint="-4.9989318521683403E-2"/>
        <rFont val="Arial Narrow"/>
        <family val="2"/>
      </rPr>
      <t xml:space="preserve">: SMLMV
b) </t>
    </r>
    <r>
      <rPr>
        <u/>
        <sz val="11"/>
        <color theme="0" tint="-4.9989318521683403E-2"/>
        <rFont val="Arial Narrow"/>
        <family val="2"/>
      </rPr>
      <t>Reputacional</t>
    </r>
    <r>
      <rPr>
        <sz val="11"/>
        <color theme="0" tint="-4.9989318521683403E-2"/>
        <rFont val="Arial Narrow"/>
        <family val="2"/>
      </rPr>
      <t>: El riesgo afecta la imagen de...</t>
    </r>
  </si>
  <si>
    <t>Probabilidad Inherente</t>
  </si>
  <si>
    <t>Pi %</t>
  </si>
  <si>
    <t>Impacto 
Inherente</t>
  </si>
  <si>
    <t>Ii %</t>
  </si>
  <si>
    <t>Nivel de severidad Inherente</t>
  </si>
  <si>
    <t>Posición Severidad (i)</t>
  </si>
  <si>
    <t>Reducción Probabilidad</t>
  </si>
  <si>
    <t>%</t>
  </si>
  <si>
    <t>Reducción Severidad</t>
  </si>
  <si>
    <t>Probabilidad residual</t>
  </si>
  <si>
    <t>Pr %</t>
  </si>
  <si>
    <t>Impacto Residual</t>
  </si>
  <si>
    <t>Ir %</t>
  </si>
  <si>
    <t>Nivel de severidad residual</t>
  </si>
  <si>
    <t xml:space="preserve">Posición Severidad (r) </t>
  </si>
  <si>
    <t>Actividad</t>
  </si>
  <si>
    <t>Responsable</t>
  </si>
  <si>
    <t>Fecha Implementación</t>
  </si>
  <si>
    <t>Fecha de Monitoreo</t>
  </si>
  <si>
    <t>Evidencia de implementación de la actividad</t>
  </si>
  <si>
    <t>Estado de la  actividad</t>
  </si>
  <si>
    <t>Observaciones sobre el plan</t>
  </si>
  <si>
    <t>Evidencia de ejecución del control</t>
  </si>
  <si>
    <t>Observaciones sobre el control</t>
  </si>
  <si>
    <t>¿La identificación del riesgo es adecuada?</t>
  </si>
  <si>
    <t>¿El diseño del control es adecuado?</t>
  </si>
  <si>
    <t>¿Se evidencia ejecución del control?</t>
  </si>
  <si>
    <t>¿El plan de reducción ha permitido mejorar el control?</t>
  </si>
  <si>
    <t>¿Se presentaron eventos de materialización del riesgo?</t>
  </si>
  <si>
    <t>Observaciones del seguimiento</t>
  </si>
  <si>
    <t>Servicios</t>
  </si>
  <si>
    <t>Gestión de convenios</t>
  </si>
  <si>
    <t>pérdida de integridad</t>
  </si>
  <si>
    <t>Desconocimiento de la etapa previa de suscripción de convenios por lo que no se atiende el conducto regular para la gestión de los convenios.</t>
  </si>
  <si>
    <t>Ejecución y administración de procesos</t>
  </si>
  <si>
    <t>Número de veces que se gestionan los convenios</t>
  </si>
  <si>
    <t>Reputacional</t>
  </si>
  <si>
    <t>La entidad a nivel nacional, con efecto publicitarios sostenible a nivel país</t>
  </si>
  <si>
    <t>Dirección general</t>
  </si>
  <si>
    <t>Verificar que el convenio cuente con la revisión previa del proceso de gestión contractual y de las Subdirecciones de la Entidad.</t>
  </si>
  <si>
    <t>A través de la revisión del mismo convenio donde en la parte final se encuentran los vistos buenos de gestión contractual y las subdirecciones.</t>
  </si>
  <si>
    <t>Manual</t>
  </si>
  <si>
    <t>Documentado</t>
  </si>
  <si>
    <t>Continua</t>
  </si>
  <si>
    <t>Con registro</t>
  </si>
  <si>
    <t>Reducir (mitigar)</t>
  </si>
  <si>
    <t>Asesora de la Dirección general</t>
  </si>
  <si>
    <t>Supervisor del convenio</t>
  </si>
  <si>
    <t>Informar al comité institucional de gestión y desempeño la situación para la correspondiente toma de decisiones.</t>
  </si>
  <si>
    <t>Mediante la documentación en el acta del comité</t>
  </si>
  <si>
    <t>Información</t>
  </si>
  <si>
    <t>información desactualizada</t>
  </si>
  <si>
    <t>No se cuenta con la información requerida para el proceso de reporte al SIRE, esta información hace parte de los indicadores de la internacionalización de la educación superior</t>
  </si>
  <si>
    <t>Número de movilidades en el año</t>
  </si>
  <si>
    <t>La entidad con algunos usuarios de relevancia frente al logro de los objetivos</t>
  </si>
  <si>
    <t>Proceso alianzas</t>
  </si>
  <si>
    <t>Verificar con los coordinadores de Maestría, la información de los estudiantes entrantes y salientes en su programa académico, durante cada vigencia.</t>
  </si>
  <si>
    <t>mediante correo electrónico en donde toda la información se registra en un archivo Excel de seguimiento</t>
  </si>
  <si>
    <t>Aleatoria</t>
  </si>
  <si>
    <t>Aceptar</t>
  </si>
  <si>
    <t>Mantener el control existente
Verificar con los coordinadores de Maestría, la información de los estudiantes entrantes y salientes en su programa académico, durante cada vigencia.</t>
  </si>
  <si>
    <t>Base de datos móvilidad entrante</t>
  </si>
  <si>
    <t>Software</t>
  </si>
  <si>
    <t>sistema integrado de biblioteca KOHA</t>
  </si>
  <si>
    <t>violación a los servidores del hosting del proveedor</t>
  </si>
  <si>
    <t>Ausencia de procedimientos de seguridad de la información</t>
  </si>
  <si>
    <t xml:space="preserve">Número de horas de servicio </t>
  </si>
  <si>
    <t>Proveedor del software</t>
  </si>
  <si>
    <t>Verificar el óptimo funcionamiento del software y los componentes de hardware relacionados a este</t>
  </si>
  <si>
    <t>Automático</t>
  </si>
  <si>
    <t>Reducir (compartir)</t>
  </si>
  <si>
    <t>Coordinadora  Biblioteca 
Proveedor</t>
  </si>
  <si>
    <t>Restaurar la copia de respaldo en una maquina del proveedor que soporte el servicio.</t>
  </si>
  <si>
    <t>A través del software de copias de respaldo y restauración</t>
  </si>
  <si>
    <t>pérdida de disponibilidad</t>
  </si>
  <si>
    <t>caída de los servicios tecnológicos por parte del proveedor del sistema Bibliográfico KOHA</t>
  </si>
  <si>
    <t>Fallas en los componentes de hardware y software del proveedor</t>
  </si>
  <si>
    <t>Fallas tecnológicas</t>
  </si>
  <si>
    <t>Verificar que se realice el mantenimiento preventivo en el cual se revisa el estado de los componentes de hardware y software</t>
  </si>
  <si>
    <t>A través de los procedimientos de seguridad de la información establecidos por el proveedor</t>
  </si>
  <si>
    <t>Restaurar el servicio dependiendo del tipo de falla que se presente de acuerdo con los acuerdos niveles de servicio definidos con el Instituto</t>
  </si>
  <si>
    <t>A través de los procedimientos de restauración definidos por el proveedor</t>
  </si>
  <si>
    <t>E-Prints - Sistema para la gestión de Producción intelectual Institucional</t>
  </si>
  <si>
    <t>Desconocimiento en la instalación, configuración y soporte en el funcionamiento de  EPRINTS al interior del Instituto</t>
  </si>
  <si>
    <t>Ausencia de personal capacitado para soportar la aplicación</t>
  </si>
  <si>
    <t>Coordinadora grupo TIC</t>
  </si>
  <si>
    <t>Verificar que se mantenga disponible el servidor donde se encuentra instalado el programa</t>
  </si>
  <si>
    <t>A través de la maquina virtual o copia de seguridad realizada para ello.</t>
  </si>
  <si>
    <t>Sin documentar</t>
  </si>
  <si>
    <t>Sin registro</t>
  </si>
  <si>
    <t>Escalar el requerimiento al grupo TIC sobre los controles y procedimientos aplicables al activo relacionado</t>
  </si>
  <si>
    <t>Oficial de seguridad de la información</t>
  </si>
  <si>
    <t>Renovar contrato e-print</t>
  </si>
  <si>
    <t>EZ-Proxy</t>
  </si>
  <si>
    <t>Desconocimiento en la instalación, configuración y soporte en el funcionamiento de  EZ-Proxy al interior del Instituto</t>
  </si>
  <si>
    <t>El riesgo se transfiere al proveedor</t>
  </si>
  <si>
    <t>PROCESOS / Procesos Disciplinarios (Expedientes Disciplinarios)</t>
  </si>
  <si>
    <t>pérdida de confidencialidad</t>
  </si>
  <si>
    <t>fuga de información</t>
  </si>
  <si>
    <t>Enviar la documentación física sin sobre</t>
  </si>
  <si>
    <t>Usuarios, productos y prácticas organizacionales</t>
  </si>
  <si>
    <t>Número de procesos disciplinarios</t>
  </si>
  <si>
    <t>Gestión contractual
Gestión del talento humano</t>
  </si>
  <si>
    <t>A través del formato de confidencialidad para el caso de funcionarios y la cláusula en los contratos de contratistas.</t>
  </si>
  <si>
    <t>Gestionar toda la información de este proceso en sobre cerrado y a personas autorizadas</t>
  </si>
  <si>
    <t>Profesional especializado control interno disciplinario</t>
  </si>
  <si>
    <t>Desconocimiento o resistencia en mantener la confidencialidad de la cadena de información que conlleve a una falta disciplinaria</t>
  </si>
  <si>
    <t>Mediante la firma de la declaración y en tiempos de pandemia a través de la grabación de teams.</t>
  </si>
  <si>
    <t>Programa de Divulgación - Radiales</t>
  </si>
  <si>
    <t>Ausencia de copias de seguridad.</t>
  </si>
  <si>
    <t>Verificar que se cuente con una copia de respaldo de la información</t>
  </si>
  <si>
    <t>Adquirir e implementar una solución de copias de respaldo que supla las necesidad de proteger la información critica de la Entidad.</t>
  </si>
  <si>
    <t>Coordinador (a) grupo TIC
Comité Institucional de gestión y desempeño (CIGD)</t>
  </si>
  <si>
    <t>Obsolescencia del hardware donde se almacena la información.</t>
  </si>
  <si>
    <t>Coordinador (a) grupo TIC</t>
  </si>
  <si>
    <t>Incluir la necesidad de renovación de la garantía del equipo vencido en el plan anual de adquisiciones 2023 y realizar el proceso de adquisición correspondiente</t>
  </si>
  <si>
    <t>Falta de espacio en disco para el almacenamiento y custodia de la información de la emisora.</t>
  </si>
  <si>
    <t xml:space="preserve">Página web, intranet y micrositios </t>
  </si>
  <si>
    <t>Fuga de información o suplantación de sitios</t>
  </si>
  <si>
    <t>Ausencia de certificados digitales que protejan la transferencia de datos al iniciar sesión en los sitios WEB de la Entidad</t>
  </si>
  <si>
    <t>Verificar que los sitios web del Instituto cuenten con un certificado de seguridad valido y vigente.</t>
  </si>
  <si>
    <t>Mediante la validación del certificado en cada uno de los sitios.</t>
  </si>
  <si>
    <t>Algunas versiones de las bases de datos utilizadas para los sitios WEB se encuentran obsoletas que generan brechas de seguridad.</t>
  </si>
  <si>
    <t>Realizar la actualización de la base de datos de los micrositios emisora, amazonas, portal de lenguas.</t>
  </si>
  <si>
    <t>Coordinador (a) grupo TIC
Contratista - desarrollador</t>
  </si>
  <si>
    <t>No se ha actualizado el gestor de contenidos institucional a todos los subsitios del portal de lenguas y micrositio seminario permanente de lenguas nativas</t>
  </si>
  <si>
    <t>Realizar la actualización del gestor de contenidos para el portal de lenguas y micrositio seminario permanente de lenguas nativas</t>
  </si>
  <si>
    <t>publicación de información clasificada y/o reservada en el portal WEB</t>
  </si>
  <si>
    <t>Ausencia de lineamientos que funcionen como filtro de la información a publicar</t>
  </si>
  <si>
    <t>Número de publicaciones</t>
  </si>
  <si>
    <t>Económica</t>
  </si>
  <si>
    <t>Entre 10 y 50 SMLMV</t>
  </si>
  <si>
    <t>Validar que la información que se publica en el portal institucional no incumpla con la normatividad relacionada con la ley de protección de datos personales y derechos de autor</t>
  </si>
  <si>
    <t>A través de los procedimientos establecidos en el área para la publicación de la información</t>
  </si>
  <si>
    <t>Establecer lineamientos para la validación del tipo de información a publicar</t>
  </si>
  <si>
    <t>Grupo de comunicaciones</t>
  </si>
  <si>
    <t>ACTAS / Actas de Comité Editorial</t>
  </si>
  <si>
    <t>actas con información incompleta o inexacta</t>
  </si>
  <si>
    <t>Debilidades en el proceso de revisión por parte de los miembros del comité</t>
  </si>
  <si>
    <t>Número de sesiones del comité editorial</t>
  </si>
  <si>
    <t>Coordinador del grupo editorial</t>
  </si>
  <si>
    <t>Verificar que el acta y los documentos relacionados se encuentren compartidos para revisión de los miembros del comité a través de OneDrive y teams con los temas, compromisos y propuestas de proyectos de edición que se presentan por cada vigencia.</t>
  </si>
  <si>
    <t>A través de la grabación de la reunión, orden del día, acta y carpetas de proyectos y subproyectos.</t>
  </si>
  <si>
    <t>Mantener el control existente</t>
  </si>
  <si>
    <t>Coordinador de grupo editorial</t>
  </si>
  <si>
    <t>Acto administrativo que indica cómo está conformado el comité se encuentra desactualizado.</t>
  </si>
  <si>
    <t>Gestionar la actualización del acto administrativo que conforma los miembros del comité editorial.</t>
  </si>
  <si>
    <t>ORDENES / Ordenes de Producción</t>
  </si>
  <si>
    <t>incumplimiento en la entrega de las publicaciones terminadas</t>
  </si>
  <si>
    <t>Entrega de manuscritos incompletos por parte del autor</t>
  </si>
  <si>
    <t>Número de ordenes de producción</t>
  </si>
  <si>
    <t>Grupo editorial</t>
  </si>
  <si>
    <t>A través de los lineamientos impartidos por el coordinador a su grupo de trabajo, lo que se evidencia en el control de cambios en el documento.</t>
  </si>
  <si>
    <t>Mantener actualizada la información sobre los lineamientos de presentación de manuscritos para publicación con el sello editorial en el micrositio del grupo</t>
  </si>
  <si>
    <t>Coordinador grupo editorial
Profesional especializado 2028 grado 16</t>
  </si>
  <si>
    <t>Recurso humano y técnico insuficiente para atender las labores concernientes del proyecto</t>
  </si>
  <si>
    <t>Validar y programar los tiempos de entrega del proyecto, teniendo en cuenta el personal disponible del grupo.</t>
  </si>
  <si>
    <t>Mediante la revisión y seguimiento de la disponibilidad del personal de trabajo en el cronograma de grupo.</t>
  </si>
  <si>
    <t>Actualizar el plan de trabajo de las publicaciones en edición en caso de retrasos en actividades por asuntos externos al grupo de trabajo.</t>
  </si>
  <si>
    <t>Informes de evaluación</t>
  </si>
  <si>
    <t>informes incompletos</t>
  </si>
  <si>
    <t>La información es reportada por los procesos fuera de los tiempos establecidos, reportan de manera incompleta, no se realiza reporte o no se cumplen los criterios de calidad.</t>
  </si>
  <si>
    <t>Número de informes de evaluación elaborados por los auditores</t>
  </si>
  <si>
    <t>La entidad con efecto publicitario sostenido a nivel de sector administrativo, nivel departamental o municipal</t>
  </si>
  <si>
    <t>Jefe unidad de control interno</t>
  </si>
  <si>
    <t>Verificar el cumplimiento del plan anual de auditoria.</t>
  </si>
  <si>
    <t>Mantener el control existente
Verificar el cumplimiento del plan anual de auditoria</t>
  </si>
  <si>
    <t>Secretario del comité de control interno</t>
  </si>
  <si>
    <t>Presentar al comité la verificación de avances y propuestas de nuevas versiones del plan de auditoria.</t>
  </si>
  <si>
    <t>Mediante propuestas y el acta del comité que lo soporta.</t>
  </si>
  <si>
    <t xml:space="preserve">INFORMES / Informe de Auditoría </t>
  </si>
  <si>
    <t xml:space="preserve">Falta de cultura en temas de seguridad de la información por parte de usuarios en general </t>
  </si>
  <si>
    <t>Número de informes de auditoría</t>
  </si>
  <si>
    <t>Grupo de talento humano
Jefe unidad de control interno</t>
  </si>
  <si>
    <t>Verificar que el profesional que realiza la auditoria cuente con la idoneidad y las competencias como auditor.</t>
  </si>
  <si>
    <t>Mantener el control existente
Verificar que el profesional que realiza la auditoria cuente con la idoneidad y las competencias como auditor.</t>
  </si>
  <si>
    <t>Auditor de la dependencia</t>
  </si>
  <si>
    <t>Reportar el evento o incidente de seguridad de la información</t>
  </si>
  <si>
    <t>A través del canal asignado para ello.</t>
  </si>
  <si>
    <t>Informes a organismos de inspección, vigilancia y control (remitidos por la unidad de control interno).</t>
  </si>
  <si>
    <t>Incumplimiento de los términos legales para remitir los informes</t>
  </si>
  <si>
    <t>Número de informes externos</t>
  </si>
  <si>
    <t>Actualizar la matriz legal del proceso de evaluación independencia.</t>
  </si>
  <si>
    <t>Jefe unidad de control interno
Asesor jurídico</t>
  </si>
  <si>
    <t>Cambios o nueva normativa en relación con los términos legales.</t>
  </si>
  <si>
    <t>Socializar y comunicar al grupo auditor la matriz legal actualizada</t>
  </si>
  <si>
    <t>Desconocimiento de los auditores sobre los lineamientos para la presentación de informes.</t>
  </si>
  <si>
    <t>LIBROS (actas de grado, títulos académicos y notas)</t>
  </si>
  <si>
    <t>daño de los libros</t>
  </si>
  <si>
    <t xml:space="preserve">Fallas ambientales, climáticos (incendio) </t>
  </si>
  <si>
    <t>Daños activos físicos</t>
  </si>
  <si>
    <t>Número de documentos</t>
  </si>
  <si>
    <t>Auxiliar administrativo</t>
  </si>
  <si>
    <t>Verificar que la información contenida en los libros se respalde en el repositorio delegado por la facultad.</t>
  </si>
  <si>
    <t>Verificar que estos libros se encuentren en un lugar adecuado para su almacenamiento en condiciones optimas para preservar integridad</t>
  </si>
  <si>
    <t xml:space="preserve">Auxiliar administrativo facultad
Proceso editorial
</t>
  </si>
  <si>
    <t>Deterioro natural del documento</t>
  </si>
  <si>
    <t>Solicitar al proceso editorial la intervención para la recuperación del libro.</t>
  </si>
  <si>
    <t>Asignar las personas autorizadas para la manipulación de los libros</t>
  </si>
  <si>
    <t>Decana</t>
  </si>
  <si>
    <t>Descuido por parte de las personas que manejan los libros</t>
  </si>
  <si>
    <t>Inexistencia de copias de respaldo de la información que reposa en los libros</t>
  </si>
  <si>
    <t>Transferencias Documentales físicas</t>
  </si>
  <si>
    <t>incumplimiento por parte de las dependencias en la entrega de la documentación con base en la normatividad vigente</t>
  </si>
  <si>
    <t>Foliación y clasificación, errores, omisión en estas actividades por parte de las dependencias</t>
  </si>
  <si>
    <t>Número de transferencias</t>
  </si>
  <si>
    <t>Coordinador de gestión documental</t>
  </si>
  <si>
    <t>verificar que funcionarios y contratistas realicen el módulo de inducción de gestión documental y que la foliación sea realizada conforme los lineamientos de gestión documental.</t>
  </si>
  <si>
    <t>A través de revisiones aleatorias en los puestos de trabajo y la solicitud de los certificados de los cursos de inducción gestión documental.</t>
  </si>
  <si>
    <t>Capacitar y certificar a las personas encargadas de las labores de archivo y a sus respectivos coordinadores en los temas de gestión documental.</t>
  </si>
  <si>
    <t>Ausencia del rol de auxiliar de archivo en las Dependencias que más producen documentos  (Contractual, financiera, Talento Humano y Dirección General.)</t>
  </si>
  <si>
    <t>Grupo de gestión documental</t>
  </si>
  <si>
    <t>validar que las transferencias documentales se realicen de acuerdo con los lineamientos del proceso, asignando personal del grupo para apoyar esta labor en las demás dependencias.</t>
  </si>
  <si>
    <t>A través del FUID en donde se evidencia el funcionario de gestión documental que revisó el proceso y quien recibe la transferencia.</t>
  </si>
  <si>
    <t>Proceso de información y comunicaciones</t>
  </si>
  <si>
    <t>accidente natural o provocado</t>
  </si>
  <si>
    <t>Incendio, terremoto, inundación, actos terroristas.</t>
  </si>
  <si>
    <t>A través del almacenamiento en los repositorios digitales autorizados por la Entidad.</t>
  </si>
  <si>
    <t>Elaborar el plan de continuidad y recuperación ante desastres</t>
  </si>
  <si>
    <t>Recepción, radicación y distribución de las comunicaciones producidas y recibidas en el ICC</t>
  </si>
  <si>
    <t>incumplimiento en las respuestas por parte del Instituto de acuerdo a los términos de ley</t>
  </si>
  <si>
    <t>Módulo de radicación de derechos de petición desarrollado sin el alcance del módulo para comunicaciones oficiales</t>
  </si>
  <si>
    <t>Horas de servicio del formulario PQRSD</t>
  </si>
  <si>
    <t>Menor a 10 SMLMV</t>
  </si>
  <si>
    <t>Verificar que las comunicaciones sean radicadas acorde con el consecutivo establecido por el Instituto</t>
  </si>
  <si>
    <t>Enviar al grupo TIC los requerimientos funcionales para el desarrollo y parametrización del aplicativo PQRSD cuyo alcance debe tener la radicación de las comunicaciones oficiales</t>
  </si>
  <si>
    <t xml:space="preserve">Coordinador de gestión documental </t>
  </si>
  <si>
    <t>Validar la recepción por parte del usuario funcional de la administración del aplicativo de comunicaciones oficiales.</t>
  </si>
  <si>
    <t>inadecuada defensa del ICC en  procesos  judiciales relacionados con seguridad de la información</t>
  </si>
  <si>
    <t>Desactualización de la matriz legal por falta de un procedimiento en el Sistema Integrado de Gestión</t>
  </si>
  <si>
    <t>Cantidad de peticiones de los ciudadanos y funcionarios</t>
  </si>
  <si>
    <t>Revisar que las normas documentadas en la matriz legal se encuentren vigentes</t>
  </si>
  <si>
    <t>Elaboración de procedimiento y formato de matriz legal</t>
  </si>
  <si>
    <t xml:space="preserve">El formato de consentimiento informado no contempla aspectos como uso de audio e imagen o se utiliza un formato no avalado por el asesor jurídico.  </t>
  </si>
  <si>
    <t>Verificar que el consentimiento informado utilizado en investigación cumpla con los lineamientos de la Ley 1581 del 2012 y Decreto Reglamentario.</t>
  </si>
  <si>
    <t>A través de los lineamientos de la Ley 1581 del 2012 y su Decreto Reglamentario</t>
  </si>
  <si>
    <t>Normalizar el formato de consentimiento informado en el sistema integrado de gestión</t>
  </si>
  <si>
    <t xml:space="preserve">Desconocimiento por parte de las áreas sobre la normatividad de protección de datos personales </t>
  </si>
  <si>
    <t>Validar que funcionarios y contratistas entienden y conocen la normatividad sobre protección de datos personales.</t>
  </si>
  <si>
    <t>A través de la aplicación de formularios en las charlas de sensibilización que se realiza al personal.</t>
  </si>
  <si>
    <t>Realizar una sensibilización sobre datos personales</t>
  </si>
  <si>
    <t>Desconocimiento por parte de las áreas sobre la normatividad de derechos de autor</t>
  </si>
  <si>
    <t>Validar que funcionarios y contratistas entienden y conocen la normatividad sobre normatividad en derechos de autor.</t>
  </si>
  <si>
    <t>Realizar una sensibilización sobre derechos de autor</t>
  </si>
  <si>
    <t>CLICC / LEXICC (INTERFAZ USUARIO, BASE DE DATOS), ALEC DIGITAL, SIG ALEC y SIGICC</t>
  </si>
  <si>
    <r>
      <t xml:space="preserve">fallas en el </t>
    </r>
    <r>
      <rPr>
        <sz val="11"/>
        <rFont val="Arial Narrow"/>
        <family val="2"/>
      </rPr>
      <t>hardware</t>
    </r>
    <r>
      <rPr>
        <sz val="11"/>
        <color theme="1"/>
        <rFont val="Arial Narrow"/>
        <family val="2"/>
      </rPr>
      <t xml:space="preserve"> o software</t>
    </r>
  </si>
  <si>
    <t>No es claro el procedimiento de copias de respaldo realizado al SI</t>
  </si>
  <si>
    <t>Coordinador de investigación
Coordinador de TIC
Contratista seguridad de la información</t>
  </si>
  <si>
    <t xml:space="preserve">Validar que se realicen las actividades de copias de respaldo de los sistemas de información del proceso de investigación </t>
  </si>
  <si>
    <t xml:space="preserve">Solicitar a TIC el procedimiento de respaldo y recuperación </t>
  </si>
  <si>
    <t>Coordinador investigación</t>
  </si>
  <si>
    <t>INFORMACIÓN BASE TOMADA EN CAMPO, FUENTES O ARCHIVOS PARA LA INVESTIGACIÓN</t>
  </si>
  <si>
    <t>extravío de la información, daño de los medios donde se almacena</t>
  </si>
  <si>
    <t>Ausencia de un protocolo para la recepción (datos fecha, quien recibe, quien entrega, metadatos, medio en que se recibe), almacenamiento (etiquetar el medio, codificar e indicar lugar donde se almacena, indicar quien puede tener acceso), de backups</t>
  </si>
  <si>
    <t>Número de investigaciones</t>
  </si>
  <si>
    <t>Investigador</t>
  </si>
  <si>
    <t>Verificar que el reporte entregado trimestralmente indique la información que esta archivada en los repositorios institucionales de la Entidad.</t>
  </si>
  <si>
    <t>A través de los informes trimestrales presentados por los investigadores.</t>
  </si>
  <si>
    <t>Atender e implementar los lineamientos provistos en la guía de documentos digitales para la tabla de retención aprobada por el comité</t>
  </si>
  <si>
    <t>Coordinador de investigación</t>
  </si>
  <si>
    <t xml:space="preserve">DICCIONARIO SÁLIBA </t>
  </si>
  <si>
    <t>manipulación intencional o accidental de la información</t>
  </si>
  <si>
    <t>El aplicativo no cuenta con ambiente de pruebas, por lo que se debe trabajar directamente en producción</t>
  </si>
  <si>
    <t>Verificar que se avance en el desarrollo de la nueva plataforma Lexicc para la integración de los distintos diccionarios entre ellos el sáliba</t>
  </si>
  <si>
    <t xml:space="preserve">De acuerdo con el plan de trabajo del proyecto </t>
  </si>
  <si>
    <t>Estructurar un repositorio de pruebas en Git hub.</t>
  </si>
  <si>
    <t xml:space="preserve">Coordinador (a) grupo TIC
</t>
  </si>
  <si>
    <t>El aplicativo debe incluirse en el procedimiento de copias de respaldo para proteger la información y migrarlo al nuevo aplicativo.</t>
  </si>
  <si>
    <t xml:space="preserve">Verificar el respaldo del servicio </t>
  </si>
  <si>
    <t>PROGRAMAS</t>
  </si>
  <si>
    <t>Generación de documentos que involucran la aprobación de un nivel directivo en formato digital sin las revisiones y aprobaciones.</t>
  </si>
  <si>
    <t>Número de comodatos</t>
  </si>
  <si>
    <t>Grupo gestión de museos</t>
  </si>
  <si>
    <t>Verificar los convenios a través de seguimiento a estos.</t>
  </si>
  <si>
    <t>Escalar el requerimiento al grupo TIC sobre una solución de automatización de flujos de aprobación</t>
  </si>
  <si>
    <t>Contratista museos</t>
  </si>
  <si>
    <t>Daño, hurto, pérdida del documento físico</t>
  </si>
  <si>
    <t>Únicamente se cuenta con el formato físico</t>
  </si>
  <si>
    <t>Carpeta por exposición</t>
  </si>
  <si>
    <t>Registradora de museos</t>
  </si>
  <si>
    <t>Verificar que se sube la información al software de Colecciones Colombianas Colexcol</t>
  </si>
  <si>
    <t>no se ha definido</t>
  </si>
  <si>
    <t>Digitalizar y subir la información de comodatos a COLEXCOL</t>
  </si>
  <si>
    <t>Registradora museos</t>
  </si>
  <si>
    <t>Publicación no autorizada de información sensible</t>
  </si>
  <si>
    <t>Aplicación de los procedimientos exigidos en la contratación.</t>
  </si>
  <si>
    <t>Coordinador de museos</t>
  </si>
  <si>
    <t>Validar que la información que se sube al portal institucional no corresponde a la calificada como clasificada.</t>
  </si>
  <si>
    <t>PROGRAMAS DE GESTIÓN DE MUSEOS / P.G.M.- Registro y administración de las colecciones (colexcol)</t>
  </si>
  <si>
    <t>Daños físicos y/o lógicos de software</t>
  </si>
  <si>
    <t>Carencia del rol "registrador" con perfil profesional el cual debe ser de planta de la Entidad.</t>
  </si>
  <si>
    <t>Funcionario técnico 3100 grado 08 con el rol registrador de museos</t>
  </si>
  <si>
    <t xml:space="preserve">Contratista con el rol conservadora </t>
  </si>
  <si>
    <t>Validar que el registro realizado por el técnico cumple con los datos de la ficha técnica del objeto.</t>
  </si>
  <si>
    <t>Información inexacta</t>
  </si>
  <si>
    <t>Varias personas que ingresen al aplicativo y tengan permisos de escritura en este.</t>
  </si>
  <si>
    <t>Validar que los perfiles de acceso y escritura sean asignados correctamente</t>
  </si>
  <si>
    <t>Contratista con el rol conservadora 
Coordinador de museos</t>
  </si>
  <si>
    <t>Validar los registros antes de la publicación en la WEB para que la información sea exacta.</t>
  </si>
  <si>
    <t>ACTAS DEL CONSEJO DIRECTIVO Y RESOLUCIONES</t>
  </si>
  <si>
    <t>extravío del documento</t>
  </si>
  <si>
    <t>Se realiza el préstamo del documento</t>
  </si>
  <si>
    <t>Número de sesiones de consejo directivo</t>
  </si>
  <si>
    <t>Técnico administrativo</t>
  </si>
  <si>
    <t>Verificar que una vez diligenciada el acta en su totalidad con sus respectivas firmas se realice el proceso de digitalización de esta.</t>
  </si>
  <si>
    <t>A través de la revisión de cada integrante del comité y verificación de firmas</t>
  </si>
  <si>
    <t>Mantener el control existente
Verificar que una vez diligenciada el acta en su totalidad con sus respectivas firmas se realice el proceso de digitalización de esta.</t>
  </si>
  <si>
    <t>SISTEMA INTEGRADO DE GESTIÓN / S.I.G / Gestión seguridad de la información (SGSI)</t>
  </si>
  <si>
    <t>Eventos que puedan desencadenar incidentes cuyo impacto genera daños o pérdidas en los activos de información críticos</t>
  </si>
  <si>
    <t>Desconocimiento por parte de la Alta dirección acerca de la importancia y relevancia del SGSI.</t>
  </si>
  <si>
    <t>Revisar los avances, compromisos y seguimientos realizados al sistema de gestión de seguridad de la información para la toma de decisiones aplicables según sea el caso.</t>
  </si>
  <si>
    <t>A través de los informes de desempeño presentados por el oficial de seguridad de la información y la revisión, participación y aprobación de los documentos relacionados con el SGSI.</t>
  </si>
  <si>
    <t>Contratista - oficial de seguridad de la información</t>
  </si>
  <si>
    <t>Ausencia del procedimiento formal para la gestión de eventos e incidentes de seguridad de la información.</t>
  </si>
  <si>
    <t xml:space="preserve">Contratista rol SGSI grupo de planeación </t>
  </si>
  <si>
    <t>Revisar y gestionar los eventos e incidentes reportados por los usuarios de acuerdo con el procedimiento para la gestión de incidentes.</t>
  </si>
  <si>
    <t xml:space="preserve">Mediante los eventos e incidentes reportados al correo electrónico seguridaddigital@caroycuervo.gov.co </t>
  </si>
  <si>
    <t>Gestionar la aprobación del procedimiento de gestión de incidentes en el Sistema integrado de gestión</t>
  </si>
  <si>
    <t>Desconocimiento por parte de funcionarios y contratistas sobre los lineamientos del SGSI y normatividad relacionada.</t>
  </si>
  <si>
    <t>Validar que funcionarios y contratistas conozcan los lineamientos y normatividad relacionada con el SGSI.</t>
  </si>
  <si>
    <t>A través de la aplicación de formularios proporcionados en las sensibilizaciones y acorde a lo indicado en el plan de sensibilización del SGSI.</t>
  </si>
  <si>
    <t>Implementar el plan de sensibilización aprobado por la alta dirección</t>
  </si>
  <si>
    <t>Limitada asignación presupuestal para la implementación de controles.</t>
  </si>
  <si>
    <t>Validar la gestión de riesgos enfocándola en los activos críticos con el objetivo de priorizar los recursos en la implementación de controles para los riesgos con impacto mayor.</t>
  </si>
  <si>
    <t>Mediante la aplicación del manual administración del riesgo y la guía metodológica para la gestión de riesgos de seguridad digital en el plan de tratamiento de riesgos de seguridad.</t>
  </si>
  <si>
    <t>Actualizar el mapa de riesgos de seguridad digital y elaborar el plan de tratamiento de riesgos</t>
  </si>
  <si>
    <t>Contratista - oficial de seguridad de la información
Coordinadores de dependencia</t>
  </si>
  <si>
    <t>Sistema de información insuficiente para gestionar activos, riesgos (de la información y digital) y Ley de transparencia.</t>
  </si>
  <si>
    <t>Comparar la funcionalidad del actual sistema de información para la gestión de activos con los requerimientos de la Ley de transparencia y el modelo de gestión de riesgos de seguridad digital.</t>
  </si>
  <si>
    <t>A través del documento requerimientos funcionales que debe ser entregado al grupo TIC y actualizar el inventario de activos de información bajo estos parámetros.</t>
  </si>
  <si>
    <t>SISTEMA DE GESTIÓN DE CALIDAD (SIG)</t>
  </si>
  <si>
    <t xml:space="preserve">Información institucional no controlada </t>
  </si>
  <si>
    <t>Demoras en la entrega del desarrollo del sistema de información para la gestión y consulta de los documentos del SIG.</t>
  </si>
  <si>
    <t>Contratista rol SIG grupo de planeación</t>
  </si>
  <si>
    <t>Verificar si el documento a gestionar corresponde a su primera versión, de lo contrario se escala al soporte técnico de TIC.</t>
  </si>
  <si>
    <t>Programar una reunión con el personal involucrado para la revisión del cronograma de entregas del proyecto y realizar la toma de decisiones que corresponda</t>
  </si>
  <si>
    <t>Contratista encargado del SIG</t>
  </si>
  <si>
    <t>Establecer tiempos de atención para la respuesta de las solicitudes del SIG y las condiciones para gestionar las excepciones en ausencia del rol responsable</t>
  </si>
  <si>
    <t>PLANES DE MEJORAMIENTO</t>
  </si>
  <si>
    <t>Suscripción de planes de mejoramiento sin los requerimientos metodológicos establecidos por la entidad.</t>
  </si>
  <si>
    <t>Desconocimiento de instrumentos que consolide los requerimientos metodológicos para la elaboración de un plan.</t>
  </si>
  <si>
    <t>Número de planes de mejoramiento suscritos</t>
  </si>
  <si>
    <t>Coordinador grupo de planeación</t>
  </si>
  <si>
    <t>Verificar que el proceso de sensibilización de los instrumentos metodológicos cumple su objetivo.</t>
  </si>
  <si>
    <t>Mediante la suscripción de planes de mejoramiento con los requerimientos metodológicos establecidos por el ICC</t>
  </si>
  <si>
    <t>Grupo de planeación.</t>
  </si>
  <si>
    <t>Ausencia de puntos de control que permitan la revisión de la información documentada en el plan.</t>
  </si>
  <si>
    <t>Validar que los planes de mejoramiento remitidos por los líderes de proceso cumplan con los requerimientos metodológicos.</t>
  </si>
  <si>
    <t>Mediante la aplicación del procedimiento de desarrollo de planes de mejoramiento</t>
  </si>
  <si>
    <t>HISTORIAS LABORALES</t>
  </si>
  <si>
    <t>hurto o pérdida de la historia laboral</t>
  </si>
  <si>
    <t>Entidades de control, directivos o funcionarios que consultan el contenido de la historia laboral.</t>
  </si>
  <si>
    <t>Número de solicitudes de consulta de un tipo documental</t>
  </si>
  <si>
    <t>Funcionario responsable del archivo de gestión.</t>
  </si>
  <si>
    <t>Verificar que cuando se realiza la consulta por parte del interesado autorizado, se devuelva en su totalidad a la historia laboral, se aclara que la historia laboral no se entrega.</t>
  </si>
  <si>
    <t>Mediante el acompañamiento y custodia del personal de talento humano y la revisión de la cantidad de folios de la serie documental.</t>
  </si>
  <si>
    <t>Funcionario archivo de gestión</t>
  </si>
  <si>
    <t>Ausencia del funcionario que administra el archivo de gestión de la dependencia.</t>
  </si>
  <si>
    <t>Funcionario alterno con responsabilidades asignadas sobre el archivo de gestión por situación administrativa.</t>
  </si>
  <si>
    <t>Funcionario de talento humano.</t>
  </si>
  <si>
    <t>A través de la gestión realizada por el personal de vigilancia que se registra en la minuta.</t>
  </si>
  <si>
    <t>Verificar la completitud de las historias laborales</t>
  </si>
  <si>
    <t>Validar el contenido de la historia laboral digital para su consulta y gestión correspondiente.</t>
  </si>
  <si>
    <t>A través del FUID se realiza la validación</t>
  </si>
  <si>
    <t>hurto o pérdida de tipos documentales de la historia laboral</t>
  </si>
  <si>
    <t>Número de veces que se sacan fotocopias de algún tipo documental de la historia laboral.</t>
  </si>
  <si>
    <t>Funcionarios de talento humano</t>
  </si>
  <si>
    <t>Verificar que la totalidad de las historias laborales están digitalizadas y almacenadas en OneDrive</t>
  </si>
  <si>
    <t>Coordinador talento humano</t>
  </si>
  <si>
    <t>Falta de suscripción de acuerdos de confidencialidad de funcionarios en la Entidad.</t>
  </si>
  <si>
    <t>Número de días calendario</t>
  </si>
  <si>
    <t>Coordinador y auxiliar grupo de talento humano.</t>
  </si>
  <si>
    <t>Verificar que todos los funcionarios cuenten con el acuerdo de confidencialidad suscrito e informar sobre el personal faltante al Subdirector de la Entidad y al oficial de seguridad.</t>
  </si>
  <si>
    <t>Validar la obligatoriedad del diligenciamiento del acuerdo de confidencialidad.</t>
  </si>
  <si>
    <t xml:space="preserve">Coordinadora grupo de talento humano.
</t>
  </si>
  <si>
    <t>Por pandemia se tuvo que digitalizar la serie historias laborales de gestión para continuar la operación.</t>
  </si>
  <si>
    <t xml:space="preserve">Funcionario archivo de gestión.
</t>
  </si>
  <si>
    <t>BASE DE DATOS CONTENIDA EN EL SOFTWARE DE NOMINA DENOMINADO SOFTWARE HOUSE</t>
  </si>
  <si>
    <t>fallas en el software que genera la nómina</t>
  </si>
  <si>
    <t>Ausencia del funcionario que realiza la nómina</t>
  </si>
  <si>
    <t>Funcionario con perfil profesional de talento humano.</t>
  </si>
  <si>
    <t>Verificar el cumplimiento de las pautas de software para generar la nómina y adelantar actividades que propendan por la gestión del conocimiento.</t>
  </si>
  <si>
    <t>A través de la revisión y aplicación de los instructivos del software de nómina</t>
  </si>
  <si>
    <t>Incluir la obligación en el contratista del grupo de talento humano</t>
  </si>
  <si>
    <t>Coordinadora grupo de talento humano.</t>
  </si>
  <si>
    <t>No hay soporte físico durante la pandemia.</t>
  </si>
  <si>
    <t>A través del monitoreo.</t>
  </si>
  <si>
    <t>modificación no autorizada en la parametrización del software.</t>
  </si>
  <si>
    <t>Permitir el acceso a la parametrización del software por parte de cualquier funcionario que lo solicita</t>
  </si>
  <si>
    <t>Número de casos reportados en la mesa de ayuda.</t>
  </si>
  <si>
    <t>La entidad internamente, de conocimiento general, nivel interno, de junta directiva y accionistas y/o de proveedores</t>
  </si>
  <si>
    <t>Verificar que se realice la parametrización de los accesos y bases de datos maestras únicamente por el proveedor.</t>
  </si>
  <si>
    <t>Mediante la aplicación de procedimientos de seguridad de la información del proveedor verificados por el grupo TIC del Instituto.</t>
  </si>
  <si>
    <t>Supervisión del contrato software house.</t>
  </si>
  <si>
    <t>Capacitar a las personas e indicar al proveedor cuales son las personas autorizadas para generar los cambios, para que la inscripción en la mesa de ayuda del proveedor este controlada.</t>
  </si>
  <si>
    <t>Se debe tener una parametrización por perfiles por parte del proveedor</t>
  </si>
  <si>
    <t>Personas</t>
  </si>
  <si>
    <t>TÉCNICO DE NOMINA Y COORDINACIÓN DEL GRUPO DE TALENTO HUMANO</t>
  </si>
  <si>
    <t>Ausencia del perfil del funcionario</t>
  </si>
  <si>
    <t>Situaciones administrativas</t>
  </si>
  <si>
    <t>Número de situaciones administrativas en el grupo</t>
  </si>
  <si>
    <t>Jefe inmediato</t>
  </si>
  <si>
    <t>Verificar que se de continuidad a las funciones correspondientes del cargo.</t>
  </si>
  <si>
    <t>Mediante la resolución de asignación de funciones.</t>
  </si>
  <si>
    <t>Mantener el control correctivo existente</t>
  </si>
  <si>
    <t>Coordinadora talento humano.</t>
  </si>
  <si>
    <t>Gestión de usuarios</t>
  </si>
  <si>
    <t>acceso no autorizado a los sistemas de información y/o aplicativos</t>
  </si>
  <si>
    <t>Falta de mecanismos de autenticación e identificación para todos los sistemas de información y/o aplicativos</t>
  </si>
  <si>
    <t>Número de usuarios</t>
  </si>
  <si>
    <t>Profesional especializado grado 12 - Grupo TIC.</t>
  </si>
  <si>
    <t>Validar que la gestión de accesos se realice mediante herramientas automatizadas que monitoreen las acciones de los usuarios</t>
  </si>
  <si>
    <t>A través del cumplimiento del procedimiento gestión de accesos</t>
  </si>
  <si>
    <t>Implementar la autenticación de dos factores para el  portal office 365 para administradores</t>
  </si>
  <si>
    <t>Ausencia de procedimiento de registro/retiro de usuarios</t>
  </si>
  <si>
    <t>Validar que la gestión de accesos por VPN se realice mediante herramientas automatizadas que monitoreen las acciones de los usuarios</t>
  </si>
  <si>
    <t>Gestionar la normalización del procedimiento gestión de accesos en el sistema integrado de gestión.</t>
  </si>
  <si>
    <t xml:space="preserve">Gestión de proyectos TI </t>
  </si>
  <si>
    <t>incumplimiento en la ejecución de los proyectos, convenios e iniciativas</t>
  </si>
  <si>
    <t>Nula o poca participación del grupo TIC, en la planeación de los proyectos, convenios e iniciativas del ICC</t>
  </si>
  <si>
    <t>Cantidad de metas de los proyectos de TI</t>
  </si>
  <si>
    <t>Validar que todo proyecto de tecnología tenga el aval técnico del grupo TIC para su gestión, implementación y soporte en el Instituto</t>
  </si>
  <si>
    <t>Comunicación deficiente en cuanto a las acciones identificadas en los ejercicios de gestión de riesgos y planes de mejoramiento cuya responsabilidad recae en el grupo TIC.</t>
  </si>
  <si>
    <t>Coordinador (a) TIC</t>
  </si>
  <si>
    <t>A través de las jornadas de inducción y reinducción que adelanta la Entidad</t>
  </si>
  <si>
    <t>Comunicar al grupo TIC las acciones identificadas en los ejercicios de gestión de riesgos donde tiene participación y establecer como directriz que los planes de mejoramiento que tienen mas de un responsable deben contar con la autorización de ese responsable.</t>
  </si>
  <si>
    <t>Lideres de sistemas de gestión.
Coordinador grupo de planeación
Jefe unidad de control interno</t>
  </si>
  <si>
    <t>Supervisión descentralizada en el ICC de proyectos que involucran componentes de software, hardware y/o sistemas de información.</t>
  </si>
  <si>
    <t>Gestión de licencias de software</t>
  </si>
  <si>
    <t>Uso de software falso o copiado</t>
  </si>
  <si>
    <t>Desconocimiento del licenciamiento requerido o de la fecha de caducidad para el óptimo funcionamiento de los sistemas de información y de los servicios tecnológicos</t>
  </si>
  <si>
    <t>Número de licencias de software</t>
  </si>
  <si>
    <t>Entre 50 y 100 SMLMV</t>
  </si>
  <si>
    <t>Verificar que solo el personal autorizado de Tic tenga permisos para la instalación de software</t>
  </si>
  <si>
    <t>A través de los permisos asignados por directorio activo.</t>
  </si>
  <si>
    <t>Realizar un inventario de las licencias actuales con las cuales cuenta el instituto incluyendo (descripción, cantidades, el tipo de licencia si es una suscripción o compra, fechas de vencimiento de las licencias y soporte por parte del fabricante.</t>
  </si>
  <si>
    <t>Gestión de conectividad</t>
  </si>
  <si>
    <t>Falla en el servicio de comunicaciones , internet</t>
  </si>
  <si>
    <t>Solo se cuenta con un canal para prestar el servicio de comunicaciones</t>
  </si>
  <si>
    <t>Coordinadora grupo TIC
Administrador de redes</t>
  </si>
  <si>
    <t>Verificar que se gestione la suscripción del servicio de internet con el proveedor de servicios</t>
  </si>
  <si>
    <t>A través de los documentos requeridos por Colombia Compra Eficiente</t>
  </si>
  <si>
    <t>Mantener vigente y activo el contrato del servicio de internet.</t>
  </si>
  <si>
    <t>Mediante la configuración de los switches de Etb ubicados en la sede centro.</t>
  </si>
  <si>
    <t>Validar en el acuerdo marco del servicio de internet un canal de redundancia del servicio para la sede Yerbabuena</t>
  </si>
  <si>
    <t>Sistemas de información y servicios tecnológicos</t>
  </si>
  <si>
    <t>Fallas en el hardware o software</t>
  </si>
  <si>
    <t xml:space="preserve">Ausencia del procedimiento para control de cambios en los desarrollos de los aplicativos </t>
  </si>
  <si>
    <t>Coordinador (a) grupo TIC
Profesional especializado grado 12</t>
  </si>
  <si>
    <t>Mediante los documentos del proceso contractual.</t>
  </si>
  <si>
    <t xml:space="preserve">Catálogo de servicios - Técnico desactualizado o incompleto (ANS, componentes) </t>
  </si>
  <si>
    <t>Mediante las condiciones y tiempos definidos en el catalogo de servicios</t>
  </si>
  <si>
    <t>Mantener actualizado el catálogo de servicios conforme las necesidades del ICC</t>
  </si>
  <si>
    <t>Gestión de copias de respaldo</t>
  </si>
  <si>
    <t>Se cuenta con el procedimiento de gestión de copias de respaldo sin embargo no se cuenta con la tecnología para su aplicación</t>
  </si>
  <si>
    <r>
      <t xml:space="preserve">Coordinador (a) grupo TIC
</t>
    </r>
    <r>
      <rPr>
        <sz val="12"/>
        <color theme="1"/>
        <rFont val="Arial Narrow"/>
        <family val="2"/>
      </rPr>
      <t>Contratista infraestructura</t>
    </r>
  </si>
  <si>
    <t>A través de informes proporcionados por el rol responsable del grupo</t>
  </si>
  <si>
    <t>Priorizar en el plan anual de adquisiciones la compra de una solución de copias de respaldo automatizada para la información que reposa en los servidores</t>
  </si>
  <si>
    <t>Comité institucional de gestión y desempeño</t>
  </si>
  <si>
    <t>Las copias de respaldo se guardan en la misma ubicación física del centro de datos en producción o en su defecto en el mismo servidor</t>
  </si>
  <si>
    <t>Actualizar y normalizar en el SIG el procedimiento de copias de respaldo</t>
  </si>
  <si>
    <t>WEBSAFI</t>
  </si>
  <si>
    <t>Fallas de configuración y parametrización del software</t>
  </si>
  <si>
    <t>El proveedor evidencia fallas en el desarrollo de las funcionalidades al momento de realizar operaciones o transacciones; o al momento de actualizarlas</t>
  </si>
  <si>
    <t>Profesional de contabilidad con apoyo del profesional de presupuesto</t>
  </si>
  <si>
    <t>Cotejar que la información contable de movimientos de inventarios coincida con la información contable registrada en el SIIF Nación.</t>
  </si>
  <si>
    <t>Mediante hojas de trabajo y formatos de conciliación</t>
  </si>
  <si>
    <t>Mantener el control existente
Cotejar que la información contable de movimientos de inventarios coincida con la información contable registrada en el SIIF Nación.</t>
  </si>
  <si>
    <t>Supervisor del contrato</t>
  </si>
  <si>
    <t>Coordinadora grupo financiera</t>
  </si>
  <si>
    <t>Solicitar las capacitaciones al proveedor en las nuevas funcionalidades de la interfaz contable cuando se requiera y de igual manera actualizaciones a los usuarios del módulo de inventarios.</t>
  </si>
  <si>
    <t>A través de la mesa de ayuda del proveedor</t>
  </si>
  <si>
    <t>Hardware</t>
  </si>
  <si>
    <t>NAS (Unidad de almacenamiento)</t>
  </si>
  <si>
    <t>Imposibilidad de mantener la información existente e implementar nuevos proyectos por espacio insuficiente.</t>
  </si>
  <si>
    <t>Coordinadora grupo TIC
Contratista infraestructura</t>
  </si>
  <si>
    <t>A través del cumplimiento del procedimiento gestión de capacidad</t>
  </si>
  <si>
    <t>Actualizar, normalizar y aplicar lo estipulado en el procedimiento gestión de capacidad.</t>
  </si>
  <si>
    <t>Coordinador (a) grupo TIC
Contratista infraestructura</t>
  </si>
  <si>
    <t>Nube Institucional</t>
  </si>
  <si>
    <t>Falla en el hardware y software</t>
  </si>
  <si>
    <t>La información de la Entidad correspondiente a las vigencias (2019 hacia atrás) se sigue almacenando en la NAS obsoleta, no ha sido migrada al nuevo almacenamiento, ni a la nueva plataforma de nube institucional autorizada</t>
  </si>
  <si>
    <t>Mediante la verificación de la IP en el virtualizador de la Entidad</t>
  </si>
  <si>
    <t>Verificar que funcionarios y contratistas cuentan con la estructura documental en OneDrive acorde con las tablas de retención aprobadas por el comité</t>
  </si>
  <si>
    <t>Coordinador gestión documental</t>
  </si>
  <si>
    <t>Página emisora</t>
  </si>
  <si>
    <t>Gestor de contenidos desactualizado sin la instalación de parches de seguridad.</t>
  </si>
  <si>
    <t>Validar que se programen mantenimientos en los sistemas de información y aplicativos WEB en donde se actualicen los parches de seguridad a nivel de sistema operativo y aplicaciones</t>
  </si>
  <si>
    <t>Enviar los requerimientos funcionales para la actualización del micrositio de la emisora.</t>
  </si>
  <si>
    <t>Contratista Emisora</t>
  </si>
  <si>
    <t>Personal insuficiente con conocimientos en comunicación social para la administración técnica de los recursos de la emisora, tales como las redes sociales y la página institucional de la emisora.</t>
  </si>
  <si>
    <t>Incluir en el PETI el desarrollo de un nuevo gestor de contenidos que se ajuste a los lineamientos emitidos por el contratista de la emisora conforme al cronograma aprobado del PETI</t>
  </si>
  <si>
    <t>Instalaciones</t>
  </si>
  <si>
    <t>Las cámaras de vigilancia no son suficientes</t>
  </si>
  <si>
    <t>Número de visitantes en las dos sedes</t>
  </si>
  <si>
    <t>Profesional especializado grado 2028-12</t>
  </si>
  <si>
    <t>Validar que las cámaras de vigilancia actuales se encuentren en funcionamiento óptimo y realización del monitoreo continuo.</t>
  </si>
  <si>
    <t>mediante la grabación en video y soporte backup de dos cámaras, más la obligación del contrato de la empresa de vigilancia.</t>
  </si>
  <si>
    <t>Falta de cumplimiento a las directrices existentes en la entidad para el ingreso de personas internas y externas</t>
  </si>
  <si>
    <t>Empresa de vigilancia</t>
  </si>
  <si>
    <t>Verificar que sólo el personal autorizado debe ingresar a las instalaciones, por lo que debe requerirse el permiso antes de la visita.</t>
  </si>
  <si>
    <t>Falta de cultura en el uso del carné institucional y los vigilantes no saben quien trabaja allí y quien es visitante</t>
  </si>
  <si>
    <t>Validar que el personal que ingresa a la Entidad cuenta con su carné</t>
  </si>
  <si>
    <t>A través del control realizado por parte de la empresa de vigilancia</t>
  </si>
  <si>
    <t>Contratos / convenios</t>
  </si>
  <si>
    <t>Fuga de la información calificada como clasificada y/o reservada por parte de contratistas</t>
  </si>
  <si>
    <t>Inexistencia de acuerdos de confidencialidad</t>
  </si>
  <si>
    <t>Número de contratos y convenios</t>
  </si>
  <si>
    <t>Gestión contractual</t>
  </si>
  <si>
    <t>Verificar que cuando se contrata una persona en el instituto su contrato cuente con clausulas de confidencialidad</t>
  </si>
  <si>
    <t>Mediante la firma del contrato que contiene en las obligaciones generales y la cláusula 19 de las condiciones de contrato la responsabilidad de confidencialidad para el caso de contratistas.</t>
  </si>
  <si>
    <t>Mantener el control existente
Verificar que cuando se contrata una persona en el instituto su contrato cuente con clausulas de confidencialidad</t>
  </si>
  <si>
    <t>Coordinadora grupo de gestión contractual</t>
  </si>
  <si>
    <t>Falta de interés por parte de los contratistas en leer los términos y condiciones establecidos en la plataforma de SECOP II y en SIGEP II</t>
  </si>
  <si>
    <t>Validar que previa suscripción de un contrato, el futuro contratista autorice a la Entidad al uso de sus datos conforme se indica en el formato de consentimiento.</t>
  </si>
  <si>
    <t>A través de la firma del formato ICC-DG-Consentimiento datos personales.</t>
  </si>
  <si>
    <t>Mantener el control existente
Validar que previa suscripción de un contrato, el futuro contratista autorice a la Entidad al uso de sus datos conforme se indica en el formato de consentimiento.</t>
  </si>
  <si>
    <t>Validar el caso reportado por el titular y en caso de materializarse el riesgo se retirará el tipo documental de la página institucional.</t>
  </si>
  <si>
    <t xml:space="preserve">Gestión inadecuada de las actividades realizadas por parte de los procesos </t>
  </si>
  <si>
    <t>Uso de procedimientos, formatos y documentos obsoletos y/o desactualizados</t>
  </si>
  <si>
    <t>Número de respuestas que el proceso a devuelto por cualquier motivo sin dar trámite</t>
  </si>
  <si>
    <t>Verificar que el contenido de la solicitud sea acorde con los requerimientos del procedimiento, guía y formato para gestionar documentos.</t>
  </si>
  <si>
    <t>Mediante el formato de solicitud se da alcance a la verificación realizada y se da respuesta al solicitante.</t>
  </si>
  <si>
    <t>Mantener el control existente
Verificar que el contenido de la solicitud sea acorde con los requerimientos del procedimiento, guía y formato para gestionar documentos.</t>
  </si>
  <si>
    <t>Desconocimiento de los lineamientos del sistema integrado de gestión.</t>
  </si>
  <si>
    <t>Mediante el formato de solicitud se da alcance a la verificación realizada y se da respuesta explicando los lineamientos para dar continuidad a la solicitud presentada.</t>
  </si>
  <si>
    <t>PLANES</t>
  </si>
  <si>
    <t>Suscripción de planes sin los requerimientos metodológicos establecidos por la entidad.</t>
  </si>
  <si>
    <t>Ausencia de instrumentos que consolide los requerimientos metodológicos para la elaboración de un plan.</t>
  </si>
  <si>
    <t>Planes suscritos.</t>
  </si>
  <si>
    <t>Líderes directivos.</t>
  </si>
  <si>
    <t>Verificar que los planes institucionales cumplan los lineamientos metodológicos establecidos por el Grupo de planeación.</t>
  </si>
  <si>
    <t>Mediante una lista de chequeo anexa que forma parte de la metodología</t>
  </si>
  <si>
    <t>Elaborar la metodología general para la formulación de planes incluyendo la lista de chequeo.</t>
  </si>
  <si>
    <t>Desconocimiento de la importancia y relevancia de la metodología para la formulación de planes por parte de los directivos y coordinadores de dependencias.</t>
  </si>
  <si>
    <t>Validar que funcionarios y contratistas conozcan la importancia y relevancia de la aplicación de la metodología para la formulación de planes.</t>
  </si>
  <si>
    <t>A través de la aplicación de formularios proporcionados en la socialización de la metodología.</t>
  </si>
  <si>
    <t>Realizar la sensibilización de la importancia y relevancia de la aplicación de la metodología para suscribir los planes incluyendo la evaluación en formularios.</t>
  </si>
  <si>
    <t xml:space="preserve">PLANES </t>
  </si>
  <si>
    <t>Publicación de versiones del documento con información errada o inexacta.</t>
  </si>
  <si>
    <t>Ausencia de un sistema de información que facilite la trazabilidad de los cambios en las versiones solicitadas de los planes.</t>
  </si>
  <si>
    <t>Versiones aprobadas del plan.</t>
  </si>
  <si>
    <t>Verificar metodológicamente que los registros de ajustes al plan cumplan con los lineamientos indicados para la aprobación de la dirección general.</t>
  </si>
  <si>
    <t>Mediante los formatos MEJ-F-03 y MEJ-F-04.</t>
  </si>
  <si>
    <t>Solicitar al grupo TIC la priorización de la implementación del sistema de información a través de los canales autorizados</t>
  </si>
  <si>
    <t>INFORMES</t>
  </si>
  <si>
    <t>Publicación del documento con información errada o inexacta.</t>
  </si>
  <si>
    <t>Ausencia de un sistema de información en el que las dependencias reporten los avances realizados sobre la gestión.</t>
  </si>
  <si>
    <t>Relaciones laborales</t>
  </si>
  <si>
    <t>Cantidad de informes institucionales publicados.</t>
  </si>
  <si>
    <t>Verificar la información reportada por los líderes directivos de los grupos de trabajo respecto al asunto del informe que se requiere publicar.</t>
  </si>
  <si>
    <t>A través de los documentos compartidos por parte de las dependencias.</t>
  </si>
  <si>
    <t>Solicitar al grupo TIC la priorización de la implementación del sistema de información.</t>
  </si>
  <si>
    <t>Solicitud de informes externos fuera de la periodicidad definida en las metodologías establecidas con plazos cortos de entrega.</t>
  </si>
  <si>
    <t>Elaborar una metodología para la recolección de información para la elaboración de informes</t>
  </si>
  <si>
    <t>PROYECTOS</t>
  </si>
  <si>
    <t>Formulación y ajustes a los proyectos con información errada o inexacta.</t>
  </si>
  <si>
    <t>Ausencia de un sistema de información que apoye el seguimiento en la gestión de proyectos y que permita la interoperabilidad con el software del DNP.</t>
  </si>
  <si>
    <t>Proyecto formulado</t>
  </si>
  <si>
    <t>Mayor a 500 SMLMV</t>
  </si>
  <si>
    <t>Verificar a través de seguimientos semestrales el avance en los indicadores evidenciados en los proyectos de inversión de la Entidad.</t>
  </si>
  <si>
    <t>Mediante los indicadores de las fichas de estadísticas básicas de inversión (EBI)</t>
  </si>
  <si>
    <t>Ausencia de una metodología que articule las actividades y productos institucionales en los proyectos de inversión.</t>
  </si>
  <si>
    <t>ACADEMUSOFT</t>
  </si>
  <si>
    <t>Filtración de datos</t>
  </si>
  <si>
    <t>Uso de los datos por parte de los usuarios que tienen acceso al sistema de información para finalidades distintas por las cuales fueron recolectadas.</t>
  </si>
  <si>
    <t>Número de ingresos al sistema de información</t>
  </si>
  <si>
    <t>Grupo de gestión contractual
Gestión del talento humano</t>
  </si>
  <si>
    <t>Verificar que antes de la contratación y vinculación de una persona con la Entidad suscriba clausulas de confidencialidad.</t>
  </si>
  <si>
    <t>A través de los formatos que se solicitan cuando se vincula un funcionario o la clausula en un contrato.</t>
  </si>
  <si>
    <t>Descuido o falta de atención de la persona encargada del manejo de la documentación física en la oficina.</t>
  </si>
  <si>
    <t>Cantidad de ingresos a la oficina de control disciplinario</t>
  </si>
  <si>
    <t xml:space="preserve">Verificar que la documentación sea administrada por una sola persona </t>
  </si>
  <si>
    <t xml:space="preserve">Mantener el control existente
Verificar que la documentación sea administrada por una sola persona </t>
  </si>
  <si>
    <t>PROCESOS DE INVESTIGACIÓN</t>
  </si>
  <si>
    <t>Ausencia de un procedimiento que indique el manejo de estos tipos documentales (en que momento se recolecta, donde se debe guardar, por cuanto tiempo debe custodiarse).</t>
  </si>
  <si>
    <t>Contratista de investigación</t>
  </si>
  <si>
    <t>Enviar correo a los investigadores diciendo que quienes hayan trabajado con comunidades en las vigencias requeridas, enviar los consentimientos informados.</t>
  </si>
  <si>
    <t>Coordinador grupo de investigación</t>
  </si>
  <si>
    <t>Matriz de Calor Inherente General</t>
  </si>
  <si>
    <t>Nivel de severidad</t>
  </si>
  <si>
    <t>Muy Alta
100%</t>
  </si>
  <si>
    <t>Alta
80%</t>
  </si>
  <si>
    <t>Media
60%</t>
  </si>
  <si>
    <t>Baja
40%</t>
  </si>
  <si>
    <t>Muy Baja
20%</t>
  </si>
  <si>
    <t>Leve
20%</t>
  </si>
  <si>
    <t>Menor
40%</t>
  </si>
  <si>
    <t>Moderado
60%</t>
  </si>
  <si>
    <t>Mayor
80%</t>
  </si>
  <si>
    <t>Catastrófico
100%</t>
  </si>
  <si>
    <t>Matriz de Calor Residual General</t>
  </si>
  <si>
    <t>PROCESO</t>
  </si>
  <si>
    <t>Seleccione un proceso</t>
  </si>
  <si>
    <t>Seleccione una referencia de riesgo</t>
  </si>
  <si>
    <t>Posición severidad inherente</t>
  </si>
  <si>
    <t>Posición severidad residual</t>
  </si>
  <si>
    <t>PROBABILIDAD</t>
  </si>
  <si>
    <t>Tablas de atributos de para el diseño del control</t>
  </si>
  <si>
    <t>La actividad que conlleva el riesgo se ejecuta…</t>
  </si>
  <si>
    <t>Cuantitativa</t>
  </si>
  <si>
    <t>Cualitativa</t>
  </si>
  <si>
    <t>Mínimo</t>
  </si>
  <si>
    <t>Máximo</t>
  </si>
  <si>
    <t>Tipologías</t>
  </si>
  <si>
    <t>Descripción</t>
  </si>
  <si>
    <t>Peso</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</si>
  <si>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</si>
  <si>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</si>
  <si>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</si>
  <si>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</si>
  <si>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</si>
  <si>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IMPACTO</t>
  </si>
  <si>
    <t>Cuantitativo</t>
  </si>
  <si>
    <t>Cualitativo</t>
  </si>
  <si>
    <t>Afectación en SMLMV</t>
  </si>
  <si>
    <t>El riesgo afecta la imagen de…</t>
  </si>
  <si>
    <t>Características</t>
  </si>
  <si>
    <t>Alguna área de la organización</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</si>
  <si>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</si>
  <si>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</si>
  <si>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</si>
  <si>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Entre 100 y 500 SMLMV</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</si>
  <si>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</si>
  <si>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</si>
  <si>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</si>
  <si>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t>Cuenta de Nivel de severidad Inherente</t>
  </si>
  <si>
    <t>Etiquetas de columna</t>
  </si>
  <si>
    <t>Cuenta de Nivel de severidad residual</t>
  </si>
  <si>
    <t>Etiquetas de fila</t>
  </si>
  <si>
    <t>Total general</t>
  </si>
  <si>
    <t>Promedio de probabilidad inherente</t>
  </si>
  <si>
    <t>Promedio de probabilidad residual</t>
  </si>
  <si>
    <t>Promedio de Eficiencia en probabilidad</t>
  </si>
  <si>
    <t>Promedio de Impacto Inherente</t>
  </si>
  <si>
    <t>Promedio de Impacto Residual</t>
  </si>
  <si>
    <t>Promedio de Eficiencia en impacto</t>
  </si>
  <si>
    <t>Información publicada en la página web, intranet y micrositios - portal lenguas indígenas</t>
  </si>
  <si>
    <t>Control de cambios</t>
  </si>
  <si>
    <t>Versión</t>
  </si>
  <si>
    <t>Fecha de aprobación</t>
  </si>
  <si>
    <t>Elaborado por:</t>
  </si>
  <si>
    <t>Revisado por:</t>
  </si>
  <si>
    <t>Aprobado por:</t>
  </si>
  <si>
    <t>Descripción del cambio</t>
  </si>
  <si>
    <t xml:space="preserve">Grupo de Planeación </t>
  </si>
  <si>
    <t>Creación del documento</t>
  </si>
  <si>
    <t>Orientaciones generales</t>
  </si>
  <si>
    <r>
      <t xml:space="preserve">Antes de iniciar con el diligenciamiento de la información en la matriz, se requiere haber avanzado en el análisis del </t>
    </r>
    <r>
      <rPr>
        <b/>
        <sz val="10"/>
        <rFont val="Arial Narrow"/>
        <family val="2"/>
      </rPr>
      <t>proceso, su objetivo, alcance, actividades clave</t>
    </r>
    <r>
      <rPr>
        <sz val="10"/>
        <rFont val="Arial Narrow"/>
        <family val="2"/>
      </rPr>
      <t xml:space="preserve">, considere los lineamientos establecidos en el </t>
    </r>
    <r>
      <rPr>
        <b/>
        <sz val="10"/>
        <color theme="9" tint="-0.249977111117893"/>
        <rFont val="Arial Narrow"/>
        <family val="2"/>
      </rPr>
      <t>Paso 2: identificación del riesgo</t>
    </r>
    <r>
      <rPr>
        <sz val="10"/>
        <rFont val="Arial Narrow"/>
        <family val="2"/>
      </rPr>
      <t xml:space="preserve">, donde se explica ampliamente las bases para adelantar este análisis.
Así mismo, considere en el </t>
    </r>
    <r>
      <rPr>
        <b/>
        <sz val="10"/>
        <color theme="9" tint="-0.249977111117893"/>
        <rFont val="Arial Narrow"/>
        <family val="2"/>
      </rPr>
      <t>Paso 3: valoración del riesgo</t>
    </r>
    <r>
      <rPr>
        <sz val="10"/>
        <rFont val="Arial Narrow"/>
        <family val="2"/>
      </rPr>
      <t xml:space="preserve"> los lineamientos para definir el número de veces que se hace la actividad con la cual se relaciona el riesgo y su impacto en términos económicos o reputacionales. En este mismo paso se analizan los controles que deben responder a los atributos de eficiencia e informativos.
</t>
    </r>
    <r>
      <rPr>
        <b/>
        <sz val="10"/>
        <color theme="9" tint="-0.249977111117893"/>
        <rFont val="Arial Narrow"/>
        <family val="2"/>
      </rPr>
      <t>NOTA:</t>
    </r>
    <r>
      <rPr>
        <sz val="10"/>
        <rFont val="Arial Narrow"/>
        <family val="2"/>
      </rPr>
      <t xml:space="preserve"> Si lo considera pertinente, es posible agregar hojas de trabajo adicionales al presente formato que permitan incluir la traza de estos análisis.</t>
    </r>
  </si>
  <si>
    <r>
      <t xml:space="preserve">Consolida o resume los análisis sobre afectación + causa inmediata + causa raíz, permitiendo contar con una redacción clara y concreta del riesgo identificado. Tenga en cuenta la estructura de alto nivel establecida en al guía, inicia con </t>
    </r>
    <r>
      <rPr>
        <b/>
        <sz val="10"/>
        <color theme="9" tint="-0.249977111117893"/>
        <rFont val="Arial Narrow"/>
        <family val="2"/>
      </rPr>
      <t xml:space="preserve">LAS VULNERABILIDADES + </t>
    </r>
    <r>
      <rPr>
        <b/>
        <sz val="10"/>
        <color rgb="FF0070C0"/>
        <rFont val="Arial Narrow"/>
        <family val="2"/>
      </rPr>
      <t>"pueden facilitar"</t>
    </r>
    <r>
      <rPr>
        <b/>
        <sz val="10"/>
        <color theme="9" tint="-0.249977111117893"/>
        <rFont val="Arial Narrow"/>
        <family val="2"/>
      </rPr>
      <t xml:space="preserve"> + Amenaza + </t>
    </r>
    <r>
      <rPr>
        <b/>
        <sz val="10"/>
        <color rgb="FF0070C0"/>
        <rFont val="Arial Narrow"/>
        <family val="2"/>
      </rPr>
      <t>"generando"</t>
    </r>
    <r>
      <rPr>
        <b/>
        <sz val="10"/>
        <color theme="9" tint="-0.249977111117893"/>
        <rFont val="Arial Narrow"/>
        <family val="2"/>
      </rPr>
      <t xml:space="preserve"> + Riesgo</t>
    </r>
  </si>
  <si>
    <t>Seleccione el tipo de afectación que puede ocasionar el riesgo; Económica o Reputacional.</t>
  </si>
  <si>
    <t>Utilice la lista de despliegue que se encuentra parametrizada, le aparecerán las opciones de la tabla de Impacto en la Hoja 4 del presente documento. La matriz automáticamente hará el cálculo para el nivel de impacto inherente.</t>
  </si>
  <si>
    <t>No Control</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</si>
  <si>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</si>
  <si>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</si>
  <si>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 Documentado, ii) Sin documentar.</t>
  </si>
  <si>
    <t>Utilice la lista de despliegue que se encuentra parametrizada, le aparecerán las opciones: i) Continua, ii) Aleatoria.</t>
  </si>
  <si>
    <t>Utilice la lista de despliegue que se encuentra parametrizada, le aparecerán las opciones: i) Con Registro, ii) Sin Registro.</t>
  </si>
  <si>
    <t>Utilice la lista de despliegue que se encuentra parametrizada, le aparecerán las opciones: i) Aceptar, ii )Evitar, iii) Reducir (compartir), iv) Reducir (mitigar).</t>
  </si>
  <si>
    <t>Diligencie las columnas según la frecuencia establecida en la política de administración del riesgo, en la columna "estado de la actividad" utilice la lista de despliegue que se encuentra parametrizada, le aparecerán las opciones: i)Finalizado, ii)En curso, la selección en este caso dependerá de las acciones del plan que se hayan establecido en cada caso y realice el aporte de las evidencias descritas.</t>
  </si>
  <si>
    <t>Diligencie las columnas según la frecuencia establecida en la política de administración del riesgo y realice el aporte de las evidencias descritas.</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</si>
  <si>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</si>
  <si>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7. Seguimiento a la administración del riesgo (Diligenciar por la Primera Línea de Control del equipo MECI)</t>
  </si>
  <si>
    <t>Reducción Impacto</t>
  </si>
  <si>
    <t>Adquirir compromisos que la Entidad no pueda cumplir o que no tenga un marco jurídico</t>
  </si>
  <si>
    <t>Verificar los convenios que venían de etapa previa para continuar la gestión y recibir las nuevas solicitudes, para esto se realizan reuniones donde se acuerda que todo convenio debe ser gestionado a través del proceso alianzas.</t>
  </si>
  <si>
    <t>Base de datos movilidad entrante y saliente</t>
  </si>
  <si>
    <t>A través del panel de administración que monitorea el estado del servicio del SIB KOHA y las características físicas del servidor (almacenamiento, procesamiento y conectividad)</t>
  </si>
  <si>
    <t>El riesgo se transfiere al proveedor del servicio del sistema bibliográfico</t>
  </si>
  <si>
    <t>mantener el contrato con el proveedor de e-print para que continue con las labores de mantenimiento y actualización del software</t>
  </si>
  <si>
    <t>A través de contrato con el proveedor</t>
  </si>
  <si>
    <t>Validar que tanto funcionarios como contratistas firmen cláusulas de confidencialidad.</t>
  </si>
  <si>
    <t>Validar que las personas que intervienen en un proceso disciplinario estén informados sobre lo que conlleva la reserva disciplinaria.</t>
  </si>
  <si>
    <t>Daño físico o lógico del componente TI donde se almacena la información.</t>
  </si>
  <si>
    <t>Líder de la emisora</t>
  </si>
  <si>
    <t>mediante medios extraíbles proporcionados por el grupo TIC</t>
  </si>
  <si>
    <t>Verificar que la Infraestructura tecnológica compuesta por servidores y almacenamiento cuente con la garantía vigente con el fabricante.</t>
  </si>
  <si>
    <t>Mediante los estudios técnicos adelantados en este proceso de adquisición.</t>
  </si>
  <si>
    <t>Líder de Emisora</t>
  </si>
  <si>
    <t>Restaurar la copia de respaldo de los programas radiales, ante una falla física que se pueda presentar.</t>
  </si>
  <si>
    <t>La copia que se almacena en los discos extraíbles, o la que se tiene en la unidad SAN.</t>
  </si>
  <si>
    <t>Monitorear los registros y el trafico de comunicación en el dispositivo de seguridad perimetral, adquirido en la vigencia 2022.</t>
  </si>
  <si>
    <t>Mediante alertas automáticas que llegan al correo electrónico.</t>
  </si>
  <si>
    <t>Web máster</t>
  </si>
  <si>
    <t>Verificar que el manuscrito se encuentre con todos los elementos adecuados tanto en forma, estilo y referencias bibliográficas para iniciar el proceso de edición.</t>
  </si>
  <si>
    <t>A través del cronograma de trabajo del grupo y bajo la supervisión de la Subdirección académica.</t>
  </si>
  <si>
    <t>A través del documento Excel en donde se reporta el cumplimiento en el plan de acción, de forma mensual.</t>
  </si>
  <si>
    <t>A través del propósito del cargo descrito en el manual de funciones.</t>
  </si>
  <si>
    <t>A través del documento Excel en donde se reporta el cumplimiento en el plan de acción de forma mensual.</t>
  </si>
  <si>
    <t>mediante un archivo Excel en el que se lleva el seguimiento al proceso de migración de la información.</t>
  </si>
  <si>
    <t>A través de correo electrónico se solicita el caso</t>
  </si>
  <si>
    <t xml:space="preserve">Dar lineamientos para el manejo y gestión de la información en un formato digital </t>
  </si>
  <si>
    <t xml:space="preserve">Manejo y gestión de la información física a un formato digital a raíz de la pandemia, siendo que las TRD convalidadas están en formato físico. </t>
  </si>
  <si>
    <t>almacenar la información generada por la Entidad en el periodo de pandemia en repositorios digitales que preserven la estructura documental establecida en las TRD y una vez se retornen labores presenciales deberán imprimirse los tipos documentales establecidos atendiendo los criterios emitidos por gestión documental.</t>
  </si>
  <si>
    <t>A través del FUID documento en el que se evidencian las transferencias documentales realizadas por las dependencias, además las transferencias físicas que no se realizaron por pandemia se soportan con la circular 001 del 2020 emitida por el Archivo General de la Nación</t>
  </si>
  <si>
    <t xml:space="preserve">Validar que se realicen las labores de digitalización de los archivos históricos y centrales como plan de respaldo </t>
  </si>
  <si>
    <t>A través de la planilla Excel que administra el proceso y el registro de los correos electrónicos enviados.</t>
  </si>
  <si>
    <t>Mediante la entrega de credenciales y la realización de la transferencia de conocimiento en el uso y apropiación de la herramienta tecnológica</t>
  </si>
  <si>
    <t>Asesoría cumplimiento de los requisitos legales sobre documentos e información</t>
  </si>
  <si>
    <t>Dirección general 
Contratista - asesor jurídico</t>
  </si>
  <si>
    <t>A través del formato Excel que contiene la matriz legal según el procedimiento aprobado en el SIG</t>
  </si>
  <si>
    <t>Asesor jurídico</t>
  </si>
  <si>
    <t>Contratista - asesor jurídico
Contratista - seguridad de la información</t>
  </si>
  <si>
    <t>Contratista - asesor jurídico</t>
  </si>
  <si>
    <t>mediante la aplicación del procedimiento de copias de respaldo entregado al grupo de tecnologías.</t>
  </si>
  <si>
    <t>Grupo de tecnologías de la información</t>
  </si>
  <si>
    <t>Inexistencia de flujos automatizados de revisión y aprobación de los documentos que nacen electrónicos y digitales.</t>
  </si>
  <si>
    <t>Mediante el formato físico del convenio suscrito</t>
  </si>
  <si>
    <t xml:space="preserve">Establecer unas condiciones documentadas para la publicación o anonimización de datos de carácter sensible en los comodatos. (nombre, cédula, avalúo de la obra). 
Escalar a Jurídica </t>
  </si>
  <si>
    <t>Coordinador museos
asesor jurídico
oficial de seguridad de la información</t>
  </si>
  <si>
    <t>Registrar los datos de la ficha técnica básica de cada objeto de la colecciones de acuerdo con los parámetros del software colexcol.</t>
  </si>
  <si>
    <t>A través de las directrices del museo Nacional de Colombia, el PFM y el ICOM</t>
  </si>
  <si>
    <t>A través de las fichas técnicas del objeto y de los parámetros del software</t>
  </si>
  <si>
    <t>A través de los reportes automáticos generados por el software</t>
  </si>
  <si>
    <t>A través de las grillas en formato PDF, que son generadas por el software.</t>
  </si>
  <si>
    <t>Elaborar el plan de continuidad de la Entidad para aquellos activos de información críticos</t>
  </si>
  <si>
    <t>Realizar la actualización del inventario de activos de información y el índice de información clasificada y reservada conforme los lineamientos de la ley de transparencia</t>
  </si>
  <si>
    <t>Mediante un correo electrónico que se envía al desarrollador del sistema de información con copia a la coordinadora de TIC.</t>
  </si>
  <si>
    <t>Realizar un procedimiento para el control del préstamo y consulta por parte de los usuarios autorizados.</t>
  </si>
  <si>
    <t>Por pandemia se dejo el archivo físico sin custodia presencial del responsable.</t>
  </si>
  <si>
    <t>Verificar que el sello ubicado donde se custodian las historias físicas se encuentre en buen estado.</t>
  </si>
  <si>
    <t>Falta de fotocopiadora en la dependencia, que conlleva hacer el uso de fotocopiadoras de otras áreas, dejando olvidado un documento de la historia en el momento de la actividad.</t>
  </si>
  <si>
    <t>Validar el cumplimiento normativo frente a la respuesta de los derechos de petición a documentos.</t>
  </si>
  <si>
    <t>A través del registro Excel en el cual se lleva el seguimiento de la suscripción de acuerdos.</t>
  </si>
  <si>
    <t>Asignar los permisos de acceso a la carpeta de series documentales únicamente al personal autorizado.</t>
  </si>
  <si>
    <t>Verificar que se estén realizando las copias mensuales de la base de datos de Nomina.</t>
  </si>
  <si>
    <t>Verificar que se estén generando copia de respaldo mensuales a la base de datos de la nómina.</t>
  </si>
  <si>
    <t>Fallas físicas o lógicas en la infraestructura tecnológica de la Entidad.</t>
  </si>
  <si>
    <t>Solicitar el desarrollo al proveedor del log de transacciones del aplicativo, el cual permita identificar que usuario realizó un cambio, cual cambio fecha y hora</t>
  </si>
  <si>
    <t xml:space="preserve">Instituto </t>
  </si>
  <si>
    <t>Subdirector académico y Financiero.</t>
  </si>
  <si>
    <t>A través del cumplimiento de la política gestión de proyectos del manual de políticas de privacidad y seguridad de la información</t>
  </si>
  <si>
    <t>Consolidar las necesidades tecnológicas presentadas por las dependencias, socializarlas a los subdirectores y director general en una reunión con el fin de concertar la priorización de implementación de proyectos.</t>
  </si>
  <si>
    <t>Socializar a las dependencias los canales autorizados para la solicitud de acompañamiento en la implementación de proyectos tecnológicos</t>
  </si>
  <si>
    <t>Comunicar al director, subdirectores y coordinador de planeación el caso frente a la descentralización en la supervisión de proyectos tecnológicos a fin de establecer si los recursos deben ser asignados el grupo TIC para centralizar la supervisión en este grupo o si las áreas deben reportar mensualmente el estado de ejecución de estos proyectos.</t>
  </si>
  <si>
    <t>Configurar con ayuda del proveedor el canal de backup de internet, para que en caso de una caída del canal principal entre el backup de internet en la sede centro.</t>
  </si>
  <si>
    <t>Validar que el hardware de los servicios tecnológicos críticos cuenten con garantía por parte del proveedor.</t>
  </si>
  <si>
    <t>Definir cuales son los cambios estándar preautorizados</t>
  </si>
  <si>
    <t>Validar que la prestación del soporte técnico para los servicios tecnológicos ofrecidos se realice conforme el catalogo de servicios.</t>
  </si>
  <si>
    <t>Parametrizar la mesa de ayuda con el fin de obtener las métricas en la atención de servicios conforme el catalogo de servicios definido por el grupo</t>
  </si>
  <si>
    <t>Inexistencia de acuerdos de niveles de servicio para los servicios tecnológicos que ofrece el grupo.</t>
  </si>
  <si>
    <t>Verificar que los activos críticos de la Entidad cuenten con copia de respaldo en un sitio alterno que pueda ser utilizada en caso de un evento.</t>
  </si>
  <si>
    <t>Realizar de forma manual y anticipada a la salida masiva de los funcionarios copias de respaldo del OneDrive y correo electrónico</t>
  </si>
  <si>
    <t>Mediante las condiciones descritas en el archivo copias OneDrive y almacenadas en un disco duro extraíble</t>
  </si>
  <si>
    <t>Falta de una solución tecnológica que permita realizar copias de respaldo automatizados del OneDrive y correo electrónico de los funcionarios</t>
  </si>
  <si>
    <t>Priorizar en el plan anual de adquisiciones la compra de una solución de copias de respaldo automatizada para la información que reposa en OneDrive y correo electrónico</t>
  </si>
  <si>
    <t>Falta de análisis de la capacidad de almacenamiento utilizada actualmente para mantener lo existente y falta de la proyección de crecimiento para la implementación de nuevos proyectos de tecnología</t>
  </si>
  <si>
    <t>Verificar que se realiza la gestión de capacidades en almacenamiento para los sistemas de información y activos críticos</t>
  </si>
  <si>
    <t>Verificar que la nube ángel cuervo se migre a la nueva SAN de la Entidad.</t>
  </si>
  <si>
    <t>Mediante la revisión de las cuentas generales de la dependencia tal y como se indica en la guía de documentos digitales</t>
  </si>
  <si>
    <t>Ataques cibernéticos</t>
  </si>
  <si>
    <t>Mediante informe de correo electrónico</t>
  </si>
  <si>
    <t>Ingreso de personas  no autorizadas a las instalaciones físicas,  donde se procesa información crítica de la Entidad</t>
  </si>
  <si>
    <t>Grupo de recursos físicos</t>
  </si>
  <si>
    <t>a través de listados, correos electrónicos de autorización y el grupo formal para establecer las comunicaciones entre el personal involucrado.</t>
  </si>
  <si>
    <t>Múltiples tipos documentales que contienen datos privados o sensibles que forman parte del expediente contractual</t>
  </si>
  <si>
    <t>A través de los correos electrónicos recibidos por los titulares de la información</t>
  </si>
  <si>
    <t>Socializar en el ICC la metodología para la formulación de proyectos de inversión del DNP</t>
  </si>
  <si>
    <t>Extravío de los expedientes en formato físico</t>
  </si>
  <si>
    <t>a través del acceso único a los documentos físicos</t>
  </si>
  <si>
    <t>extravío de la información</t>
  </si>
  <si>
    <t>Correo electrónico enviado a los investigadores</t>
  </si>
  <si>
    <t>Instalar el certificado digital para los sitios:
http://bibliotecadigital.caroycuervo.gov.co/ y http://www.seminarioandresbello.gov.co/caroycuervo/hermesoft/vortal/iniciarSesion.jsp?control=0.13962432975580708</t>
  </si>
  <si>
    <t>Frecuencia de la actividad (veces por año)</t>
  </si>
  <si>
    <t>Atributos de eficiencia</t>
  </si>
  <si>
    <t>Atributos informativos</t>
  </si>
  <si>
    <t>1.0</t>
  </si>
  <si>
    <t>Coordinadores de grupo y líderes de equipos</t>
  </si>
  <si>
    <t>Comité Institucional de Gestión y Desempeño (CIGD). Acta número 7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</si>
</sst>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5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1"/>
      <color theme="1"/>
      <name val="Calibri"/>
      <family val="2"/>
      <scheme val="minor"/>
    </font>
    <font>
      <b/>
      <sz val="22"/>
      <color theme="1"/>
      <name val="Arial Narrow"/>
      <family val="2"/>
    </font>
    <font>
      <sz val="12"/>
      <color theme="1"/>
      <name val="Arial Narrow"/>
      <family val="2"/>
    </font>
    <font>
      <b/>
      <sz val="12"/>
      <color rgb="FF000000"/>
      <name val="Arial Narrow"/>
      <family val="2"/>
    </font>
    <font>
      <sz val="12"/>
      <color rgb="FF000000"/>
      <name val="Arial Narrow"/>
      <family val="2"/>
    </font>
    <font>
      <b/>
      <sz val="14"/>
      <color rgb="FF000000"/>
      <name val="Arial Narrow"/>
      <family val="2"/>
    </font>
    <font>
      <b/>
      <sz val="12"/>
      <name val="Arial Narrow"/>
      <family val="2"/>
    </font>
    <font>
      <b/>
      <sz val="26"/>
      <color theme="1"/>
      <name val="Arial Narrow"/>
      <family val="2"/>
    </font>
    <font>
      <sz val="10"/>
      <name val="Arial"/>
      <family val="2"/>
    </font>
    <font>
      <sz val="12"/>
      <name val="Times New Roman"/>
      <family val="1"/>
    </font>
    <font>
      <sz val="10"/>
      <name val="Arial Narrow"/>
      <family val="2"/>
    </font>
    <font>
      <b/>
      <sz val="14"/>
      <name val="Arial Narrow"/>
      <family val="2"/>
    </font>
    <font>
      <b/>
      <sz val="10"/>
      <name val="Arial Narrow"/>
      <family val="2"/>
    </font>
    <font>
      <b/>
      <sz val="10"/>
      <color theme="9" tint="-0.249977111117893"/>
      <name val="Arial Narrow"/>
      <family val="2"/>
    </font>
    <font>
      <sz val="12"/>
      <name val="Arial Narrow"/>
      <family val="2"/>
    </font>
    <font>
      <sz val="26"/>
      <color theme="1"/>
      <name val="Arial Narrow"/>
      <family val="2"/>
    </font>
    <font>
      <b/>
      <sz val="18"/>
      <name val="Arial Narrow"/>
      <family val="2"/>
    </font>
    <font>
      <sz val="16"/>
      <color theme="1"/>
      <name val="Arial Narrow"/>
      <family val="2"/>
    </font>
    <font>
      <b/>
      <sz val="16"/>
      <color theme="1"/>
      <name val="Arial Narrow"/>
      <family val="2"/>
    </font>
    <font>
      <sz val="16"/>
      <name val="Arial Narrow"/>
      <family val="2"/>
    </font>
    <font>
      <sz val="12"/>
      <color rgb="FF0070C0"/>
      <name val="Arial Narrow"/>
      <family val="2"/>
    </font>
    <font>
      <b/>
      <sz val="10"/>
      <color theme="1"/>
      <name val="Arial Narrow"/>
      <family val="2"/>
    </font>
    <font>
      <sz val="20"/>
      <color rgb="FF002060"/>
      <name val="Arial Narrow"/>
      <family val="2"/>
    </font>
    <font>
      <b/>
      <sz val="12"/>
      <color rgb="FF0070C0"/>
      <name val="Arial Narrow"/>
      <family val="2"/>
    </font>
    <font>
      <b/>
      <sz val="11"/>
      <color theme="0"/>
      <name val="Arial Narrow"/>
      <family val="2"/>
    </font>
    <font>
      <sz val="11"/>
      <color theme="0"/>
      <name val="Arial Narrow"/>
      <family val="2"/>
    </font>
    <font>
      <b/>
      <sz val="11"/>
      <color theme="0" tint="-4.9989318521683403E-2"/>
      <name val="Arial Narrow"/>
      <family val="2"/>
    </font>
    <font>
      <sz val="11"/>
      <color theme="0" tint="-4.9989318521683403E-2"/>
      <name val="Arial Narrow"/>
      <family val="2"/>
    </font>
    <font>
      <b/>
      <sz val="26"/>
      <color theme="0" tint="-4.9989318521683403E-2"/>
      <name val="Arial Narrow"/>
      <family val="2"/>
    </font>
    <font>
      <u/>
      <sz val="11"/>
      <color theme="0" tint="-4.9989318521683403E-2"/>
      <name val="Arial Narrow"/>
      <family val="2"/>
    </font>
    <font>
      <sz val="9"/>
      <color theme="1"/>
      <name val="Arial Narrow"/>
      <family val="2"/>
    </font>
    <font>
      <b/>
      <sz val="5"/>
      <name val="Arial Narrow"/>
      <family val="2"/>
    </font>
    <font>
      <b/>
      <sz val="16"/>
      <color rgb="FF000000"/>
      <name val="Arial Narrow"/>
      <family val="2"/>
    </font>
    <font>
      <b/>
      <sz val="10"/>
      <color rgb="FF000000"/>
      <name val="Arial Narrow"/>
      <family val="2"/>
    </font>
    <font>
      <b/>
      <u/>
      <sz val="10"/>
      <name val="Arial Narrow"/>
      <family val="2"/>
    </font>
    <font>
      <b/>
      <sz val="24"/>
      <color rgb="FF000000"/>
      <name val="Arial Narrow"/>
      <family val="2"/>
    </font>
    <font>
      <sz val="10"/>
      <color rgb="FFFF0000"/>
      <name val="Arial Narrow"/>
      <family val="2"/>
    </font>
    <font>
      <sz val="11"/>
      <color rgb="FFFF0000"/>
      <name val="Arial Narrow"/>
      <family val="2"/>
    </font>
    <font>
      <b/>
      <sz val="10"/>
      <color rgb="FF0070C0"/>
      <name val="Arial Narrow"/>
      <family val="2"/>
    </font>
    <font>
      <sz val="9"/>
      <color indexed="81"/>
      <name val="Tahoma"/>
      <family val="2"/>
    </font>
    <font>
      <b/>
      <sz val="9"/>
      <color indexed="81"/>
      <name val="Tahoma"/>
      <family val="2"/>
    </font>
    <font>
      <u/>
      <sz val="11"/>
      <color theme="10"/>
      <name val="Calibri"/>
      <family val="2"/>
      <scheme val="minor"/>
    </font>
    <font>
      <b/>
      <sz val="11"/>
      <name val="Arial Narrow"/>
      <family val="2"/>
    </font>
    <font>
      <sz val="11"/>
      <color rgb="FF000000"/>
      <name val="Arial Narrow"/>
      <family val="2"/>
    </font>
    <font>
      <sz val="11"/>
      <color theme="1"/>
      <name val="Arial Narrow"/>
      <family val="2"/>
    </font>
    <font>
      <u/>
      <sz val="11"/>
      <color theme="10"/>
      <name val="Arial Narrow"/>
      <family val="2"/>
    </font>
    <font>
      <sz val="11"/>
      <name val="Arial Narrow"/>
      <family val="2"/>
    </font>
  </fonts>
  <fills count="30">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rgb="FF99660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FFFF66"/>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rgb="FFFFFF00"/>
        <bgColor indexed="64"/>
      </patternFill>
    </fill>
  </fills>
  <borders count="10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ashed">
        <color theme="9" tint="-0.24994659260841701"/>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top/>
      <bottom style="thin">
        <color indexed="64"/>
      </bottom>
      <diagonal/>
    </border>
    <border>
      <left style="dashed">
        <color theme="9" tint="-0.249977111117893"/>
      </left>
      <right style="dashed">
        <color theme="9" tint="-0.249977111117893"/>
      </right>
      <top/>
      <bottom style="dashed">
        <color theme="9" tint="-0.249977111117893"/>
      </bottom>
      <diagonal/>
    </border>
    <border>
      <left style="dashed">
        <color theme="9" tint="-0.249977111117893"/>
      </left>
      <right/>
      <top style="dashed">
        <color theme="9" tint="-0.249977111117893"/>
      </top>
      <bottom style="dashed">
        <color theme="9" tint="-0.249977111117893"/>
      </bottom>
      <diagonal/>
    </border>
    <border>
      <left/>
      <right/>
      <top style="dashed">
        <color theme="9" tint="-0.249977111117893"/>
      </top>
      <bottom style="dashed">
        <color theme="9" tint="-0.249977111117893"/>
      </bottom>
      <diagonal/>
    </border>
    <border>
      <left/>
      <right style="dashed">
        <color theme="9" tint="-0.249977111117893"/>
      </right>
      <top style="dashed">
        <color theme="9" tint="-0.249977111117893"/>
      </top>
      <bottom style="dashed">
        <color theme="9" tint="-0.249977111117893"/>
      </bottom>
      <diagonal/>
    </border>
    <border>
      <left style="dashed">
        <color theme="9" tint="-0.249977111117893"/>
      </left>
      <right style="dashed">
        <color theme="9" tint="-0.249977111117893"/>
      </right>
      <top style="dashed">
        <color theme="9" tint="-0.249977111117893"/>
      </top>
      <bottom style="dashed">
        <color theme="9" tint="-0.249977111117893"/>
      </bottom>
      <diagonal/>
    </border>
    <border>
      <left style="dashed">
        <color theme="9" tint="-0.249977111117893"/>
      </left>
      <right/>
      <top/>
      <bottom style="dashed">
        <color theme="9" tint="-0.249977111117893"/>
      </bottom>
      <diagonal/>
    </border>
    <border>
      <left style="dashed">
        <color theme="9" tint="-0.24994659260841701"/>
      </left>
      <right style="dashed">
        <color theme="9" tint="-0.249977111117893"/>
      </right>
      <top/>
      <bottom/>
      <diagonal/>
    </border>
    <border>
      <left style="dashed">
        <color theme="9" tint="-0.249977111117893"/>
      </left>
      <right style="dashed">
        <color theme="9" tint="-0.24994659260841701"/>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dashed">
        <color theme="9" tint="-0.24994659260841701"/>
      </right>
      <top style="medium">
        <color theme="9" tint="-0.499984740745262"/>
      </top>
      <bottom/>
      <diagonal/>
    </border>
    <border>
      <left style="dashed">
        <color theme="9" tint="-0.24994659260841701"/>
      </left>
      <right style="dashed">
        <color theme="9" tint="-0.24994659260841701"/>
      </right>
      <top style="medium">
        <color theme="9" tint="-0.499984740745262"/>
      </top>
      <bottom/>
      <diagonal/>
    </border>
    <border>
      <left style="dashed">
        <color theme="9" tint="-0.24994659260841701"/>
      </left>
      <right style="dashed">
        <color theme="9" tint="-0.249977111117893"/>
      </right>
      <top style="medium">
        <color theme="9" tint="-0.499984740745262"/>
      </top>
      <bottom/>
      <diagonal/>
    </border>
    <border>
      <left style="dashed">
        <color theme="9" tint="-0.249977111117893"/>
      </left>
      <right style="dashed">
        <color theme="9" tint="-0.249977111117893"/>
      </right>
      <top style="medium">
        <color theme="9" tint="-0.499984740745262"/>
      </top>
      <bottom style="dashed">
        <color theme="9" tint="-0.249977111117893"/>
      </bottom>
      <diagonal/>
    </border>
    <border>
      <left style="dashed">
        <color theme="9" tint="-0.249977111117893"/>
      </left>
      <right style="dashed">
        <color theme="9" tint="-0.24994659260841701"/>
      </right>
      <top style="medium">
        <color theme="9" tint="-0.499984740745262"/>
      </top>
      <bottom/>
      <diagonal/>
    </border>
    <border>
      <left style="dashed">
        <color theme="9" tint="-0.24994659260841701"/>
      </left>
      <right style="dashed">
        <color theme="9" tint="-0.24994659260841701"/>
      </right>
      <top style="medium">
        <color theme="9" tint="-0.499984740745262"/>
      </top>
      <bottom style="dashed">
        <color theme="9" tint="-0.24994659260841701"/>
      </bottom>
      <diagonal/>
    </border>
    <border>
      <left style="dashed">
        <color theme="9" tint="-0.24994659260841701"/>
      </left>
      <right style="medium">
        <color theme="9" tint="-0.499984740745262"/>
      </right>
      <top style="medium">
        <color theme="9" tint="-0.499984740745262"/>
      </top>
      <bottom style="dashed">
        <color theme="9" tint="-0.24994659260841701"/>
      </bottom>
      <diagonal/>
    </border>
    <border>
      <left style="medium">
        <color theme="9" tint="-0.499984740745262"/>
      </left>
      <right style="dashed">
        <color theme="9" tint="-0.24994659260841701"/>
      </right>
      <top/>
      <bottom/>
      <diagonal/>
    </border>
    <border>
      <left style="dashed">
        <color theme="9" tint="-0.24994659260841701"/>
      </left>
      <right style="medium">
        <color theme="9" tint="-0.499984740745262"/>
      </right>
      <top style="dashed">
        <color theme="9" tint="-0.24994659260841701"/>
      </top>
      <bottom style="dashed">
        <color theme="9" tint="-0.24994659260841701"/>
      </bottom>
      <diagonal/>
    </border>
    <border>
      <left style="medium">
        <color theme="9" tint="-0.499984740745262"/>
      </left>
      <right style="dashed">
        <color theme="9" tint="-0.24994659260841701"/>
      </right>
      <top/>
      <bottom style="medium">
        <color theme="9" tint="-0.499984740745262"/>
      </bottom>
      <diagonal/>
    </border>
    <border>
      <left style="dashed">
        <color theme="9" tint="-0.24994659260841701"/>
      </left>
      <right style="dashed">
        <color theme="9" tint="-0.24994659260841701"/>
      </right>
      <top/>
      <bottom style="medium">
        <color theme="9" tint="-0.499984740745262"/>
      </bottom>
      <diagonal/>
    </border>
    <border>
      <left style="dashed">
        <color theme="9" tint="-0.24994659260841701"/>
      </left>
      <right style="dashed">
        <color theme="9" tint="-0.249977111117893"/>
      </right>
      <top/>
      <bottom style="medium">
        <color theme="9" tint="-0.499984740745262"/>
      </bottom>
      <diagonal/>
    </border>
    <border>
      <left style="dashed">
        <color theme="9" tint="-0.249977111117893"/>
      </left>
      <right style="dashed">
        <color theme="9" tint="-0.249977111117893"/>
      </right>
      <top style="dashed">
        <color theme="9" tint="-0.249977111117893"/>
      </top>
      <bottom style="medium">
        <color theme="9" tint="-0.499984740745262"/>
      </bottom>
      <diagonal/>
    </border>
    <border>
      <left style="dashed">
        <color theme="9" tint="-0.249977111117893"/>
      </left>
      <right style="dashed">
        <color theme="9" tint="-0.24994659260841701"/>
      </right>
      <top/>
      <bottom style="medium">
        <color theme="9" tint="-0.499984740745262"/>
      </bottom>
      <diagonal/>
    </border>
    <border>
      <left style="dashed">
        <color theme="9" tint="-0.24994659260841701"/>
      </left>
      <right style="dashed">
        <color theme="9" tint="-0.24994659260841701"/>
      </right>
      <top style="dashed">
        <color theme="9" tint="-0.24994659260841701"/>
      </top>
      <bottom style="medium">
        <color theme="9" tint="-0.499984740745262"/>
      </bottom>
      <diagonal/>
    </border>
    <border>
      <left style="dashed">
        <color theme="9" tint="-0.24994659260841701"/>
      </left>
      <right style="medium">
        <color theme="9" tint="-0.499984740745262"/>
      </right>
      <top style="dashed">
        <color theme="9" tint="-0.24994659260841701"/>
      </top>
      <bottom style="medium">
        <color theme="9" tint="-0.499984740745262"/>
      </bottom>
      <diagonal/>
    </border>
    <border>
      <left/>
      <right/>
      <top/>
      <bottom style="dashed">
        <color theme="9" tint="-0.249977111117893"/>
      </bottom>
      <diagonal/>
    </border>
    <border>
      <left/>
      <right style="dashed">
        <color theme="9" tint="-0.249977111117893"/>
      </right>
      <top/>
      <bottom style="dashed">
        <color theme="9" tint="-0.249977111117893"/>
      </bottom>
      <diagonal/>
    </border>
    <border>
      <left/>
      <right/>
      <top style="dashed">
        <color theme="9" tint="-0.24994659260841701"/>
      </top>
      <bottom style="dashed">
        <color theme="9" tint="-0.249977111117893"/>
      </bottom>
      <diagonal/>
    </border>
    <border>
      <left/>
      <right style="dashed">
        <color theme="9" tint="-0.249977111117893"/>
      </right>
      <top style="dashed">
        <color theme="9" tint="-0.24994659260841701"/>
      </top>
      <bottom style="dashed">
        <color theme="9" tint="-0.249977111117893"/>
      </bottom>
      <diagonal/>
    </border>
    <border>
      <left style="dashed">
        <color theme="9" tint="-0.24994659260841701"/>
      </left>
      <right/>
      <top style="dashed">
        <color theme="9" tint="-0.24994659260841701"/>
      </top>
      <bottom style="medium">
        <color theme="9" tint="-0.499984740745262"/>
      </bottom>
      <diagonal/>
    </border>
    <border>
      <left/>
      <right/>
      <top style="medium">
        <color theme="9" tint="-0.499984740745262"/>
      </top>
      <bottom style="dashed">
        <color theme="9" tint="-0.249977111117893"/>
      </bottom>
      <diagonal/>
    </border>
    <border>
      <left/>
      <right style="medium">
        <color theme="9" tint="-0.499984740745262"/>
      </right>
      <top style="medium">
        <color theme="9" tint="-0.499984740745262"/>
      </top>
      <bottom style="dashed">
        <color theme="9" tint="-0.249977111117893"/>
      </bottom>
      <diagonal/>
    </border>
    <border>
      <left/>
      <right style="medium">
        <color theme="9" tint="-0.499984740745262"/>
      </right>
      <top/>
      <bottom style="dashed">
        <color theme="9" tint="-0.249977111117893"/>
      </bottom>
      <diagonal/>
    </border>
    <border>
      <left style="dashed">
        <color theme="9" tint="-0.24994659260841701"/>
      </left>
      <right/>
      <top/>
      <bottom style="medium">
        <color theme="9" tint="-0.499984740745262"/>
      </bottom>
      <diagonal/>
    </border>
    <border>
      <left/>
      <right/>
      <top style="medium">
        <color theme="9" tint="-0.499984740745262"/>
      </top>
      <bottom style="dashed">
        <color theme="9" tint="-0.24994659260841701"/>
      </bottom>
      <diagonal/>
    </border>
    <border>
      <left style="dashed">
        <color theme="9" tint="-0.249977111117893"/>
      </left>
      <right/>
      <top style="dashed">
        <color theme="9" tint="-0.24994659260841701"/>
      </top>
      <bottom style="dashed">
        <color theme="9" tint="-0.249977111117893"/>
      </bottom>
      <diagonal/>
    </border>
    <border>
      <left/>
      <right/>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style="thin">
        <color theme="9" tint="-0.499984740745262"/>
      </left>
      <right/>
      <top/>
      <bottom/>
      <diagonal/>
    </border>
    <border>
      <left style="dashed">
        <color theme="9" tint="-0.249977111117893"/>
      </left>
      <right/>
      <top style="dashed">
        <color theme="9" tint="-0.249977111117893"/>
      </top>
      <bottom/>
      <diagonal/>
    </border>
    <border>
      <left/>
      <right/>
      <top style="dashed">
        <color theme="9" tint="-0.249977111117893"/>
      </top>
      <bottom/>
      <diagonal/>
    </border>
    <border>
      <left/>
      <right style="dashed">
        <color theme="9" tint="-0.249977111117893"/>
      </right>
      <top style="dashed">
        <color theme="9" tint="-0.249977111117893"/>
      </top>
      <bottom/>
      <diagonal/>
    </border>
    <border>
      <left/>
      <right style="medium">
        <color theme="9" tint="-0.499984740745262"/>
      </right>
      <top style="dashed">
        <color theme="9" tint="-0.249977111117893"/>
      </top>
      <bottom style="dashed">
        <color theme="9" tint="-0.249977111117893"/>
      </bottom>
      <diagonal/>
    </border>
    <border>
      <left style="dashed">
        <color theme="9" tint="-0.24994659260841701"/>
      </left>
      <right/>
      <top style="medium">
        <color theme="9" tint="-0.499984740745262"/>
      </top>
      <bottom style="dashed">
        <color theme="9" tint="-0.24994659260841701"/>
      </bottom>
      <diagonal/>
    </border>
    <border>
      <left/>
      <right/>
      <top style="dashed">
        <color theme="9" tint="-0.24994659260841701"/>
      </top>
      <bottom style="medium">
        <color theme="9" tint="-0.499984740745262"/>
      </bottom>
      <diagonal/>
    </border>
    <border>
      <left style="dashed">
        <color theme="9" tint="-0.249977111117893"/>
      </left>
      <right style="dashed">
        <color theme="9" tint="-0.249977111117893"/>
      </right>
      <top style="medium">
        <color theme="9" tint="-0.499984740745262"/>
      </top>
      <bottom style="dashed">
        <color theme="9" tint="-0.24994659260841701"/>
      </bottom>
      <diagonal/>
    </border>
    <border>
      <left style="dashed">
        <color theme="9" tint="-0.249977111117893"/>
      </left>
      <right style="dashed">
        <color theme="9" tint="-0.249977111117893"/>
      </right>
      <top style="dashed">
        <color theme="9" tint="-0.24994659260841701"/>
      </top>
      <bottom style="dashed">
        <color theme="9" tint="-0.24994659260841701"/>
      </bottom>
      <diagonal/>
    </border>
    <border>
      <left style="dashed">
        <color theme="9" tint="-0.249977111117893"/>
      </left>
      <right style="dashed">
        <color theme="9" tint="-0.249977111117893"/>
      </right>
      <top style="dashed">
        <color theme="9" tint="-0.24994659260841701"/>
      </top>
      <bottom style="medium">
        <color theme="9" tint="-0.499984740745262"/>
      </bottom>
      <diagonal/>
    </border>
    <border>
      <left style="dashed">
        <color theme="9" tint="-0.24994659260841701"/>
      </left>
      <right style="dashed">
        <color theme="9" tint="-0.249977111117893"/>
      </right>
      <top style="dashed">
        <color theme="9" tint="-0.24994659260841701"/>
      </top>
      <bottom style="dashed">
        <color theme="9" tint="-0.24994659260841701"/>
      </bottom>
      <diagonal/>
    </border>
    <border>
      <left style="dashed">
        <color theme="9" tint="-0.24994659260841701"/>
      </left>
      <right style="dashed">
        <color theme="9" tint="-0.249977111117893"/>
      </right>
      <top style="dashed">
        <color theme="9" tint="-0.24994659260841701"/>
      </top>
      <bottom style="medium">
        <color theme="9" tint="-0.499984740745262"/>
      </bottom>
      <diagonal/>
    </border>
    <border>
      <left style="dashed">
        <color theme="9" tint="-0.24994659260841701"/>
      </left>
      <right style="dashed">
        <color theme="9" tint="-0.249977111117893"/>
      </right>
      <top style="medium">
        <color theme="9" tint="-0.499984740745262"/>
      </top>
      <bottom style="dashed">
        <color theme="9" tint="-0.24994659260841701"/>
      </bottom>
      <diagonal/>
    </border>
    <border>
      <left/>
      <right style="dashed">
        <color theme="9" tint="-0.24994659260841701"/>
      </right>
      <top style="dashed">
        <color theme="9" tint="-0.249977111117893"/>
      </top>
      <bottom style="medium">
        <color theme="9" tint="-0.499984740745262"/>
      </bottom>
      <diagonal/>
    </border>
    <border>
      <left style="dashed">
        <color theme="9" tint="-0.24994659260841701"/>
      </left>
      <right style="dashed">
        <color theme="9" tint="-0.249977111117893"/>
      </right>
      <top style="dashed">
        <color theme="9" tint="-0.249977111117893"/>
      </top>
      <bottom style="medium">
        <color theme="9" tint="-0.499984740745262"/>
      </bottom>
      <diagonal/>
    </border>
    <border>
      <left/>
      <right style="dashed">
        <color theme="9" tint="-0.249977111117893"/>
      </right>
      <top/>
      <bottom style="dashed">
        <color theme="9" tint="-0.24994659260841701"/>
      </bottom>
      <diagonal/>
    </border>
    <border>
      <left/>
      <right style="dashed">
        <color theme="9" tint="-0.249977111117893"/>
      </right>
      <top style="dashed">
        <color theme="9" tint="-0.24994659260841701"/>
      </top>
      <bottom style="dashed">
        <color theme="9" tint="-0.24994659260841701"/>
      </bottom>
      <diagonal/>
    </border>
    <border>
      <left style="dashed">
        <color theme="9" tint="-0.249977111117893"/>
      </left>
      <right/>
      <top style="medium">
        <color theme="9" tint="-0.499984740745262"/>
      </top>
      <bottom style="dashed">
        <color theme="9" tint="-0.249977111117893"/>
      </bottom>
      <diagonal/>
    </border>
    <border>
      <left/>
      <right style="dashed">
        <color theme="9" tint="-0.249977111117893"/>
      </right>
      <top style="medium">
        <color theme="9" tint="-0.499984740745262"/>
      </top>
      <bottom style="dashed">
        <color theme="9" tint="-0.249977111117893"/>
      </bottom>
      <diagonal/>
    </border>
    <border>
      <left style="dashed">
        <color theme="9" tint="-0.249977111117893"/>
      </left>
      <right style="dashed">
        <color theme="9" tint="-0.249977111117893"/>
      </right>
      <top/>
      <bottom/>
      <diagonal/>
    </border>
    <border>
      <left/>
      <right style="medium">
        <color theme="9" tint="-0.499984740745262"/>
      </right>
      <top style="dashed">
        <color theme="9" tint="-0.249977111117893"/>
      </top>
      <bottom/>
      <diagonal/>
    </border>
    <border>
      <left/>
      <right style="medium">
        <color theme="9" tint="-0.499984740745262"/>
      </right>
      <top/>
      <bottom/>
      <diagonal/>
    </border>
    <border>
      <left style="medium">
        <color theme="9" tint="-0.499984740745262"/>
      </left>
      <right/>
      <top style="dashed">
        <color theme="9" tint="-0.249977111117893"/>
      </top>
      <bottom/>
      <diagonal/>
    </border>
    <border>
      <left style="medium">
        <color theme="9" tint="-0.499984740745262"/>
      </left>
      <right/>
      <top/>
      <bottom style="dashed">
        <color theme="9" tint="-0.249977111117893"/>
      </bottom>
      <diagonal/>
    </border>
    <border>
      <left style="medium">
        <color theme="9" tint="-0.499984740745262"/>
      </left>
      <right style="dashed">
        <color theme="9" tint="-0.24994659260841701"/>
      </right>
      <top style="medium">
        <color theme="9" tint="-0.499984740745262"/>
      </top>
      <bottom style="medium">
        <color theme="9" tint="-0.499984740745262"/>
      </bottom>
      <diagonal/>
    </border>
    <border>
      <left style="medium">
        <color theme="9" tint="-0.499984740745262"/>
      </left>
      <right/>
      <top style="medium">
        <color theme="9" tint="-0.499984740745262"/>
      </top>
      <bottom style="dashed">
        <color theme="9" tint="-0.249977111117893"/>
      </bottom>
      <diagonal/>
    </border>
    <border>
      <left style="dashed">
        <color theme="9" tint="-0.249977111117893"/>
      </left>
      <right style="dashed">
        <color theme="9" tint="-0.249977111117893"/>
      </right>
      <top style="medium">
        <color theme="9" tint="-0.499984740745262"/>
      </top>
      <bottom/>
      <diagonal/>
    </border>
    <border>
      <left style="dashed">
        <color theme="9" tint="-0.249977111117893"/>
      </left>
      <right style="dashed">
        <color theme="9" tint="-0.249977111117893"/>
      </right>
      <top/>
      <bottom style="medium">
        <color theme="9"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theme="9" tint="-0.249977111117893"/>
      </right>
      <top style="dashed">
        <color theme="9" tint="-0.249977111117893"/>
      </top>
      <bottom style="dashed">
        <color theme="9" tint="-0.249977111117893"/>
      </bottom>
      <diagonal/>
    </border>
    <border>
      <left style="dashed">
        <color theme="9" tint="-0.249977111117893"/>
      </left>
      <right style="medium">
        <color indexed="64"/>
      </right>
      <top style="dashed">
        <color theme="9" tint="-0.249977111117893"/>
      </top>
      <bottom style="dashed">
        <color theme="9" tint="-0.249977111117893"/>
      </bottom>
      <diagonal/>
    </border>
    <border>
      <left style="medium">
        <color indexed="64"/>
      </left>
      <right/>
      <top style="dashed">
        <color theme="9" tint="-0.249977111117893"/>
      </top>
      <bottom style="dashed">
        <color theme="9" tint="-0.249977111117893"/>
      </bottom>
      <diagonal/>
    </border>
    <border>
      <left style="medium">
        <color indexed="64"/>
      </left>
      <right style="dashed">
        <color theme="9" tint="-0.249977111117893"/>
      </right>
      <top style="dashed">
        <color theme="9" tint="-0.249977111117893"/>
      </top>
      <bottom/>
      <diagonal/>
    </border>
    <border>
      <left style="medium">
        <color indexed="64"/>
      </left>
      <right style="dashed">
        <color theme="9" tint="-0.249977111117893"/>
      </right>
      <top/>
      <bottom/>
      <diagonal/>
    </border>
    <border>
      <left style="medium">
        <color indexed="64"/>
      </left>
      <right style="dashed">
        <color theme="9" tint="-0.249977111117893"/>
      </right>
      <top/>
      <bottom style="dashed">
        <color theme="9" tint="-0.249977111117893"/>
      </bottom>
      <diagonal/>
    </border>
    <border>
      <left style="medium">
        <color indexed="64"/>
      </left>
      <right/>
      <top style="dashed">
        <color theme="9" tint="-0.249977111117893"/>
      </top>
      <bottom/>
      <diagonal/>
    </border>
  </borders>
  <cellStyleXfs count="10">
    <xf numFmtId="0" fontId="0" fillId="0" borderId="0"/>
    <xf numFmtId="9" fontId="7" fillId="0" borderId="0" applyFont="0" applyFill="0" applyBorder="0" applyAlignment="0" applyProtection="0"/>
    <xf numFmtId="0" fontId="15" fillId="0" borderId="0"/>
    <xf numFmtId="0" fontId="16" fillId="0" borderId="0"/>
    <xf numFmtId="0" fontId="5" fillId="0" borderId="0"/>
    <xf numFmtId="164" fontId="7" fillId="0" borderId="0" applyFont="0" applyFill="0" applyBorder="0" applyAlignment="0" applyProtection="0"/>
    <xf numFmtId="0" fontId="7" fillId="0" borderId="0"/>
    <xf numFmtId="0" fontId="15" fillId="0" borderId="0"/>
    <xf numFmtId="0" fontId="48" fillId="0" borderId="0" applyNumberFormat="0" applyFill="0" applyBorder="0" applyAlignment="0" applyProtection="0"/>
    <xf numFmtId="0" fontId="15" fillId="0" borderId="0"/>
  </cellStyleXfs>
  <cellXfs count="416">
    <xf numFmtId="0" fontId="0" fillId="0" borderId="0" xfId="0"/>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xf numFmtId="0" fontId="1" fillId="11" borderId="30" xfId="0" applyFont="1" applyFill="1" applyBorder="1" applyAlignment="1" applyProtection="1">
      <alignment vertical="center" wrapText="1"/>
      <protection locked="0"/>
    </xf>
    <xf numFmtId="0" fontId="6" fillId="11" borderId="32" xfId="0" applyFont="1" applyFill="1" applyBorder="1" applyAlignment="1" applyProtection="1">
      <alignment horizontal="justify" vertical="center" wrapText="1"/>
      <protection locked="0"/>
    </xf>
    <xf numFmtId="0" fontId="1" fillId="11" borderId="32" xfId="0" applyFont="1" applyFill="1" applyBorder="1" applyAlignment="1" applyProtection="1">
      <alignment horizontal="center" vertical="center" wrapText="1"/>
      <protection locked="0"/>
    </xf>
    <xf numFmtId="9" fontId="1" fillId="11" borderId="32" xfId="0" applyNumberFormat="1" applyFont="1" applyFill="1" applyBorder="1" applyAlignment="1" applyProtection="1">
      <alignment horizontal="center" vertical="center" wrapText="1"/>
      <protection hidden="1"/>
    </xf>
    <xf numFmtId="0" fontId="1" fillId="11" borderId="32" xfId="0" applyFont="1" applyFill="1" applyBorder="1" applyAlignment="1" applyProtection="1">
      <alignment horizontal="center" vertical="center" wrapText="1"/>
      <protection hidden="1"/>
    </xf>
    <xf numFmtId="0" fontId="4" fillId="11" borderId="32" xfId="0" applyFont="1" applyFill="1" applyBorder="1" applyAlignment="1" applyProtection="1">
      <alignment horizontal="center" vertical="center" wrapText="1"/>
      <protection hidden="1"/>
    </xf>
    <xf numFmtId="165" fontId="1" fillId="11" borderId="28" xfId="0" applyNumberFormat="1" applyFont="1" applyFill="1" applyBorder="1" applyAlignment="1" applyProtection="1">
      <alignment horizontal="center" vertical="center" wrapText="1"/>
      <protection hidden="1"/>
    </xf>
    <xf numFmtId="0" fontId="1" fillId="11" borderId="33" xfId="0" applyFont="1" applyFill="1" applyBorder="1" applyAlignment="1" applyProtection="1">
      <alignment horizontal="center" vertical="center" wrapText="1"/>
      <protection locked="0"/>
    </xf>
    <xf numFmtId="0" fontId="1" fillId="11" borderId="22" xfId="0" applyFont="1" applyFill="1" applyBorder="1" applyAlignment="1" applyProtection="1">
      <alignment vertical="center" wrapText="1"/>
      <protection locked="0"/>
    </xf>
    <xf numFmtId="0" fontId="6" fillId="11" borderId="2" xfId="0" applyFont="1" applyFill="1" applyBorder="1" applyAlignment="1" applyProtection="1">
      <alignment horizontal="justify" vertical="center" wrapText="1"/>
      <protection locked="0"/>
    </xf>
    <xf numFmtId="0" fontId="1" fillId="11" borderId="2" xfId="0" applyFont="1" applyFill="1" applyBorder="1" applyAlignment="1" applyProtection="1">
      <alignment horizontal="center" vertical="center" wrapText="1"/>
      <protection locked="0"/>
    </xf>
    <xf numFmtId="9" fontId="1" fillId="11" borderId="2" xfId="0" applyNumberFormat="1" applyFont="1" applyFill="1" applyBorder="1" applyAlignment="1" applyProtection="1">
      <alignment horizontal="center" vertical="center" wrapText="1"/>
      <protection hidden="1"/>
    </xf>
    <xf numFmtId="0" fontId="1" fillId="11" borderId="2" xfId="0" applyFont="1" applyFill="1" applyBorder="1" applyAlignment="1" applyProtection="1">
      <alignment horizontal="center" vertical="center" wrapText="1"/>
      <protection hidden="1"/>
    </xf>
    <xf numFmtId="0" fontId="4" fillId="11" borderId="2" xfId="0" applyFont="1" applyFill="1" applyBorder="1" applyAlignment="1" applyProtection="1">
      <alignment horizontal="center" vertical="center" wrapText="1"/>
      <protection hidden="1"/>
    </xf>
    <xf numFmtId="165" fontId="1" fillId="11" borderId="3" xfId="0" applyNumberFormat="1" applyFont="1" applyFill="1" applyBorder="1" applyAlignment="1" applyProtection="1">
      <alignment horizontal="center" vertical="center" wrapText="1"/>
      <protection hidden="1"/>
    </xf>
    <xf numFmtId="0" fontId="1" fillId="11" borderId="35"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justify" vertical="center" wrapText="1"/>
      <protection locked="0"/>
    </xf>
    <xf numFmtId="0" fontId="1" fillId="11" borderId="39" xfId="0" applyFont="1" applyFill="1" applyBorder="1" applyAlignment="1" applyProtection="1">
      <alignment vertical="center" wrapText="1"/>
      <protection locked="0"/>
    </xf>
    <xf numFmtId="0" fontId="6" fillId="11" borderId="41" xfId="0" applyFont="1" applyFill="1" applyBorder="1" applyAlignment="1" applyProtection="1">
      <alignment horizontal="justify" vertical="center" wrapText="1"/>
      <protection locked="0"/>
    </xf>
    <xf numFmtId="0" fontId="1" fillId="11" borderId="41" xfId="0" applyFont="1" applyFill="1" applyBorder="1" applyAlignment="1" applyProtection="1">
      <alignment horizontal="center" vertical="center" wrapText="1"/>
      <protection locked="0"/>
    </xf>
    <xf numFmtId="0" fontId="4" fillId="11" borderId="41" xfId="0" applyFont="1" applyFill="1" applyBorder="1" applyAlignment="1" applyProtection="1">
      <alignment horizontal="center" vertical="center" wrapText="1"/>
      <protection hidden="1"/>
    </xf>
    <xf numFmtId="165" fontId="1" fillId="11" borderId="41" xfId="0" applyNumberFormat="1" applyFont="1" applyFill="1" applyBorder="1" applyAlignment="1" applyProtection="1">
      <alignment horizontal="center" vertical="center" wrapText="1"/>
      <protection hidden="1"/>
    </xf>
    <xf numFmtId="0" fontId="1" fillId="11" borderId="42" xfId="0" applyFont="1" applyFill="1" applyBorder="1" applyAlignment="1" applyProtection="1">
      <alignment horizontal="center" vertical="center" wrapText="1"/>
      <protection locked="0"/>
    </xf>
    <xf numFmtId="9" fontId="1" fillId="11" borderId="3" xfId="0" applyNumberFormat="1" applyFont="1" applyFill="1" applyBorder="1" applyAlignment="1" applyProtection="1">
      <alignment horizontal="center" vertical="center" wrapText="1"/>
      <protection hidden="1"/>
    </xf>
    <xf numFmtId="0" fontId="1" fillId="11" borderId="3" xfId="0" applyFont="1" applyFill="1" applyBorder="1" applyAlignment="1" applyProtection="1">
      <alignment horizontal="center" vertical="center" wrapText="1"/>
      <protection hidden="1"/>
    </xf>
    <xf numFmtId="0" fontId="1" fillId="0" borderId="0" xfId="0" applyFont="1" applyAlignment="1">
      <alignment horizontal="center"/>
    </xf>
    <xf numFmtId="0" fontId="1" fillId="11" borderId="67" xfId="0" applyFont="1" applyFill="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1" fillId="11" borderId="47" xfId="0" applyFont="1" applyFill="1" applyBorder="1" applyAlignment="1" applyProtection="1">
      <alignment horizontal="center" vertical="center" wrapText="1"/>
      <protection locked="0"/>
    </xf>
    <xf numFmtId="0" fontId="1" fillId="11" borderId="52" xfId="0" applyFont="1" applyFill="1" applyBorder="1" applyAlignment="1" applyProtection="1">
      <alignment horizontal="center" vertical="center" wrapText="1"/>
      <protection locked="0"/>
    </xf>
    <xf numFmtId="0" fontId="1" fillId="11" borderId="6" xfId="0" applyFont="1" applyFill="1" applyBorder="1" applyAlignment="1" applyProtection="1">
      <alignment horizontal="center" vertical="center" wrapText="1"/>
      <protection locked="0"/>
    </xf>
    <xf numFmtId="0" fontId="1" fillId="11" borderId="68" xfId="0" applyFont="1" applyFill="1" applyBorder="1" applyAlignment="1" applyProtection="1">
      <alignment horizontal="center" vertical="center" wrapText="1"/>
      <protection locked="0"/>
    </xf>
    <xf numFmtId="0" fontId="1" fillId="11" borderId="69" xfId="0" applyFont="1" applyFill="1" applyBorder="1" applyAlignment="1" applyProtection="1">
      <alignment horizontal="center" vertical="center" wrapText="1"/>
      <protection locked="0"/>
    </xf>
    <xf numFmtId="0" fontId="1" fillId="11" borderId="70" xfId="0" applyFont="1" applyFill="1" applyBorder="1" applyAlignment="1" applyProtection="1">
      <alignment horizontal="center" vertical="center" wrapText="1"/>
      <protection locked="0"/>
    </xf>
    <xf numFmtId="0" fontId="1" fillId="11" borderId="71" xfId="0" applyFont="1" applyFill="1" applyBorder="1" applyAlignment="1" applyProtection="1">
      <alignment horizontal="center" vertical="center" wrapText="1"/>
      <protection locked="0"/>
    </xf>
    <xf numFmtId="0" fontId="1" fillId="11" borderId="72" xfId="0" applyFont="1" applyFill="1" applyBorder="1" applyAlignment="1" applyProtection="1">
      <alignment horizontal="center" vertical="center" wrapText="1"/>
      <protection locked="0"/>
    </xf>
    <xf numFmtId="0" fontId="1" fillId="11" borderId="73" xfId="0" applyFont="1" applyFill="1" applyBorder="1" applyAlignment="1" applyProtection="1">
      <alignment horizontal="center" vertical="center" wrapText="1"/>
      <protection locked="0"/>
    </xf>
    <xf numFmtId="0" fontId="1" fillId="11" borderId="74" xfId="0" applyFont="1" applyFill="1" applyBorder="1" applyAlignment="1" applyProtection="1">
      <alignment horizontal="center" vertical="center" wrapText="1"/>
      <protection locked="0"/>
    </xf>
    <xf numFmtId="0" fontId="17" fillId="2" borderId="8" xfId="2" applyFont="1" applyFill="1" applyBorder="1" applyAlignment="1">
      <alignment vertical="center"/>
    </xf>
    <xf numFmtId="0" fontId="17" fillId="2" borderId="10" xfId="2" applyFont="1" applyFill="1" applyBorder="1" applyAlignment="1">
      <alignment vertical="center"/>
    </xf>
    <xf numFmtId="0" fontId="17" fillId="2" borderId="12" xfId="2" applyFont="1" applyFill="1" applyBorder="1" applyAlignment="1">
      <alignment vertical="center"/>
    </xf>
    <xf numFmtId="0" fontId="17" fillId="2" borderId="11" xfId="2" applyFont="1" applyFill="1" applyBorder="1" applyAlignment="1">
      <alignment vertical="center"/>
    </xf>
    <xf numFmtId="0" fontId="6" fillId="2" borderId="0" xfId="0" applyFont="1" applyFill="1" applyAlignment="1">
      <alignment vertical="center"/>
    </xf>
    <xf numFmtId="0" fontId="19" fillId="5" borderId="19" xfId="3" applyFont="1" applyFill="1" applyBorder="1" applyAlignment="1">
      <alignment horizontal="center" vertical="center" wrapText="1"/>
    </xf>
    <xf numFmtId="0" fontId="19" fillId="2" borderId="22" xfId="3" applyFont="1" applyFill="1" applyBorder="1" applyAlignment="1">
      <alignment horizontal="left" vertical="center" wrapText="1" readingOrder="1"/>
    </xf>
    <xf numFmtId="0" fontId="19" fillId="2" borderId="22" xfId="0" applyFont="1" applyFill="1" applyBorder="1" applyAlignment="1">
      <alignment horizontal="left" vertical="center" wrapText="1"/>
    </xf>
    <xf numFmtId="0" fontId="1" fillId="11" borderId="41" xfId="0" applyFont="1" applyFill="1" applyBorder="1" applyAlignment="1" applyProtection="1">
      <alignment horizontal="center" vertical="center" wrapText="1"/>
      <protection hidden="1"/>
    </xf>
    <xf numFmtId="0" fontId="44" fillId="11" borderId="22" xfId="0" applyFont="1" applyFill="1" applyBorder="1" applyAlignment="1" applyProtection="1">
      <alignment vertical="center" wrapText="1"/>
      <protection locked="0"/>
    </xf>
    <xf numFmtId="0" fontId="4" fillId="8" borderId="22" xfId="0" applyFont="1" applyFill="1" applyBorder="1" applyAlignment="1">
      <alignment horizontal="center" vertical="center"/>
    </xf>
    <xf numFmtId="0" fontId="1" fillId="0" borderId="22" xfId="0" applyFont="1" applyBorder="1" applyAlignment="1">
      <alignment vertical="center"/>
    </xf>
    <xf numFmtId="0" fontId="1" fillId="0" borderId="22" xfId="0" applyFont="1" applyBorder="1" applyAlignment="1">
      <alignment horizontal="left" vertical="center"/>
    </xf>
    <xf numFmtId="0" fontId="13" fillId="14" borderId="22" xfId="0" applyFont="1" applyFill="1" applyBorder="1" applyAlignment="1">
      <alignment horizontal="center" vertical="center" wrapText="1" readingOrder="1"/>
    </xf>
    <xf numFmtId="0" fontId="19" fillId="14" borderId="22" xfId="0" applyFont="1" applyFill="1" applyBorder="1" applyAlignment="1">
      <alignment horizontal="center" vertical="center" wrapText="1" readingOrder="1"/>
    </xf>
    <xf numFmtId="0" fontId="13" fillId="5" borderId="22" xfId="0" applyFont="1" applyFill="1" applyBorder="1" applyAlignment="1">
      <alignment horizontal="center" vertical="center" wrapText="1" readingOrder="1"/>
    </xf>
    <xf numFmtId="0" fontId="19" fillId="5" borderId="22" xfId="0" applyFont="1" applyFill="1" applyBorder="1" applyAlignment="1">
      <alignment horizontal="center" vertical="center" wrapText="1" readingOrder="1"/>
    </xf>
    <xf numFmtId="0" fontId="13" fillId="16" borderId="22" xfId="0" applyFont="1" applyFill="1" applyBorder="1" applyAlignment="1">
      <alignment horizontal="center" vertical="center" wrapText="1" readingOrder="1"/>
    </xf>
    <xf numFmtId="0" fontId="19" fillId="16" borderId="22" xfId="0" applyFont="1" applyFill="1" applyBorder="1" applyAlignment="1">
      <alignment horizontal="center" vertical="center" wrapText="1" readingOrder="1"/>
    </xf>
    <xf numFmtId="0" fontId="19" fillId="17" borderId="22" xfId="0" applyFont="1" applyFill="1" applyBorder="1" applyAlignment="1">
      <alignment horizontal="center" vertical="center" wrapText="1" readingOrder="1"/>
    </xf>
    <xf numFmtId="0" fontId="13" fillId="17" borderId="22" xfId="0" applyFont="1" applyFill="1" applyBorder="1" applyAlignment="1">
      <alignment horizontal="center" vertical="center" wrapText="1" readingOrder="1"/>
    </xf>
    <xf numFmtId="0" fontId="19" fillId="7" borderId="22" xfId="7" applyFont="1" applyFill="1" applyBorder="1" applyAlignment="1">
      <alignment horizontal="center" vertical="center" wrapText="1"/>
    </xf>
    <xf numFmtId="0" fontId="21" fillId="0" borderId="22" xfId="6" applyFont="1" applyBorder="1" applyAlignment="1">
      <alignment horizontal="center" vertical="center"/>
    </xf>
    <xf numFmtId="0" fontId="30" fillId="8" borderId="22"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14" borderId="22" xfId="0" applyFont="1" applyFill="1" applyBorder="1" applyAlignment="1">
      <alignment horizontal="center" vertical="center" wrapText="1" readingOrder="1"/>
    </xf>
    <xf numFmtId="0" fontId="21" fillId="16" borderId="22" xfId="0" applyFont="1" applyFill="1" applyBorder="1" applyAlignment="1">
      <alignment horizontal="center" vertical="center" wrapText="1" readingOrder="1"/>
    </xf>
    <xf numFmtId="0" fontId="21" fillId="17" borderId="22" xfId="0" applyFont="1" applyFill="1" applyBorder="1" applyAlignment="1">
      <alignment horizontal="center" vertical="center" wrapText="1" readingOrder="1"/>
    </xf>
    <xf numFmtId="0" fontId="30" fillId="8" borderId="22" xfId="7" applyFont="1" applyFill="1" applyBorder="1" applyAlignment="1">
      <alignment horizontal="center" vertical="center" wrapText="1"/>
    </xf>
    <xf numFmtId="0" fontId="19" fillId="8" borderId="22" xfId="6" applyFont="1" applyFill="1" applyBorder="1" applyAlignment="1">
      <alignment horizontal="center" vertical="center"/>
    </xf>
    <xf numFmtId="0" fontId="21" fillId="8" borderId="22" xfId="6" applyFont="1" applyFill="1" applyBorder="1" applyAlignment="1">
      <alignment horizontal="center" vertical="center"/>
    </xf>
    <xf numFmtId="0" fontId="28" fillId="11" borderId="22" xfId="0" applyFont="1" applyFill="1" applyBorder="1" applyAlignment="1">
      <alignment horizontal="center"/>
    </xf>
    <xf numFmtId="0" fontId="17" fillId="0" borderId="22" xfId="0" applyFont="1" applyBorder="1" applyAlignment="1">
      <alignment horizontal="center"/>
    </xf>
    <xf numFmtId="3" fontId="17" fillId="0" borderId="22" xfId="0" applyNumberFormat="1" applyFont="1" applyBorder="1" applyAlignment="1">
      <alignment horizontal="center"/>
    </xf>
    <xf numFmtId="0" fontId="19" fillId="17" borderId="22" xfId="7" applyFont="1" applyFill="1" applyBorder="1" applyAlignment="1">
      <alignment horizontal="center" vertical="center" wrapText="1"/>
    </xf>
    <xf numFmtId="0" fontId="19" fillId="16" borderId="22" xfId="7" applyFont="1" applyFill="1" applyBorder="1" applyAlignment="1">
      <alignment horizontal="center" vertical="center" wrapText="1"/>
    </xf>
    <xf numFmtId="0" fontId="19" fillId="5" borderId="22" xfId="7" applyFont="1" applyFill="1" applyBorder="1" applyAlignment="1">
      <alignment horizontal="center" vertical="center" wrapText="1"/>
    </xf>
    <xf numFmtId="0" fontId="19" fillId="14" borderId="22" xfId="7" applyFont="1" applyFill="1" applyBorder="1" applyAlignment="1">
      <alignment horizontal="center" vertical="center" wrapText="1"/>
    </xf>
    <xf numFmtId="0" fontId="40" fillId="8" borderId="22" xfId="0" applyFont="1" applyFill="1" applyBorder="1" applyAlignment="1">
      <alignment horizontal="center" vertical="center" wrapText="1" readingOrder="1"/>
    </xf>
    <xf numFmtId="0" fontId="3" fillId="0" borderId="22" xfId="0" applyFont="1" applyBorder="1" applyAlignment="1">
      <alignment horizontal="center" vertical="center" wrapText="1" readingOrder="1"/>
    </xf>
    <xf numFmtId="0" fontId="40" fillId="8" borderId="1" xfId="0" applyFont="1" applyFill="1" applyBorder="1" applyAlignment="1">
      <alignment horizontal="center" vertical="center" wrapText="1" readingOrder="1"/>
    </xf>
    <xf numFmtId="0" fontId="3" fillId="0" borderId="1" xfId="0" applyFont="1" applyBorder="1" applyAlignment="1">
      <alignment horizontal="left" vertical="center" wrapText="1" readingOrder="1"/>
    </xf>
    <xf numFmtId="0" fontId="43" fillId="0" borderId="1" xfId="0" applyFont="1" applyBorder="1" applyAlignment="1">
      <alignment horizontal="left" vertical="center" wrapText="1" readingOrder="1"/>
    </xf>
    <xf numFmtId="0" fontId="4" fillId="0" borderId="0" xfId="0" applyFont="1" applyAlignment="1">
      <alignment horizontal="center" vertical="center"/>
    </xf>
    <xf numFmtId="0" fontId="37" fillId="0" borderId="0" xfId="0" applyFont="1" applyAlignment="1">
      <alignment vertical="center" wrapText="1"/>
    </xf>
    <xf numFmtId="0" fontId="4" fillId="13" borderId="22" xfId="0" applyFont="1" applyFill="1" applyBorder="1" applyAlignment="1">
      <alignment horizontal="center" vertical="center"/>
    </xf>
    <xf numFmtId="0" fontId="4" fillId="15" borderId="22" xfId="0" applyFont="1" applyFill="1" applyBorder="1" applyAlignment="1">
      <alignment horizontal="center" vertical="center"/>
    </xf>
    <xf numFmtId="0" fontId="4" fillId="6" borderId="22" xfId="0" applyFont="1" applyFill="1" applyBorder="1" applyAlignment="1">
      <alignment horizontal="center" vertical="center"/>
    </xf>
    <xf numFmtId="0" fontId="4" fillId="12" borderId="22" xfId="0" applyFont="1" applyFill="1" applyBorder="1" applyAlignment="1">
      <alignment horizontal="center" vertical="center"/>
    </xf>
    <xf numFmtId="0" fontId="4" fillId="9" borderId="22" xfId="0" applyFont="1" applyFill="1" applyBorder="1" applyAlignment="1">
      <alignment horizontal="center" vertical="center"/>
    </xf>
    <xf numFmtId="0" fontId="38" fillId="17" borderId="22" xfId="0" applyFont="1" applyFill="1" applyBorder="1" applyAlignment="1">
      <alignment horizontal="center" vertical="center" wrapText="1" readingOrder="1"/>
    </xf>
    <xf numFmtId="0" fontId="38" fillId="16" borderId="22" xfId="0" applyFont="1" applyFill="1" applyBorder="1" applyAlignment="1">
      <alignment horizontal="center" vertical="center" wrapText="1" readingOrder="1"/>
    </xf>
    <xf numFmtId="0" fontId="38" fillId="5" borderId="22" xfId="0" applyFont="1" applyFill="1" applyBorder="1" applyAlignment="1">
      <alignment horizontal="center" vertical="center" wrapText="1" readingOrder="1"/>
    </xf>
    <xf numFmtId="0" fontId="38" fillId="14" borderId="22" xfId="0" applyFont="1" applyFill="1" applyBorder="1" applyAlignment="1">
      <alignment horizontal="center" vertical="center" wrapText="1" readingOrder="1"/>
    </xf>
    <xf numFmtId="0" fontId="4" fillId="9" borderId="22" xfId="0" applyFont="1" applyFill="1" applyBorder="1" applyAlignment="1">
      <alignment horizontal="center" vertical="center" textRotation="90"/>
    </xf>
    <xf numFmtId="0" fontId="4" fillId="0" borderId="0" xfId="0" applyFont="1" applyAlignment="1">
      <alignment vertical="center"/>
    </xf>
    <xf numFmtId="0" fontId="1" fillId="6" borderId="0" xfId="0" applyFont="1" applyFill="1" applyAlignment="1">
      <alignment vertical="center"/>
    </xf>
    <xf numFmtId="0" fontId="1" fillId="0" borderId="0" xfId="0" applyFont="1" applyAlignment="1" applyProtection="1">
      <alignment horizontal="center" vertical="center" wrapText="1"/>
      <protection hidden="1"/>
    </xf>
    <xf numFmtId="0" fontId="1" fillId="0" borderId="0" xfId="0" applyFont="1" applyAlignment="1" applyProtection="1">
      <alignment vertical="center" wrapText="1"/>
      <protection hidden="1"/>
    </xf>
    <xf numFmtId="0" fontId="1" fillId="2" borderId="0" xfId="0" applyFont="1" applyFill="1" applyAlignment="1" applyProtection="1">
      <alignment vertical="center" wrapText="1"/>
      <protection hidden="1"/>
    </xf>
    <xf numFmtId="0" fontId="1" fillId="0" borderId="83" xfId="0" applyFont="1" applyBorder="1" applyAlignment="1" applyProtection="1">
      <alignment horizontal="center" vertical="center" wrapText="1"/>
      <protection hidden="1"/>
    </xf>
    <xf numFmtId="0" fontId="33" fillId="18" borderId="18" xfId="0" applyFont="1" applyFill="1" applyBorder="1" applyAlignment="1" applyProtection="1">
      <alignment horizontal="center" vertical="center" wrapText="1"/>
      <protection hidden="1"/>
    </xf>
    <xf numFmtId="0" fontId="31" fillId="21" borderId="86" xfId="0" applyFont="1" applyFill="1" applyBorder="1" applyAlignment="1" applyProtection="1">
      <alignment horizontal="center" vertical="center" wrapText="1"/>
      <protection hidden="1"/>
    </xf>
    <xf numFmtId="0" fontId="31" fillId="23" borderId="37" xfId="0" applyFont="1" applyFill="1" applyBorder="1" applyAlignment="1" applyProtection="1">
      <alignment horizontal="center" vertical="center" textRotation="90" wrapText="1"/>
      <protection hidden="1"/>
    </xf>
    <xf numFmtId="0" fontId="31" fillId="23" borderId="37" xfId="0" applyFont="1" applyFill="1" applyBorder="1" applyAlignment="1" applyProtection="1">
      <alignment horizontal="center" vertical="center" wrapText="1"/>
      <protection hidden="1"/>
    </xf>
    <xf numFmtId="0" fontId="31" fillId="23" borderId="37" xfId="0" applyFont="1" applyFill="1" applyBorder="1" applyAlignment="1" applyProtection="1">
      <alignment horizontal="left" vertical="center" wrapText="1"/>
      <protection hidden="1"/>
    </xf>
    <xf numFmtId="0" fontId="33" fillId="19" borderId="37" xfId="0" applyFont="1" applyFill="1" applyBorder="1" applyAlignment="1" applyProtection="1">
      <alignment horizontal="center" vertical="center" wrapText="1"/>
      <protection hidden="1"/>
    </xf>
    <xf numFmtId="0" fontId="33" fillId="19" borderId="51" xfId="0" applyFont="1" applyFill="1" applyBorder="1" applyAlignment="1" applyProtection="1">
      <alignment horizontal="center" vertical="center" wrapText="1"/>
      <protection hidden="1"/>
    </xf>
    <xf numFmtId="0" fontId="33" fillId="20" borderId="37" xfId="0" applyFont="1" applyFill="1" applyBorder="1" applyAlignment="1" applyProtection="1">
      <alignment horizontal="center" vertical="center" textRotation="90" wrapText="1"/>
      <protection hidden="1"/>
    </xf>
    <xf numFmtId="0" fontId="33" fillId="20" borderId="37" xfId="0" applyFont="1" applyFill="1" applyBorder="1" applyAlignment="1" applyProtection="1">
      <alignment horizontal="center" vertical="center" wrapText="1"/>
      <protection hidden="1"/>
    </xf>
    <xf numFmtId="0" fontId="33" fillId="24" borderId="37" xfId="0" applyFont="1" applyFill="1" applyBorder="1" applyAlignment="1" applyProtection="1">
      <alignment horizontal="center" vertical="center" wrapText="1"/>
      <protection hidden="1"/>
    </xf>
    <xf numFmtId="0" fontId="33" fillId="18" borderId="37" xfId="0" applyFont="1" applyFill="1" applyBorder="1" applyAlignment="1" applyProtection="1">
      <alignment horizontal="center" vertical="center" wrapText="1"/>
      <protection hidden="1"/>
    </xf>
    <xf numFmtId="0" fontId="33" fillId="18" borderId="76" xfId="0" applyFont="1" applyFill="1" applyBorder="1" applyAlignment="1" applyProtection="1">
      <alignment horizontal="center" vertical="center" wrapText="1"/>
      <protection hidden="1"/>
    </xf>
    <xf numFmtId="0" fontId="33" fillId="27" borderId="75" xfId="0" applyFont="1" applyFill="1" applyBorder="1" applyAlignment="1" applyProtection="1">
      <alignment horizontal="center" vertical="center" wrapText="1"/>
      <protection hidden="1"/>
    </xf>
    <xf numFmtId="0" fontId="33" fillId="27" borderId="51" xfId="0" applyFont="1" applyFill="1" applyBorder="1" applyAlignment="1" applyProtection="1">
      <alignment horizontal="center" vertical="center" wrapText="1"/>
      <protection hidden="1"/>
    </xf>
    <xf numFmtId="0" fontId="33" fillId="27" borderId="39" xfId="0" applyFont="1" applyFill="1" applyBorder="1" applyAlignment="1" applyProtection="1">
      <alignment horizontal="center" vertical="center" wrapText="1"/>
      <protection hidden="1"/>
    </xf>
    <xf numFmtId="0" fontId="33" fillId="27" borderId="54" xfId="0" applyFont="1" applyFill="1" applyBorder="1" applyAlignment="1" applyProtection="1">
      <alignment horizontal="center" vertical="center" wrapText="1"/>
      <protection hidden="1"/>
    </xf>
    <xf numFmtId="0" fontId="31" fillId="28" borderId="19" xfId="0" applyFont="1" applyFill="1" applyBorder="1" applyAlignment="1" applyProtection="1">
      <alignment horizontal="center" vertical="center" wrapText="1"/>
      <protection hidden="1"/>
    </xf>
    <xf numFmtId="0" fontId="31" fillId="28" borderId="22" xfId="0" applyFont="1" applyFill="1" applyBorder="1" applyAlignment="1" applyProtection="1">
      <alignment horizontal="center" vertical="center" wrapText="1"/>
      <protection hidden="1"/>
    </xf>
    <xf numFmtId="0" fontId="31" fillId="28" borderId="20" xfId="0" applyFont="1" applyFill="1" applyBorder="1" applyAlignment="1" applyProtection="1">
      <alignment horizontal="center" vertical="center" wrapText="1"/>
      <protection hidden="1"/>
    </xf>
    <xf numFmtId="0" fontId="31" fillId="28" borderId="66" xfId="0" applyFont="1" applyFill="1" applyBorder="1" applyAlignment="1" applyProtection="1">
      <alignment horizontal="center" vertical="center" wrapText="1"/>
      <protection hidden="1"/>
    </xf>
    <xf numFmtId="165" fontId="1" fillId="11" borderId="32" xfId="1" applyNumberFormat="1" applyFont="1" applyFill="1" applyBorder="1" applyAlignment="1" applyProtection="1">
      <alignment horizontal="center" vertical="center" wrapText="1"/>
      <protection hidden="1"/>
    </xf>
    <xf numFmtId="165" fontId="1" fillId="11" borderId="2" xfId="1" applyNumberFormat="1" applyFont="1" applyFill="1" applyBorder="1" applyAlignment="1" applyProtection="1">
      <alignment horizontal="center" vertical="center" wrapText="1"/>
      <protection hidden="1"/>
    </xf>
    <xf numFmtId="165" fontId="1" fillId="11" borderId="41" xfId="1" applyNumberFormat="1" applyFont="1" applyFill="1" applyBorder="1" applyAlignment="1" applyProtection="1">
      <alignment horizontal="center" vertical="center" wrapText="1"/>
      <protection hidden="1"/>
    </xf>
    <xf numFmtId="15" fontId="1" fillId="11" borderId="77" xfId="0" applyNumberFormat="1" applyFont="1" applyFill="1" applyBorder="1" applyAlignment="1" applyProtection="1">
      <alignment horizontal="center" vertical="center" wrapText="1"/>
      <protection locked="0"/>
    </xf>
    <xf numFmtId="15" fontId="1" fillId="11" borderId="13" xfId="0" applyNumberFormat="1" applyFont="1" applyFill="1" applyBorder="1" applyAlignment="1" applyProtection="1">
      <alignment horizontal="center" vertical="center" wrapText="1"/>
      <protection locked="0"/>
    </xf>
    <xf numFmtId="15" fontId="1" fillId="11" borderId="78" xfId="0" applyNumberFormat="1" applyFont="1" applyFill="1" applyBorder="1" applyAlignment="1" applyProtection="1">
      <alignment horizontal="center" vertical="center" wrapText="1"/>
      <protection locked="0"/>
    </xf>
    <xf numFmtId="15" fontId="1" fillId="11" borderId="6" xfId="0" applyNumberFormat="1" applyFont="1" applyFill="1" applyBorder="1" applyAlignment="1" applyProtection="1">
      <alignment horizontal="center" vertical="center" wrapText="1"/>
      <protection locked="0"/>
    </xf>
    <xf numFmtId="15" fontId="1" fillId="11" borderId="73" xfId="0" applyNumberFormat="1" applyFont="1" applyFill="1" applyBorder="1" applyAlignment="1" applyProtection="1">
      <alignment horizontal="center" vertical="center" wrapText="1"/>
      <protection locked="0"/>
    </xf>
    <xf numFmtId="15" fontId="1" fillId="11" borderId="68" xfId="0" applyNumberFormat="1" applyFont="1" applyFill="1" applyBorder="1" applyAlignment="1" applyProtection="1">
      <alignment horizontal="center" vertical="center" wrapText="1"/>
      <protection locked="0"/>
    </xf>
    <xf numFmtId="0" fontId="1" fillId="2" borderId="0" xfId="0" applyFont="1" applyFill="1" applyAlignment="1">
      <alignment horizontal="center" vertical="center"/>
    </xf>
    <xf numFmtId="0" fontId="22" fillId="2" borderId="0" xfId="0" applyFont="1" applyFill="1" applyAlignment="1">
      <alignment horizontal="center" vertical="center"/>
    </xf>
    <xf numFmtId="0" fontId="8" fillId="2" borderId="0" xfId="0" applyFont="1" applyFill="1" applyAlignment="1">
      <alignment horizontal="center" vertical="center"/>
    </xf>
    <xf numFmtId="0" fontId="24" fillId="0" borderId="26" xfId="0" applyFont="1" applyBorder="1" applyAlignment="1">
      <alignment horizontal="center" vertical="center" wrapText="1"/>
    </xf>
    <xf numFmtId="0" fontId="18" fillId="5" borderId="26" xfId="0" applyFont="1" applyFill="1" applyBorder="1" applyAlignment="1">
      <alignment horizontal="center" vertical="center" wrapText="1" readingOrder="1"/>
    </xf>
    <xf numFmtId="0" fontId="18" fillId="14" borderId="26" xfId="0" applyFont="1" applyFill="1" applyBorder="1" applyAlignment="1">
      <alignment horizontal="center" vertical="center" wrapText="1" readingOrder="1"/>
    </xf>
    <xf numFmtId="0" fontId="39" fillId="14" borderId="26" xfId="0" applyFont="1" applyFill="1" applyBorder="1" applyAlignment="1">
      <alignment horizontal="center" vertical="center" wrapText="1" readingOrder="1"/>
    </xf>
    <xf numFmtId="0" fontId="18" fillId="16" borderId="26" xfId="0" applyFont="1" applyFill="1" applyBorder="1" applyAlignment="1">
      <alignment horizontal="center" vertical="center" wrapText="1" readingOrder="1"/>
    </xf>
    <xf numFmtId="0" fontId="39" fillId="5" borderId="26" xfId="0" applyFont="1" applyFill="1" applyBorder="1" applyAlignment="1">
      <alignment horizontal="center" vertical="center" wrapText="1" readingOrder="1"/>
    </xf>
    <xf numFmtId="0" fontId="39" fillId="16" borderId="26" xfId="0" applyFont="1" applyFill="1" applyBorder="1" applyAlignment="1">
      <alignment horizontal="center" vertical="center" wrapText="1" readingOrder="1"/>
    </xf>
    <xf numFmtId="0" fontId="18" fillId="17" borderId="26" xfId="0" applyFont="1" applyFill="1" applyBorder="1" applyAlignment="1">
      <alignment horizontal="center" vertical="center" wrapText="1" readingOrder="1"/>
    </xf>
    <xf numFmtId="0" fontId="39" fillId="17" borderId="26" xfId="0" applyFont="1" applyFill="1" applyBorder="1" applyAlignment="1">
      <alignment horizontal="center" vertical="center" wrapText="1" readingOrder="1"/>
    </xf>
    <xf numFmtId="0" fontId="23" fillId="5" borderId="26" xfId="0" applyFont="1" applyFill="1" applyBorder="1" applyAlignment="1">
      <alignment horizontal="center" vertical="center" wrapText="1" readingOrder="1"/>
    </xf>
    <xf numFmtId="0" fontId="23" fillId="14" borderId="26" xfId="0" applyFont="1" applyFill="1" applyBorder="1" applyAlignment="1">
      <alignment horizontal="center" vertical="center" wrapText="1" readingOrder="1"/>
    </xf>
    <xf numFmtId="0" fontId="14" fillId="2" borderId="0" xfId="0" applyFont="1" applyFill="1" applyAlignment="1">
      <alignment horizontal="center" vertical="center"/>
    </xf>
    <xf numFmtId="0" fontId="23" fillId="16" borderId="26" xfId="0" applyFont="1" applyFill="1" applyBorder="1" applyAlignment="1">
      <alignment horizontal="center" vertical="center" wrapText="1" readingOrder="1"/>
    </xf>
    <xf numFmtId="0" fontId="29" fillId="2" borderId="0" xfId="0" applyFont="1" applyFill="1" applyAlignment="1">
      <alignment horizontal="center" vertical="center"/>
    </xf>
    <xf numFmtId="0" fontId="23" fillId="17" borderId="26" xfId="0" applyFont="1" applyFill="1" applyBorder="1" applyAlignment="1">
      <alignment horizontal="center" vertical="center" wrapText="1" readingOrder="1"/>
    </xf>
    <xf numFmtId="0" fontId="29" fillId="2" borderId="0" xfId="0" applyFont="1" applyFill="1" applyAlignment="1">
      <alignment horizontal="center" vertical="center" wrapText="1"/>
    </xf>
    <xf numFmtId="0" fontId="25" fillId="2" borderId="0" xfId="0" applyFont="1" applyFill="1" applyAlignment="1">
      <alignment horizontal="center" vertical="center"/>
    </xf>
    <xf numFmtId="0" fontId="14" fillId="9" borderId="22" xfId="0" applyFont="1" applyFill="1" applyBorder="1" applyAlignment="1" applyProtection="1">
      <alignment horizontal="center" vertical="center" wrapText="1"/>
      <protection locked="0"/>
    </xf>
    <xf numFmtId="0" fontId="24" fillId="2" borderId="0" xfId="0" applyFont="1" applyFill="1"/>
    <xf numFmtId="0" fontId="24" fillId="0" borderId="0" xfId="0" applyFont="1"/>
    <xf numFmtId="0" fontId="27" fillId="3" borderId="55" xfId="0" applyFont="1" applyFill="1" applyBorder="1" applyAlignment="1">
      <alignment horizontal="center" vertical="center" wrapText="1" readingOrder="1"/>
    </xf>
    <xf numFmtId="37" fontId="11" fillId="0" borderId="7" xfId="5" applyNumberFormat="1" applyFont="1" applyBorder="1" applyAlignment="1" applyProtection="1">
      <alignment horizontal="center" vertical="center" wrapText="1" readingOrder="1"/>
    </xf>
    <xf numFmtId="10" fontId="13" fillId="7" borderId="22" xfId="1" applyNumberFormat="1" applyFont="1" applyFill="1" applyBorder="1" applyAlignment="1" applyProtection="1">
      <alignment horizontal="center" vertical="center" wrapText="1"/>
    </xf>
    <xf numFmtId="0" fontId="13" fillId="7" borderId="22" xfId="7" applyFont="1" applyFill="1" applyBorder="1" applyAlignment="1">
      <alignment horizontal="center" vertical="center" wrapText="1"/>
    </xf>
    <xf numFmtId="0" fontId="10" fillId="6" borderId="55" xfId="0" applyFont="1" applyFill="1" applyBorder="1" applyAlignment="1">
      <alignment horizontal="center" vertical="center" wrapText="1" readingOrder="1"/>
    </xf>
    <xf numFmtId="37" fontId="11" fillId="0" borderId="1" xfId="5" applyNumberFormat="1" applyFont="1" applyBorder="1" applyAlignment="1" applyProtection="1">
      <alignment horizontal="center" vertical="center" wrapText="1" readingOrder="1"/>
    </xf>
    <xf numFmtId="10" fontId="13" fillId="17" borderId="22" xfId="1" applyNumberFormat="1" applyFont="1" applyFill="1" applyBorder="1" applyAlignment="1" applyProtection="1">
      <alignment horizontal="center" vertical="center" wrapText="1" readingOrder="1"/>
    </xf>
    <xf numFmtId="0" fontId="10" fillId="2" borderId="55" xfId="0" applyFont="1" applyFill="1" applyBorder="1" applyAlignment="1">
      <alignment horizontal="center" vertical="center" wrapText="1" readingOrder="1"/>
    </xf>
    <xf numFmtId="0" fontId="11" fillId="2" borderId="55" xfId="0" applyFont="1" applyFill="1" applyBorder="1" applyAlignment="1">
      <alignment horizontal="justify" vertical="center" wrapText="1" readingOrder="1"/>
    </xf>
    <xf numFmtId="9" fontId="10" fillId="2" borderId="55" xfId="0" applyNumberFormat="1" applyFont="1" applyFill="1" applyBorder="1" applyAlignment="1">
      <alignment horizontal="center" vertical="center" wrapText="1" readingOrder="1"/>
    </xf>
    <xf numFmtId="10" fontId="13" fillId="16" borderId="22" xfId="1" applyNumberFormat="1" applyFont="1" applyFill="1" applyBorder="1" applyAlignment="1" applyProtection="1">
      <alignment horizontal="center" vertical="center" wrapText="1" readingOrder="1"/>
    </xf>
    <xf numFmtId="10" fontId="13" fillId="5" borderId="22" xfId="1" applyNumberFormat="1" applyFont="1" applyFill="1" applyBorder="1" applyAlignment="1" applyProtection="1">
      <alignment horizontal="center" vertical="center" wrapText="1" readingOrder="1"/>
    </xf>
    <xf numFmtId="10" fontId="13" fillId="14" borderId="22" xfId="1" applyNumberFormat="1" applyFont="1" applyFill="1" applyBorder="1" applyAlignment="1" applyProtection="1">
      <alignment horizontal="center" vertical="center" wrapText="1" readingOrder="1"/>
    </xf>
    <xf numFmtId="0" fontId="10" fillId="3" borderId="55" xfId="0" applyFont="1" applyFill="1" applyBorder="1" applyAlignment="1">
      <alignment horizontal="center" vertical="center" wrapText="1" readingOrder="1"/>
    </xf>
    <xf numFmtId="0" fontId="24" fillId="0" borderId="62" xfId="0" applyFont="1" applyBorder="1"/>
    <xf numFmtId="0" fontId="11" fillId="0" borderId="7" xfId="0" applyFont="1" applyBorder="1" applyAlignment="1">
      <alignment horizontal="center" vertical="center" wrapText="1" readingOrder="1"/>
    </xf>
    <xf numFmtId="0" fontId="11" fillId="0" borderId="7" xfId="0" applyFont="1" applyBorder="1" applyAlignment="1">
      <alignment horizontal="justify" vertical="center" wrapText="1" readingOrder="1"/>
    </xf>
    <xf numFmtId="0" fontId="11" fillId="0" borderId="1" xfId="0" applyFont="1" applyBorder="1" applyAlignment="1">
      <alignment horizontal="center" vertical="center" wrapText="1" readingOrder="1"/>
    </xf>
    <xf numFmtId="0" fontId="11" fillId="0" borderId="1" xfId="0" applyFont="1" applyBorder="1" applyAlignment="1">
      <alignment horizontal="justify" vertical="center" wrapText="1" readingOrder="1"/>
    </xf>
    <xf numFmtId="0" fontId="26" fillId="2" borderId="0" xfId="0" applyFont="1" applyFill="1"/>
    <xf numFmtId="0" fontId="9" fillId="2" borderId="61" xfId="0" applyFont="1" applyFill="1" applyBorder="1" applyAlignment="1">
      <alignment vertical="center" wrapText="1"/>
    </xf>
    <xf numFmtId="0" fontId="9" fillId="2" borderId="0" xfId="0" applyFont="1" applyFill="1" applyAlignment="1">
      <alignment vertical="center" wrapText="1"/>
    </xf>
    <xf numFmtId="164" fontId="0" fillId="0" borderId="0" xfId="5" applyFont="1" applyProtection="1"/>
    <xf numFmtId="0" fontId="1" fillId="11" borderId="32" xfId="0" applyFont="1" applyFill="1" applyBorder="1" applyAlignment="1" applyProtection="1">
      <alignment horizontal="justify" vertical="center" wrapText="1"/>
      <protection locked="0"/>
    </xf>
    <xf numFmtId="0" fontId="1" fillId="11" borderId="32" xfId="0" applyFont="1" applyFill="1" applyBorder="1" applyAlignment="1" applyProtection="1">
      <alignment horizontal="left" vertical="center" wrapText="1"/>
      <protection locked="0"/>
    </xf>
    <xf numFmtId="0" fontId="1" fillId="11" borderId="2" xfId="0" applyFont="1" applyFill="1" applyBorder="1" applyAlignment="1" applyProtection="1">
      <alignment horizontal="left" vertical="center" wrapText="1"/>
      <protection locked="0"/>
    </xf>
    <xf numFmtId="0" fontId="1" fillId="11" borderId="41" xfId="0" applyFont="1" applyFill="1" applyBorder="1" applyAlignment="1" applyProtection="1">
      <alignment horizontal="justify" vertical="center" wrapText="1"/>
      <protection locked="0"/>
    </xf>
    <xf numFmtId="0" fontId="1" fillId="11" borderId="52" xfId="0" applyFont="1" applyFill="1" applyBorder="1" applyAlignment="1" applyProtection="1">
      <alignment horizontal="left" vertical="center" wrapText="1"/>
      <protection locked="0"/>
    </xf>
    <xf numFmtId="0" fontId="1" fillId="11" borderId="6" xfId="0" applyFont="1" applyFill="1" applyBorder="1" applyAlignment="1" applyProtection="1">
      <alignment horizontal="left" vertical="center" wrapText="1"/>
      <protection locked="0"/>
    </xf>
    <xf numFmtId="0" fontId="6" fillId="11" borderId="32" xfId="0" applyFont="1" applyFill="1" applyBorder="1" applyAlignment="1" applyProtection="1">
      <alignment horizontal="left" vertical="center" wrapText="1"/>
      <protection locked="0"/>
    </xf>
    <xf numFmtId="0" fontId="1" fillId="11" borderId="67" xfId="0" applyFont="1" applyFill="1" applyBorder="1" applyAlignment="1" applyProtection="1">
      <alignment horizontal="left" vertical="center" wrapText="1"/>
      <protection locked="0"/>
    </xf>
    <xf numFmtId="0" fontId="1" fillId="11" borderId="74" xfId="0" applyFont="1" applyFill="1" applyBorder="1" applyAlignment="1" applyProtection="1">
      <alignment horizontal="left" vertical="center" wrapText="1"/>
      <protection locked="0"/>
    </xf>
    <xf numFmtId="0" fontId="1" fillId="11" borderId="4" xfId="0" applyFont="1" applyFill="1" applyBorder="1" applyAlignment="1" applyProtection="1">
      <alignment horizontal="left" vertical="center" wrapText="1"/>
      <protection locked="0"/>
    </xf>
    <xf numFmtId="0" fontId="1" fillId="11" borderId="72" xfId="0"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hidden="1"/>
    </xf>
    <xf numFmtId="0" fontId="1" fillId="11" borderId="41" xfId="0" applyFont="1" applyFill="1" applyBorder="1" applyAlignment="1" applyProtection="1">
      <alignment horizontal="left" vertical="center" wrapText="1"/>
      <protection locked="0"/>
    </xf>
    <xf numFmtId="0" fontId="1" fillId="0" borderId="0" xfId="0" applyFont="1" applyAlignment="1">
      <alignment horizontal="center" wrapText="1"/>
    </xf>
    <xf numFmtId="0" fontId="1" fillId="0" borderId="0" xfId="0" applyFont="1" applyAlignment="1">
      <alignment wrapText="1"/>
    </xf>
    <xf numFmtId="0" fontId="4" fillId="10" borderId="0" xfId="0" applyFont="1" applyFill="1" applyAlignment="1">
      <alignment horizontal="center" vertical="center"/>
    </xf>
    <xf numFmtId="0" fontId="4" fillId="10" borderId="0" xfId="0" applyFont="1" applyFill="1" applyAlignment="1">
      <alignment horizontal="center" vertical="center" wrapText="1"/>
    </xf>
    <xf numFmtId="0" fontId="0" fillId="0" borderId="0" xfId="0" applyAlignment="1">
      <alignment vertical="center" wrapText="1"/>
    </xf>
    <xf numFmtId="0" fontId="49" fillId="5" borderId="0" xfId="0" applyFont="1" applyFill="1" applyAlignment="1">
      <alignment horizontal="center" vertical="center" wrapText="1"/>
    </xf>
    <xf numFmtId="0" fontId="13" fillId="5" borderId="0" xfId="0" applyFont="1" applyFill="1" applyAlignment="1">
      <alignment horizontal="center" vertical="center" wrapText="1"/>
    </xf>
    <xf numFmtId="0" fontId="1" fillId="0" borderId="0" xfId="0" pivotButton="1" applyFont="1" applyAlignment="1">
      <alignment vertical="center" wrapText="1"/>
    </xf>
    <xf numFmtId="0" fontId="1" fillId="25" borderId="0" xfId="0" applyFont="1" applyFill="1" applyAlignment="1">
      <alignment horizontal="center" vertical="center" wrapText="1"/>
    </xf>
    <xf numFmtId="0" fontId="13" fillId="26" borderId="0" xfId="0" applyFont="1" applyFill="1" applyAlignment="1">
      <alignment horizontal="center" vertical="center" wrapText="1"/>
    </xf>
    <xf numFmtId="0" fontId="1" fillId="0" borderId="0" xfId="0" applyFont="1" applyAlignment="1">
      <alignment horizontal="left" vertical="center" wrapText="1"/>
    </xf>
    <xf numFmtId="1" fontId="1" fillId="0" borderId="0" xfId="0" applyNumberFormat="1" applyFont="1" applyAlignment="1">
      <alignment horizontal="center" vertical="center" wrapText="1"/>
    </xf>
    <xf numFmtId="0" fontId="4" fillId="16" borderId="0" xfId="0" applyFont="1" applyFill="1" applyAlignment="1">
      <alignment horizontal="center" vertical="center" wrapText="1"/>
    </xf>
    <xf numFmtId="0" fontId="2" fillId="14" borderId="0" xfId="0" applyFont="1" applyFill="1" applyAlignment="1">
      <alignment horizontal="center" vertical="center" wrapText="1"/>
    </xf>
    <xf numFmtId="165" fontId="1" fillId="0" borderId="0" xfId="0" applyNumberFormat="1" applyFont="1" applyAlignment="1">
      <alignment horizontal="center" vertical="center" wrapText="1"/>
    </xf>
    <xf numFmtId="0" fontId="1" fillId="0" borderId="0" xfId="0" pivotButton="1" applyFont="1" applyAlignment="1">
      <alignment horizontal="center" vertical="center" wrapText="1"/>
    </xf>
    <xf numFmtId="0" fontId="4" fillId="11" borderId="22" xfId="0" applyFont="1" applyFill="1" applyBorder="1" applyAlignment="1" applyProtection="1">
      <alignment vertical="center" wrapText="1"/>
      <protection locked="0"/>
    </xf>
    <xf numFmtId="0" fontId="4" fillId="11" borderId="30" xfId="0" applyFont="1" applyFill="1" applyBorder="1" applyAlignment="1" applyProtection="1">
      <alignment vertical="center" wrapText="1"/>
      <protection locked="0"/>
    </xf>
    <xf numFmtId="0" fontId="44" fillId="11" borderId="2" xfId="0" applyFont="1" applyFill="1" applyBorder="1" applyAlignment="1" applyProtection="1">
      <alignment horizontal="left" vertical="center" wrapText="1"/>
      <protection locked="0"/>
    </xf>
    <xf numFmtId="0" fontId="50" fillId="11" borderId="67" xfId="0" quotePrefix="1" applyFont="1" applyFill="1" applyBorder="1" applyAlignment="1" applyProtection="1">
      <alignment horizontal="center" vertical="center" wrapText="1"/>
      <protection locked="0"/>
    </xf>
    <xf numFmtId="0" fontId="50" fillId="11" borderId="32" xfId="0" applyFont="1" applyFill="1" applyBorder="1" applyAlignment="1" applyProtection="1">
      <alignment horizontal="center" vertical="center" wrapText="1"/>
      <protection locked="0"/>
    </xf>
    <xf numFmtId="15" fontId="1" fillId="11" borderId="77" xfId="0" applyNumberFormat="1" applyFont="1" applyFill="1" applyBorder="1" applyAlignment="1" applyProtection="1">
      <alignment horizontal="left" vertical="center" wrapText="1"/>
      <protection locked="0"/>
    </xf>
    <xf numFmtId="9" fontId="51" fillId="11" borderId="2" xfId="0" applyNumberFormat="1" applyFont="1" applyFill="1" applyBorder="1" applyAlignment="1" applyProtection="1">
      <alignment horizontal="center" vertical="center" wrapText="1"/>
      <protection hidden="1"/>
    </xf>
    <xf numFmtId="0" fontId="51" fillId="11" borderId="2" xfId="0" applyFont="1" applyFill="1" applyBorder="1" applyAlignment="1" applyProtection="1">
      <alignment horizontal="center" vertical="center" wrapText="1"/>
      <protection hidden="1"/>
    </xf>
    <xf numFmtId="0" fontId="51" fillId="11" borderId="2" xfId="0" applyFont="1" applyFill="1" applyBorder="1" applyAlignment="1" applyProtection="1">
      <alignment horizontal="center" vertical="center" wrapText="1"/>
      <protection locked="0"/>
    </xf>
    <xf numFmtId="15" fontId="51" fillId="11" borderId="77" xfId="0" applyNumberFormat="1" applyFont="1" applyFill="1" applyBorder="1" applyAlignment="1" applyProtection="1">
      <alignment horizontal="left" vertical="center" wrapText="1"/>
      <protection locked="0"/>
    </xf>
    <xf numFmtId="0" fontId="51" fillId="11" borderId="2" xfId="0" applyFont="1" applyFill="1" applyBorder="1" applyAlignment="1" applyProtection="1">
      <alignment horizontal="justify" vertical="center" wrapText="1"/>
      <protection locked="0"/>
    </xf>
    <xf numFmtId="0" fontId="48" fillId="11" borderId="67" xfId="8" applyFill="1" applyBorder="1" applyAlignment="1" applyProtection="1">
      <alignment horizontal="center" vertical="center" wrapText="1"/>
      <protection locked="0"/>
    </xf>
    <xf numFmtId="0" fontId="52" fillId="11" borderId="67" xfId="8" applyFont="1" applyFill="1" applyBorder="1" applyAlignment="1" applyProtection="1">
      <alignment horizontal="center" vertical="center" wrapText="1"/>
      <protection locked="0"/>
    </xf>
    <xf numFmtId="15" fontId="51" fillId="11" borderId="77" xfId="0" applyNumberFormat="1" applyFont="1" applyFill="1" applyBorder="1" applyAlignment="1" applyProtection="1">
      <alignment horizontal="center" vertical="center" wrapText="1"/>
      <protection locked="0"/>
    </xf>
    <xf numFmtId="0" fontId="51" fillId="11" borderId="2" xfId="0" applyFont="1" applyFill="1" applyBorder="1" applyAlignment="1" applyProtection="1">
      <alignment horizontal="left" vertical="center" wrapText="1"/>
      <protection locked="0"/>
    </xf>
    <xf numFmtId="15" fontId="51" fillId="11" borderId="78" xfId="0" applyNumberFormat="1" applyFont="1" applyFill="1" applyBorder="1" applyAlignment="1" applyProtection="1">
      <alignment horizontal="center" vertical="center" wrapText="1"/>
      <protection locked="0"/>
    </xf>
    <xf numFmtId="15" fontId="51" fillId="11" borderId="13" xfId="0" applyNumberFormat="1" applyFont="1" applyFill="1" applyBorder="1" applyAlignment="1" applyProtection="1">
      <alignment horizontal="center" vertical="center" wrapText="1"/>
      <protection locked="0"/>
    </xf>
    <xf numFmtId="0" fontId="51" fillId="11" borderId="4" xfId="0" applyFont="1" applyFill="1" applyBorder="1" applyAlignment="1" applyProtection="1">
      <alignment horizontal="center" vertical="center" wrapText="1"/>
      <protection locked="0"/>
    </xf>
    <xf numFmtId="0" fontId="2" fillId="11" borderId="67" xfId="0" applyFont="1" applyFill="1" applyBorder="1" applyAlignment="1" applyProtection="1">
      <alignment horizontal="center" vertical="center" wrapText="1"/>
      <protection locked="0"/>
    </xf>
    <xf numFmtId="0" fontId="2" fillId="11" borderId="52" xfId="0" applyFont="1" applyFill="1" applyBorder="1" applyAlignment="1" applyProtection="1">
      <alignment horizontal="center" vertical="center" wrapText="1"/>
      <protection locked="0"/>
    </xf>
    <xf numFmtId="0" fontId="51" fillId="11" borderId="4" xfId="0" applyFont="1" applyFill="1" applyBorder="1" applyAlignment="1" applyProtection="1">
      <alignment horizontal="left" vertical="center" wrapText="1"/>
      <protection locked="0"/>
    </xf>
    <xf numFmtId="0" fontId="1" fillId="11" borderId="6" xfId="5" applyNumberFormat="1" applyFont="1" applyFill="1" applyBorder="1" applyAlignment="1" applyProtection="1">
      <alignment horizontal="left" vertical="center" wrapText="1"/>
      <protection locked="0"/>
    </xf>
    <xf numFmtId="0" fontId="51" fillId="11" borderId="67" xfId="0" applyFont="1" applyFill="1" applyBorder="1" applyAlignment="1" applyProtection="1">
      <alignment horizontal="center" vertical="center" wrapText="1"/>
      <protection locked="0"/>
    </xf>
    <xf numFmtId="15" fontId="48" fillId="11" borderId="77" xfId="8" applyNumberFormat="1" applyFill="1" applyBorder="1" applyAlignment="1" applyProtection="1">
      <alignment horizontal="left" vertical="center" wrapText="1"/>
      <protection locked="0"/>
    </xf>
    <xf numFmtId="0" fontId="2" fillId="11" borderId="4" xfId="0" applyFont="1" applyFill="1" applyBorder="1" applyAlignment="1" applyProtection="1">
      <alignment horizontal="center" vertical="center" wrapText="1"/>
      <protection locked="0"/>
    </xf>
    <xf numFmtId="0" fontId="44" fillId="11" borderId="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justify" vertical="center" wrapText="1"/>
      <protection locked="0"/>
    </xf>
    <xf numFmtId="0" fontId="51" fillId="11" borderId="6" xfId="0" applyFont="1" applyFill="1" applyBorder="1" applyAlignment="1" applyProtection="1">
      <alignment horizontal="center" vertical="center" wrapText="1"/>
      <protection locked="0"/>
    </xf>
    <xf numFmtId="0" fontId="51" fillId="11" borderId="72" xfId="0" applyFont="1" applyFill="1" applyBorder="1" applyAlignment="1" applyProtection="1">
      <alignment horizontal="center" vertical="center" wrapText="1"/>
      <protection locked="0"/>
    </xf>
    <xf numFmtId="0" fontId="2" fillId="11" borderId="6"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left" vertical="center" wrapText="1"/>
      <protection locked="0"/>
    </xf>
    <xf numFmtId="15" fontId="2" fillId="11" borderId="77" xfId="0" applyNumberFormat="1" applyFont="1" applyFill="1" applyBorder="1" applyAlignment="1" applyProtection="1">
      <alignment horizontal="center" vertical="center" wrapText="1"/>
      <protection locked="0"/>
    </xf>
    <xf numFmtId="15" fontId="2" fillId="11" borderId="78" xfId="0" applyNumberFormat="1" applyFont="1" applyFill="1" applyBorder="1" applyAlignment="1" applyProtection="1">
      <alignment horizontal="center" vertical="center" wrapText="1"/>
      <protection locked="0"/>
    </xf>
    <xf numFmtId="0" fontId="4" fillId="8" borderId="90" xfId="0" applyFont="1" applyFill="1" applyBorder="1" applyAlignment="1">
      <alignment horizontal="center" vertical="center" wrapText="1"/>
    </xf>
    <xf numFmtId="0" fontId="1" fillId="0" borderId="90" xfId="0" applyFont="1" applyBorder="1" applyAlignment="1">
      <alignment horizontal="center" vertical="center" wrapText="1"/>
    </xf>
    <xf numFmtId="15" fontId="1" fillId="0" borderId="90" xfId="0" applyNumberFormat="1" applyFont="1" applyBorder="1" applyAlignment="1">
      <alignment horizontal="center" vertical="center" wrapText="1"/>
    </xf>
    <xf numFmtId="0" fontId="19" fillId="5" borderId="94" xfId="3" applyFont="1" applyFill="1" applyBorder="1" applyAlignment="1">
      <alignment horizontal="center" vertical="center" wrapText="1"/>
    </xf>
    <xf numFmtId="0" fontId="19" fillId="5" borderId="95" xfId="2" applyFont="1" applyFill="1" applyBorder="1" applyAlignment="1">
      <alignment horizontal="center" vertical="center"/>
    </xf>
    <xf numFmtId="0" fontId="17" fillId="2" borderId="95" xfId="2" applyFont="1" applyFill="1" applyBorder="1" applyAlignment="1">
      <alignment horizontal="justify" vertical="center" wrapText="1"/>
    </xf>
    <xf numFmtId="0" fontId="19" fillId="2" borderId="97" xfId="2" applyFont="1" applyFill="1" applyBorder="1" applyAlignment="1">
      <alignment vertical="center" wrapText="1"/>
    </xf>
    <xf numFmtId="0" fontId="19" fillId="2" borderId="98" xfId="2" applyFont="1" applyFill="1" applyBorder="1" applyAlignment="1">
      <alignment vertical="center" wrapText="1"/>
    </xf>
    <xf numFmtId="0" fontId="19" fillId="2" borderId="99" xfId="2" applyFont="1" applyFill="1" applyBorder="1" applyAlignment="1">
      <alignment vertical="center" wrapText="1"/>
    </xf>
    <xf numFmtId="0" fontId="19" fillId="2" borderId="94" xfId="2" applyFont="1" applyFill="1" applyBorder="1" applyAlignment="1">
      <alignment vertical="center" wrapText="1"/>
    </xf>
    <xf numFmtId="0" fontId="19" fillId="2" borderId="0" xfId="0" applyFont="1" applyFill="1" applyAlignment="1">
      <alignment horizontal="left" vertical="center" wrapText="1"/>
    </xf>
    <xf numFmtId="0" fontId="17" fillId="2" borderId="9" xfId="0" applyFont="1" applyFill="1" applyBorder="1" applyAlignment="1">
      <alignment horizontal="left" vertical="center" wrapText="1"/>
    </xf>
    <xf numFmtId="0" fontId="4" fillId="8" borderId="43" xfId="0" applyFont="1" applyFill="1" applyBorder="1" applyAlignment="1">
      <alignment horizontal="center" vertical="center"/>
    </xf>
    <xf numFmtId="0" fontId="17" fillId="0" borderId="8" xfId="2" quotePrefix="1" applyFont="1" applyBorder="1" applyAlignment="1">
      <alignment horizontal="left" vertical="center" wrapText="1"/>
    </xf>
    <xf numFmtId="0" fontId="17" fillId="0" borderId="0" xfId="2" quotePrefix="1" applyFont="1" applyAlignment="1">
      <alignment horizontal="left" vertical="center" wrapText="1"/>
    </xf>
    <xf numFmtId="0" fontId="17" fillId="0" borderId="9" xfId="2" quotePrefix="1" applyFont="1" applyBorder="1" applyAlignment="1">
      <alignment horizontal="left" vertical="center" wrapText="1"/>
    </xf>
    <xf numFmtId="0" fontId="17" fillId="2" borderId="8" xfId="2" quotePrefix="1" applyFont="1" applyFill="1" applyBorder="1" applyAlignment="1">
      <alignment horizontal="left" vertical="center" wrapText="1"/>
    </xf>
    <xf numFmtId="0" fontId="17" fillId="2" borderId="0" xfId="2" quotePrefix="1" applyFont="1" applyFill="1" applyAlignment="1">
      <alignment horizontal="left" vertical="center" wrapText="1"/>
    </xf>
    <xf numFmtId="0" fontId="17" fillId="2" borderId="9" xfId="2" quotePrefix="1" applyFont="1" applyFill="1" applyBorder="1" applyAlignment="1">
      <alignment horizontal="left" vertical="center" wrapText="1"/>
    </xf>
    <xf numFmtId="0" fontId="41" fillId="2" borderId="14" xfId="2" quotePrefix="1" applyFont="1" applyFill="1" applyBorder="1" applyAlignment="1">
      <alignment horizontal="left" vertical="center" wrapText="1"/>
    </xf>
    <xf numFmtId="0" fontId="41" fillId="2" borderId="15" xfId="2" quotePrefix="1" applyFont="1" applyFill="1" applyBorder="1" applyAlignment="1">
      <alignment horizontal="left" vertical="center" wrapText="1"/>
    </xf>
    <xf numFmtId="0" fontId="41" fillId="2" borderId="16" xfId="2" quotePrefix="1" applyFont="1" applyFill="1" applyBorder="1" applyAlignment="1">
      <alignment horizontal="left" vertical="center" wrapText="1"/>
    </xf>
    <xf numFmtId="0" fontId="13" fillId="5" borderId="91" xfId="2" applyFont="1" applyFill="1" applyBorder="1" applyAlignment="1">
      <alignment horizontal="center" vertical="center" wrapText="1"/>
    </xf>
    <xf numFmtId="0" fontId="13" fillId="5" borderId="92" xfId="2" applyFont="1" applyFill="1" applyBorder="1" applyAlignment="1">
      <alignment horizontal="center" vertical="center" wrapText="1"/>
    </xf>
    <xf numFmtId="0" fontId="13" fillId="5" borderId="93" xfId="2" applyFont="1" applyFill="1" applyBorder="1" applyAlignment="1">
      <alignment horizontal="center" vertical="center" wrapText="1"/>
    </xf>
    <xf numFmtId="0" fontId="19" fillId="2" borderId="100"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96" xfId="2" applyFont="1" applyFill="1" applyBorder="1" applyAlignment="1">
      <alignment horizontal="left" vertical="center" wrapText="1"/>
    </xf>
    <xf numFmtId="0" fontId="19" fillId="2" borderId="21" xfId="2" applyFont="1" applyFill="1" applyBorder="1" applyAlignment="1">
      <alignment horizontal="left" vertical="center" wrapText="1"/>
    </xf>
    <xf numFmtId="0" fontId="19" fillId="2" borderId="96" xfId="3" applyFont="1" applyFill="1" applyBorder="1" applyAlignment="1">
      <alignment horizontal="center" vertical="center" wrapText="1"/>
    </xf>
    <xf numFmtId="0" fontId="19" fillId="2" borderId="21" xfId="3" applyFont="1" applyFill="1" applyBorder="1" applyAlignment="1">
      <alignment horizontal="center" vertical="center" wrapText="1"/>
    </xf>
    <xf numFmtId="0" fontId="19" fillId="2" borderId="97" xfId="2" applyFont="1" applyFill="1" applyBorder="1" applyAlignment="1">
      <alignment horizontal="left" vertical="center" wrapText="1"/>
    </xf>
    <xf numFmtId="0" fontId="19" fillId="2" borderId="98" xfId="2" applyFont="1" applyFill="1" applyBorder="1" applyAlignment="1">
      <alignment horizontal="left" vertical="center" wrapText="1"/>
    </xf>
    <xf numFmtId="0" fontId="19" fillId="2" borderId="99" xfId="2" applyFont="1" applyFill="1" applyBorder="1" applyAlignment="1">
      <alignment horizontal="left" vertical="center" wrapText="1"/>
    </xf>
    <xf numFmtId="0" fontId="17" fillId="2" borderId="8"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9" xfId="2" applyFont="1" applyFill="1" applyBorder="1" applyAlignment="1">
      <alignment horizontal="left" vertical="center" wrapText="1"/>
    </xf>
    <xf numFmtId="0" fontId="19" fillId="2" borderId="96"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 fillId="11" borderId="88" xfId="0" applyFont="1" applyFill="1" applyBorder="1" applyAlignment="1" applyProtection="1">
      <alignment horizontal="center" vertical="center" wrapText="1"/>
      <protection locked="0"/>
    </xf>
    <xf numFmtId="0" fontId="1" fillId="11" borderId="81" xfId="0" applyFont="1" applyFill="1" applyBorder="1" applyAlignment="1" applyProtection="1">
      <alignment horizontal="center" vertical="center" wrapText="1"/>
      <protection locked="0"/>
    </xf>
    <xf numFmtId="0" fontId="1" fillId="11" borderId="89" xfId="0" applyFont="1" applyFill="1" applyBorder="1" applyAlignment="1" applyProtection="1">
      <alignment horizontal="center" vertical="center" wrapText="1"/>
      <protection locked="0"/>
    </xf>
    <xf numFmtId="9" fontId="4" fillId="11" borderId="28" xfId="1" applyFont="1" applyFill="1" applyBorder="1" applyAlignment="1" applyProtection="1">
      <alignment horizontal="center" vertical="center" wrapText="1"/>
      <protection hidden="1"/>
    </xf>
    <xf numFmtId="9" fontId="4" fillId="11" borderId="5" xfId="1" applyFont="1" applyFill="1" applyBorder="1" applyAlignment="1" applyProtection="1">
      <alignment horizontal="center" vertical="center" wrapText="1"/>
      <protection hidden="1"/>
    </xf>
    <xf numFmtId="9" fontId="4" fillId="11" borderId="37" xfId="1" applyFont="1" applyFill="1" applyBorder="1" applyAlignment="1" applyProtection="1">
      <alignment horizontal="center" vertical="center" wrapText="1"/>
      <protection hidden="1"/>
    </xf>
    <xf numFmtId="3" fontId="1" fillId="11" borderId="28" xfId="0" applyNumberFormat="1" applyFont="1" applyFill="1" applyBorder="1" applyAlignment="1" applyProtection="1">
      <alignment horizontal="center" vertical="center" wrapText="1"/>
      <protection locked="0"/>
    </xf>
    <xf numFmtId="3" fontId="1" fillId="11" borderId="5" xfId="0" applyNumberFormat="1" applyFont="1" applyFill="1" applyBorder="1" applyAlignment="1" applyProtection="1">
      <alignment horizontal="center" vertical="center" wrapText="1"/>
      <protection locked="0"/>
    </xf>
    <xf numFmtId="3" fontId="1" fillId="11" borderId="37" xfId="0" applyNumberFormat="1" applyFont="1" applyFill="1" applyBorder="1" applyAlignment="1" applyProtection="1">
      <alignment horizontal="center" vertical="center" wrapText="1"/>
      <protection locked="0"/>
    </xf>
    <xf numFmtId="9" fontId="1" fillId="11" borderId="28" xfId="0" applyNumberFormat="1" applyFont="1" applyFill="1" applyBorder="1" applyAlignment="1" applyProtection="1">
      <alignment horizontal="center" vertical="center" wrapText="1"/>
      <protection locked="0"/>
    </xf>
    <xf numFmtId="9" fontId="1" fillId="11" borderId="5" xfId="0" applyNumberFormat="1" applyFont="1" applyFill="1" applyBorder="1" applyAlignment="1" applyProtection="1">
      <alignment horizontal="center" vertical="center" wrapText="1"/>
      <protection locked="0"/>
    </xf>
    <xf numFmtId="9" fontId="1" fillId="11" borderId="37" xfId="0" applyNumberFormat="1" applyFont="1" applyFill="1" applyBorder="1" applyAlignment="1" applyProtection="1">
      <alignment horizontal="center" vertical="center" wrapText="1"/>
      <protection locked="0"/>
    </xf>
    <xf numFmtId="0" fontId="4" fillId="11" borderId="28" xfId="0" applyFont="1" applyFill="1" applyBorder="1" applyAlignment="1" applyProtection="1">
      <alignment horizontal="center" vertical="center" wrapText="1"/>
      <protection hidden="1"/>
    </xf>
    <xf numFmtId="0" fontId="4" fillId="11" borderId="5" xfId="0" applyFont="1" applyFill="1" applyBorder="1" applyAlignment="1" applyProtection="1">
      <alignment horizontal="center" vertical="center" wrapText="1"/>
      <protection hidden="1"/>
    </xf>
    <xf numFmtId="0" fontId="4" fillId="11" borderId="37" xfId="0" applyFont="1" applyFill="1" applyBorder="1" applyAlignment="1" applyProtection="1">
      <alignment horizontal="center" vertical="center" wrapText="1"/>
      <protection hidden="1"/>
    </xf>
    <xf numFmtId="9" fontId="1" fillId="11" borderId="28" xfId="0" applyNumberFormat="1" applyFont="1" applyFill="1" applyBorder="1" applyAlignment="1" applyProtection="1">
      <alignment horizontal="center" vertical="center" wrapText="1"/>
      <protection hidden="1"/>
    </xf>
    <xf numFmtId="9" fontId="1" fillId="11" borderId="5" xfId="0" applyNumberFormat="1" applyFont="1" applyFill="1" applyBorder="1" applyAlignment="1" applyProtection="1">
      <alignment horizontal="center" vertical="center" wrapText="1"/>
      <protection hidden="1"/>
    </xf>
    <xf numFmtId="9" fontId="1" fillId="11" borderId="37" xfId="0" applyNumberFormat="1" applyFont="1" applyFill="1" applyBorder="1" applyAlignment="1" applyProtection="1">
      <alignment horizontal="center" vertical="center" wrapText="1"/>
      <protection hidden="1"/>
    </xf>
    <xf numFmtId="0" fontId="1" fillId="11" borderId="28" xfId="0" applyFont="1" applyFill="1" applyBorder="1" applyAlignment="1" applyProtection="1">
      <alignment horizontal="center" vertical="center" wrapText="1"/>
      <protection locked="0"/>
    </xf>
    <xf numFmtId="0" fontId="1" fillId="11" borderId="5" xfId="0" applyFont="1" applyFill="1" applyBorder="1" applyAlignment="1" applyProtection="1">
      <alignment horizontal="center" vertical="center" wrapText="1"/>
      <protection locked="0"/>
    </xf>
    <xf numFmtId="0" fontId="1" fillId="11" borderId="37" xfId="0" applyFont="1" applyFill="1" applyBorder="1" applyAlignment="1" applyProtection="1">
      <alignment horizontal="center" vertical="center" wrapText="1"/>
      <protection locked="0"/>
    </xf>
    <xf numFmtId="3" fontId="1" fillId="9" borderId="28" xfId="0" applyNumberFormat="1" applyFont="1" applyFill="1" applyBorder="1" applyAlignment="1" applyProtection="1">
      <alignment horizontal="center" vertical="center" wrapText="1"/>
      <protection locked="0"/>
    </xf>
    <xf numFmtId="3" fontId="1" fillId="9" borderId="5" xfId="0" applyNumberFormat="1" applyFont="1" applyFill="1" applyBorder="1" applyAlignment="1" applyProtection="1">
      <alignment horizontal="center" vertical="center" wrapText="1"/>
      <protection locked="0"/>
    </xf>
    <xf numFmtId="3" fontId="1" fillId="9" borderId="37" xfId="0" applyNumberFormat="1" applyFont="1" applyFill="1" applyBorder="1" applyAlignment="1" applyProtection="1">
      <alignment horizontal="center" vertical="center" wrapText="1"/>
      <protection locked="0"/>
    </xf>
    <xf numFmtId="0" fontId="33" fillId="19" borderId="63" xfId="0" applyFont="1" applyFill="1" applyBorder="1" applyAlignment="1" applyProtection="1">
      <alignment horizontal="center" vertical="center" wrapText="1"/>
      <protection hidden="1"/>
    </xf>
    <xf numFmtId="0" fontId="33" fillId="19" borderId="64" xfId="0" applyFont="1" applyFill="1" applyBorder="1" applyAlignment="1" applyProtection="1">
      <alignment horizontal="center" vertical="center" wrapText="1"/>
      <protection hidden="1"/>
    </xf>
    <xf numFmtId="0" fontId="33" fillId="19" borderId="65" xfId="0" applyFont="1" applyFill="1" applyBorder="1" applyAlignment="1" applyProtection="1">
      <alignment horizontal="center" vertical="center" wrapText="1"/>
      <protection hidden="1"/>
    </xf>
    <xf numFmtId="0" fontId="33" fillId="19" borderId="23" xfId="0" applyFont="1" applyFill="1" applyBorder="1" applyAlignment="1" applyProtection="1">
      <alignment horizontal="center" vertical="center" wrapText="1"/>
      <protection hidden="1"/>
    </xf>
    <xf numFmtId="0" fontId="33" fillId="19" borderId="43" xfId="0" applyFont="1" applyFill="1" applyBorder="1" applyAlignment="1" applyProtection="1">
      <alignment horizontal="center" vertical="center" wrapText="1"/>
      <protection hidden="1"/>
    </xf>
    <xf numFmtId="0" fontId="33" fillId="19" borderId="44" xfId="0" applyFont="1" applyFill="1" applyBorder="1" applyAlignment="1" applyProtection="1">
      <alignment horizontal="center" vertical="center" wrapText="1"/>
      <protection hidden="1"/>
    </xf>
    <xf numFmtId="0" fontId="35" fillId="22" borderId="79" xfId="0" applyFont="1" applyFill="1" applyBorder="1" applyAlignment="1" applyProtection="1">
      <alignment horizontal="center" vertical="center" wrapText="1"/>
      <protection hidden="1"/>
    </xf>
    <xf numFmtId="0" fontId="35" fillId="22" borderId="48" xfId="0" applyFont="1" applyFill="1" applyBorder="1" applyAlignment="1" applyProtection="1">
      <alignment horizontal="center" vertical="center" wrapText="1"/>
      <protection hidden="1"/>
    </xf>
    <xf numFmtId="0" fontId="35" fillId="22" borderId="80" xfId="0" applyFont="1" applyFill="1" applyBorder="1" applyAlignment="1" applyProtection="1">
      <alignment horizontal="center" vertical="center" wrapText="1"/>
      <protection hidden="1"/>
    </xf>
    <xf numFmtId="0" fontId="31" fillId="28" borderId="63" xfId="0" applyFont="1" applyFill="1" applyBorder="1" applyAlignment="1" applyProtection="1">
      <alignment horizontal="center" vertical="center" wrapText="1"/>
      <protection hidden="1"/>
    </xf>
    <xf numFmtId="0" fontId="31" fillId="28" borderId="64" xfId="0" applyFont="1" applyFill="1" applyBorder="1" applyAlignment="1" applyProtection="1">
      <alignment horizontal="center" vertical="center" wrapText="1"/>
      <protection hidden="1"/>
    </xf>
    <xf numFmtId="0" fontId="31" fillId="28" borderId="82" xfId="0" applyFont="1" applyFill="1" applyBorder="1" applyAlignment="1" applyProtection="1">
      <alignment horizontal="center" vertical="center" wrapText="1"/>
      <protection hidden="1"/>
    </xf>
    <xf numFmtId="0" fontId="31" fillId="28" borderId="23" xfId="0" applyFont="1" applyFill="1" applyBorder="1" applyAlignment="1" applyProtection="1">
      <alignment horizontal="center" vertical="center" wrapText="1"/>
      <protection hidden="1"/>
    </xf>
    <xf numFmtId="0" fontId="31" fillId="28" borderId="43" xfId="0" applyFont="1" applyFill="1" applyBorder="1" applyAlignment="1" applyProtection="1">
      <alignment horizontal="center" vertical="center" wrapText="1"/>
      <protection hidden="1"/>
    </xf>
    <xf numFmtId="0" fontId="31" fillId="28" borderId="50" xfId="0" applyFont="1" applyFill="1" applyBorder="1" applyAlignment="1" applyProtection="1">
      <alignment horizontal="center" vertical="center" wrapText="1"/>
      <protection hidden="1"/>
    </xf>
    <xf numFmtId="0" fontId="33" fillId="18" borderId="19" xfId="0" applyFont="1" applyFill="1" applyBorder="1" applyAlignment="1" applyProtection="1">
      <alignment horizontal="center" vertical="center" wrapText="1"/>
      <protection hidden="1"/>
    </xf>
    <xf numFmtId="0" fontId="33" fillId="18" borderId="20" xfId="0" applyFont="1" applyFill="1" applyBorder="1" applyAlignment="1" applyProtection="1">
      <alignment horizontal="center" vertical="center" wrapText="1"/>
      <protection hidden="1"/>
    </xf>
    <xf numFmtId="0" fontId="33" fillId="18" borderId="21" xfId="0" applyFont="1" applyFill="1" applyBorder="1" applyAlignment="1" applyProtection="1">
      <alignment horizontal="center" vertical="center" wrapText="1"/>
      <protection hidden="1"/>
    </xf>
    <xf numFmtId="0" fontId="33" fillId="27" borderId="19" xfId="0" applyFont="1" applyFill="1" applyBorder="1" applyAlignment="1" applyProtection="1">
      <alignment horizontal="center" vertical="center" wrapText="1"/>
      <protection hidden="1"/>
    </xf>
    <xf numFmtId="0" fontId="33" fillId="27" borderId="20" xfId="0" applyFont="1" applyFill="1" applyBorder="1" applyAlignment="1" applyProtection="1">
      <alignment horizontal="center" vertical="center" wrapText="1"/>
      <protection hidden="1"/>
    </xf>
    <xf numFmtId="0" fontId="33" fillId="27" borderId="21" xfId="0" applyFont="1" applyFill="1" applyBorder="1" applyAlignment="1" applyProtection="1">
      <alignment horizontal="center" vertical="center" wrapText="1"/>
      <protection hidden="1"/>
    </xf>
    <xf numFmtId="0" fontId="35" fillId="22" borderId="49" xfId="0" applyFont="1" applyFill="1" applyBorder="1" applyAlignment="1" applyProtection="1">
      <alignment horizontal="center" vertical="center" wrapText="1"/>
      <protection hidden="1"/>
    </xf>
    <xf numFmtId="165" fontId="4" fillId="11" borderId="28" xfId="1" applyNumberFormat="1" applyFont="1" applyFill="1" applyBorder="1" applyAlignment="1" applyProtection="1">
      <alignment horizontal="center" vertical="center" wrapText="1"/>
      <protection hidden="1"/>
    </xf>
    <xf numFmtId="165" fontId="4" fillId="11" borderId="5" xfId="1" applyNumberFormat="1" applyFont="1" applyFill="1" applyBorder="1" applyAlignment="1" applyProtection="1">
      <alignment horizontal="center" vertical="center" wrapText="1"/>
      <protection hidden="1"/>
    </xf>
    <xf numFmtId="165" fontId="4" fillId="11" borderId="37" xfId="1" applyNumberFormat="1" applyFont="1" applyFill="1" applyBorder="1" applyAlignment="1" applyProtection="1">
      <alignment horizontal="center" vertical="center" wrapText="1"/>
      <protection hidden="1"/>
    </xf>
    <xf numFmtId="165" fontId="4" fillId="11" borderId="28" xfId="0" applyNumberFormat="1" applyFont="1" applyFill="1" applyBorder="1" applyAlignment="1" applyProtection="1">
      <alignment horizontal="center" vertical="center" wrapText="1"/>
      <protection hidden="1"/>
    </xf>
    <xf numFmtId="165" fontId="4" fillId="11" borderId="5" xfId="0" applyNumberFormat="1" applyFont="1" applyFill="1" applyBorder="1" applyAlignment="1" applyProtection="1">
      <alignment horizontal="center" vertical="center" wrapText="1"/>
      <protection hidden="1"/>
    </xf>
    <xf numFmtId="165" fontId="4" fillId="11" borderId="37" xfId="0" applyNumberFormat="1" applyFont="1" applyFill="1" applyBorder="1" applyAlignment="1" applyProtection="1">
      <alignment horizontal="center" vertical="center" wrapText="1"/>
      <protection hidden="1"/>
    </xf>
    <xf numFmtId="0" fontId="1" fillId="11" borderId="27" xfId="0" applyFont="1" applyFill="1" applyBorder="1" applyAlignment="1" applyProtection="1">
      <alignment horizontal="center" vertical="center" wrapText="1"/>
      <protection locked="0"/>
    </xf>
    <xf numFmtId="0" fontId="1" fillId="11" borderId="34" xfId="0" applyFont="1" applyFill="1" applyBorder="1" applyAlignment="1" applyProtection="1">
      <alignment horizontal="center" vertical="center" wrapText="1"/>
      <protection locked="0"/>
    </xf>
    <xf numFmtId="0" fontId="1" fillId="11" borderId="36" xfId="0" applyFont="1" applyFill="1" applyBorder="1" applyAlignment="1" applyProtection="1">
      <alignment horizontal="center" vertical="center" wrapText="1"/>
      <protection locked="0"/>
    </xf>
    <xf numFmtId="0" fontId="4" fillId="11" borderId="28" xfId="0" applyFont="1" applyFill="1" applyBorder="1" applyAlignment="1" applyProtection="1">
      <alignment horizontal="center" vertical="center" wrapText="1"/>
      <protection locked="0"/>
    </xf>
    <xf numFmtId="0" fontId="4" fillId="11" borderId="5" xfId="0" applyFont="1" applyFill="1" applyBorder="1" applyAlignment="1" applyProtection="1">
      <alignment horizontal="center" vertical="center" wrapText="1"/>
      <protection locked="0"/>
    </xf>
    <xf numFmtId="0" fontId="4" fillId="11" borderId="37" xfId="0" applyFont="1" applyFill="1" applyBorder="1" applyAlignment="1" applyProtection="1">
      <alignment horizontal="center" vertical="center" wrapText="1"/>
      <protection locked="0"/>
    </xf>
    <xf numFmtId="0" fontId="1" fillId="11" borderId="29" xfId="0" applyFont="1" applyFill="1" applyBorder="1" applyAlignment="1" applyProtection="1">
      <alignment horizontal="left" vertical="center" wrapText="1"/>
      <protection locked="0"/>
    </xf>
    <xf numFmtId="0" fontId="1" fillId="11" borderId="24" xfId="0" applyFont="1" applyFill="1" applyBorder="1" applyAlignment="1" applyProtection="1">
      <alignment horizontal="left" vertical="center" wrapText="1"/>
      <protection locked="0"/>
    </xf>
    <xf numFmtId="0" fontId="1" fillId="11" borderId="38" xfId="0" applyFont="1" applyFill="1" applyBorder="1" applyAlignment="1" applyProtection="1">
      <alignment horizontal="left" vertical="center" wrapText="1"/>
      <protection locked="0"/>
    </xf>
    <xf numFmtId="0" fontId="2" fillId="11" borderId="31" xfId="0" applyFont="1" applyFill="1" applyBorder="1" applyAlignment="1" applyProtection="1">
      <alignment horizontal="left" vertical="center" wrapText="1"/>
      <protection hidden="1"/>
    </xf>
    <xf numFmtId="0" fontId="2" fillId="11" borderId="25" xfId="0" applyFont="1" applyFill="1" applyBorder="1" applyAlignment="1" applyProtection="1">
      <alignment horizontal="left" vertical="center" wrapText="1"/>
      <protection hidden="1"/>
    </xf>
    <xf numFmtId="0" fontId="2" fillId="11" borderId="40" xfId="0" applyFont="1" applyFill="1" applyBorder="1" applyAlignment="1" applyProtection="1">
      <alignment horizontal="left" vertical="center" wrapText="1"/>
      <protection hidden="1"/>
    </xf>
    <xf numFmtId="0" fontId="48" fillId="11" borderId="29" xfId="8" applyFill="1" applyBorder="1" applyAlignment="1" applyProtection="1">
      <alignment horizontal="left" vertical="center" wrapText="1"/>
      <protection locked="0"/>
    </xf>
    <xf numFmtId="0" fontId="48" fillId="11" borderId="24" xfId="8" applyFill="1" applyBorder="1" applyAlignment="1" applyProtection="1">
      <alignment horizontal="left" vertical="center" wrapText="1"/>
      <protection locked="0"/>
    </xf>
    <xf numFmtId="0" fontId="48" fillId="11" borderId="38" xfId="8" applyFill="1" applyBorder="1" applyAlignment="1" applyProtection="1">
      <alignment horizontal="left" vertical="center" wrapText="1"/>
      <protection locked="0"/>
    </xf>
    <xf numFmtId="0" fontId="2" fillId="11" borderId="28" xfId="0" applyFont="1" applyFill="1" applyBorder="1" applyAlignment="1" applyProtection="1">
      <alignment horizontal="center" vertical="center" wrapText="1"/>
      <protection locked="0"/>
    </xf>
    <xf numFmtId="0" fontId="2" fillId="11" borderId="5" xfId="0" applyFont="1" applyFill="1" applyBorder="1" applyAlignment="1" applyProtection="1">
      <alignment horizontal="center" vertical="center" wrapText="1"/>
      <protection locked="0"/>
    </xf>
    <xf numFmtId="0" fontId="2" fillId="11" borderId="37" xfId="0" applyFont="1" applyFill="1" applyBorder="1" applyAlignment="1" applyProtection="1">
      <alignment horizontal="center" vertical="center" wrapText="1"/>
      <protection locked="0"/>
    </xf>
    <xf numFmtId="0" fontId="33" fillId="24" borderId="63" xfId="0" applyFont="1" applyFill="1" applyBorder="1" applyAlignment="1" applyProtection="1">
      <alignment horizontal="center" vertical="center" wrapText="1"/>
      <protection hidden="1"/>
    </xf>
    <xf numFmtId="0" fontId="33" fillId="24" borderId="64" xfId="0" applyFont="1" applyFill="1" applyBorder="1" applyAlignment="1" applyProtection="1">
      <alignment horizontal="center" vertical="center" wrapText="1"/>
      <protection hidden="1"/>
    </xf>
    <xf numFmtId="0" fontId="33" fillId="24" borderId="65" xfId="0" applyFont="1" applyFill="1" applyBorder="1" applyAlignment="1" applyProtection="1">
      <alignment horizontal="center" vertical="center" wrapText="1"/>
      <protection hidden="1"/>
    </xf>
    <xf numFmtId="0" fontId="33" fillId="24" borderId="23" xfId="0" applyFont="1" applyFill="1" applyBorder="1" applyAlignment="1" applyProtection="1">
      <alignment horizontal="center" vertical="center" wrapText="1"/>
      <protection hidden="1"/>
    </xf>
    <xf numFmtId="0" fontId="33" fillId="24" borderId="43" xfId="0" applyFont="1" applyFill="1" applyBorder="1" applyAlignment="1" applyProtection="1">
      <alignment horizontal="center" vertical="center" wrapText="1"/>
      <protection hidden="1"/>
    </xf>
    <xf numFmtId="0" fontId="33" fillId="24" borderId="44" xfId="0" applyFont="1" applyFill="1" applyBorder="1" applyAlignment="1" applyProtection="1">
      <alignment horizontal="center" vertical="center" wrapText="1"/>
      <protection hidden="1"/>
    </xf>
    <xf numFmtId="0" fontId="33" fillId="20" borderId="19" xfId="0" applyFont="1" applyFill="1" applyBorder="1" applyAlignment="1" applyProtection="1">
      <alignment horizontal="center" vertical="center" wrapText="1"/>
      <protection hidden="1"/>
    </xf>
    <xf numFmtId="0" fontId="33" fillId="20" borderId="20" xfId="0" applyFont="1" applyFill="1" applyBorder="1" applyAlignment="1" applyProtection="1">
      <alignment horizontal="center" vertical="center" wrapText="1"/>
      <protection hidden="1"/>
    </xf>
    <xf numFmtId="0" fontId="33" fillId="20" borderId="21" xfId="0" applyFont="1" applyFill="1" applyBorder="1" applyAlignment="1" applyProtection="1">
      <alignment horizontal="center" vertical="center" wrapText="1"/>
      <protection hidden="1"/>
    </xf>
    <xf numFmtId="0" fontId="53" fillId="11" borderId="31" xfId="0" applyFont="1" applyFill="1" applyBorder="1" applyAlignment="1" applyProtection="1">
      <alignment horizontal="left" vertical="center" wrapText="1"/>
      <protection hidden="1"/>
    </xf>
    <xf numFmtId="0" fontId="53" fillId="11" borderId="25" xfId="0" applyFont="1" applyFill="1" applyBorder="1" applyAlignment="1" applyProtection="1">
      <alignment horizontal="left" vertical="center" wrapText="1"/>
      <protection hidden="1"/>
    </xf>
    <xf numFmtId="0" fontId="53" fillId="11" borderId="40" xfId="0" applyFont="1" applyFill="1" applyBorder="1" applyAlignment="1" applyProtection="1">
      <alignment horizontal="left" vertical="center" wrapText="1"/>
      <protection hidden="1"/>
    </xf>
    <xf numFmtId="0" fontId="2" fillId="11" borderId="88" xfId="0" applyFont="1" applyFill="1" applyBorder="1" applyAlignment="1" applyProtection="1">
      <alignment horizontal="center" vertical="center" wrapText="1"/>
      <protection locked="0"/>
    </xf>
    <xf numFmtId="0" fontId="2" fillId="11" borderId="81" xfId="0" applyFont="1" applyFill="1" applyBorder="1" applyAlignment="1" applyProtection="1">
      <alignment horizontal="center" vertical="center" wrapText="1"/>
      <protection locked="0"/>
    </xf>
    <xf numFmtId="0" fontId="2" fillId="11" borderId="89" xfId="0" applyFont="1" applyFill="1" applyBorder="1" applyAlignment="1" applyProtection="1">
      <alignment horizontal="center" vertical="center" wrapText="1"/>
      <protection locked="0"/>
    </xf>
    <xf numFmtId="9" fontId="1" fillId="11" borderId="28" xfId="1" applyFont="1" applyFill="1" applyBorder="1" applyAlignment="1" applyProtection="1">
      <alignment horizontal="center" vertical="center" wrapText="1"/>
      <protection hidden="1"/>
    </xf>
    <xf numFmtId="9" fontId="1" fillId="11" borderId="5" xfId="1" applyFont="1" applyFill="1" applyBorder="1" applyAlignment="1" applyProtection="1">
      <alignment horizontal="center" vertical="center" wrapText="1"/>
      <protection hidden="1"/>
    </xf>
    <xf numFmtId="9" fontId="1" fillId="11" borderId="37" xfId="1" applyFont="1" applyFill="1" applyBorder="1" applyAlignment="1" applyProtection="1">
      <alignment horizontal="center" vertical="center" wrapText="1"/>
      <protection hidden="1"/>
    </xf>
    <xf numFmtId="165" fontId="1" fillId="11" borderId="28" xfId="1" applyNumberFormat="1" applyFont="1" applyFill="1" applyBorder="1" applyAlignment="1" applyProtection="1">
      <alignment horizontal="center" vertical="center" wrapText="1"/>
      <protection hidden="1"/>
    </xf>
    <xf numFmtId="165" fontId="1" fillId="11" borderId="5" xfId="1" applyNumberFormat="1" applyFont="1" applyFill="1" applyBorder="1" applyAlignment="1" applyProtection="1">
      <alignment horizontal="center" vertical="center" wrapText="1"/>
      <protection hidden="1"/>
    </xf>
    <xf numFmtId="165" fontId="1" fillId="11" borderId="37" xfId="1" applyNumberFormat="1" applyFont="1" applyFill="1" applyBorder="1" applyAlignment="1" applyProtection="1">
      <alignment horizontal="center" vertical="center" wrapText="1"/>
      <protection hidden="1"/>
    </xf>
    <xf numFmtId="0" fontId="1" fillId="11" borderId="28" xfId="0" applyFont="1" applyFill="1" applyBorder="1" applyAlignment="1" applyProtection="1">
      <alignment horizontal="center" vertical="center" wrapText="1"/>
      <protection hidden="1"/>
    </xf>
    <xf numFmtId="0" fontId="1" fillId="11" borderId="5" xfId="0" applyFont="1" applyFill="1" applyBorder="1" applyAlignment="1" applyProtection="1">
      <alignment horizontal="center" vertical="center" wrapText="1"/>
      <protection hidden="1"/>
    </xf>
    <xf numFmtId="0" fontId="1" fillId="11" borderId="37" xfId="0" applyFont="1" applyFill="1" applyBorder="1" applyAlignment="1" applyProtection="1">
      <alignment horizontal="center" vertical="center" wrapText="1"/>
      <protection hidden="1"/>
    </xf>
    <xf numFmtId="0" fontId="51" fillId="11" borderId="27" xfId="0" applyFont="1" applyFill="1" applyBorder="1" applyAlignment="1" applyProtection="1">
      <alignment horizontal="center" vertical="center" wrapText="1"/>
      <protection locked="0"/>
    </xf>
    <xf numFmtId="0" fontId="51" fillId="11" borderId="34" xfId="0" applyFont="1" applyFill="1" applyBorder="1" applyAlignment="1" applyProtection="1">
      <alignment horizontal="center" vertical="center" wrapText="1"/>
      <protection locked="0"/>
    </xf>
    <xf numFmtId="0" fontId="51" fillId="11" borderId="36" xfId="0" applyFont="1" applyFill="1" applyBorder="1" applyAlignment="1" applyProtection="1">
      <alignment horizontal="center" vertical="center" wrapText="1"/>
      <protection locked="0"/>
    </xf>
    <xf numFmtId="9" fontId="1" fillId="29" borderId="28" xfId="0" applyNumberFormat="1" applyFont="1" applyFill="1" applyBorder="1" applyAlignment="1" applyProtection="1">
      <alignment horizontal="center" vertical="center" wrapText="1"/>
      <protection locked="0"/>
    </xf>
    <xf numFmtId="9" fontId="1" fillId="29" borderId="5" xfId="0" applyNumberFormat="1" applyFont="1" applyFill="1" applyBorder="1" applyAlignment="1" applyProtection="1">
      <alignment horizontal="center" vertical="center" wrapText="1"/>
      <protection locked="0"/>
    </xf>
    <xf numFmtId="9" fontId="1" fillId="29" borderId="37" xfId="0" applyNumberFormat="1" applyFont="1" applyFill="1" applyBorder="1" applyAlignment="1" applyProtection="1">
      <alignment horizontal="center" vertical="center" wrapText="1"/>
      <protection locked="0"/>
    </xf>
    <xf numFmtId="0" fontId="33" fillId="20" borderId="53" xfId="0" applyFont="1" applyFill="1" applyBorder="1" applyAlignment="1" applyProtection="1">
      <alignment horizontal="center" vertical="center" wrapText="1"/>
      <protection hidden="1"/>
    </xf>
    <xf numFmtId="0" fontId="33" fillId="20" borderId="45" xfId="0" applyFont="1" applyFill="1" applyBorder="1" applyAlignment="1" applyProtection="1">
      <alignment horizontal="center" vertical="center" wrapText="1"/>
      <protection hidden="1"/>
    </xf>
    <xf numFmtId="0" fontId="33" fillId="20" borderId="46" xfId="0" applyFont="1" applyFill="1" applyBorder="1" applyAlignment="1" applyProtection="1">
      <alignment horizontal="center" vertical="center" wrapText="1"/>
      <protection hidden="1"/>
    </xf>
    <xf numFmtId="0" fontId="33" fillId="20" borderId="63" xfId="0" applyFont="1" applyFill="1" applyBorder="1" applyAlignment="1" applyProtection="1">
      <alignment horizontal="center" vertical="center" wrapText="1"/>
      <protection hidden="1"/>
    </xf>
    <xf numFmtId="0" fontId="33" fillId="20" borderId="64" xfId="0" applyFont="1" applyFill="1" applyBorder="1" applyAlignment="1" applyProtection="1">
      <alignment horizontal="center" vertical="center" wrapText="1"/>
      <protection hidden="1"/>
    </xf>
    <xf numFmtId="0" fontId="35" fillId="22" borderId="87" xfId="0" applyFont="1" applyFill="1" applyBorder="1" applyAlignment="1" applyProtection="1">
      <alignment horizontal="center" vertical="center" wrapText="1"/>
      <protection hidden="1"/>
    </xf>
    <xf numFmtId="0" fontId="31" fillId="23" borderId="84" xfId="0" applyFont="1" applyFill="1" applyBorder="1" applyAlignment="1" applyProtection="1">
      <alignment horizontal="center" vertical="center" wrapText="1"/>
      <protection hidden="1"/>
    </xf>
    <xf numFmtId="0" fontId="31" fillId="23" borderId="64" xfId="0" applyFont="1" applyFill="1" applyBorder="1" applyAlignment="1" applyProtection="1">
      <alignment horizontal="center" vertical="center" wrapText="1"/>
      <protection hidden="1"/>
    </xf>
    <xf numFmtId="0" fontId="31" fillId="23" borderId="65" xfId="0" applyFont="1" applyFill="1" applyBorder="1" applyAlignment="1" applyProtection="1">
      <alignment horizontal="center" vertical="center" wrapText="1"/>
      <protection hidden="1"/>
    </xf>
    <xf numFmtId="0" fontId="31" fillId="23" borderId="85" xfId="0" applyFont="1" applyFill="1" applyBorder="1" applyAlignment="1" applyProtection="1">
      <alignment horizontal="center" vertical="center" wrapText="1"/>
      <protection hidden="1"/>
    </xf>
    <xf numFmtId="0" fontId="31" fillId="23" borderId="43" xfId="0" applyFont="1" applyFill="1" applyBorder="1" applyAlignment="1" applyProtection="1">
      <alignment horizontal="center" vertical="center" wrapText="1"/>
      <protection hidden="1"/>
    </xf>
    <xf numFmtId="0" fontId="31" fillId="23" borderId="44" xfId="0" applyFont="1" applyFill="1" applyBorder="1" applyAlignment="1" applyProtection="1">
      <alignment horizontal="center" vertical="center" wrapText="1"/>
      <protection hidden="1"/>
    </xf>
    <xf numFmtId="0" fontId="14" fillId="0" borderId="54" xfId="0" applyFont="1" applyBorder="1" applyAlignment="1">
      <alignment horizontal="center" vertical="center" wrapText="1"/>
    </xf>
    <xf numFmtId="0" fontId="42" fillId="4" borderId="26" xfId="0" applyFont="1" applyFill="1" applyBorder="1" applyAlignment="1">
      <alignment horizontal="center" vertical="center" textRotation="90" wrapText="1" readingOrder="1"/>
    </xf>
    <xf numFmtId="0" fontId="42" fillId="4" borderId="26" xfId="0" applyFont="1" applyFill="1" applyBorder="1" applyAlignment="1">
      <alignment horizontal="center" vertical="center" wrapText="1" readingOrder="1"/>
    </xf>
    <xf numFmtId="0" fontId="14" fillId="0" borderId="0" xfId="0" applyFont="1" applyAlignment="1">
      <alignment horizontal="center" vertical="center" wrapText="1"/>
    </xf>
    <xf numFmtId="0" fontId="10" fillId="2" borderId="55" xfId="0" applyFont="1" applyFill="1" applyBorder="1" applyAlignment="1">
      <alignment horizontal="center" vertical="center" wrapText="1" readingOrder="1"/>
    </xf>
    <xf numFmtId="0" fontId="12" fillId="6" borderId="56" xfId="0" applyFont="1" applyFill="1" applyBorder="1" applyAlignment="1">
      <alignment horizontal="center" vertical="center" wrapText="1" readingOrder="1"/>
    </xf>
    <xf numFmtId="0" fontId="12" fillId="6" borderId="57" xfId="0" applyFont="1" applyFill="1" applyBorder="1" applyAlignment="1">
      <alignment horizontal="center" vertical="center" wrapText="1" readingOrder="1"/>
    </xf>
    <xf numFmtId="0" fontId="12" fillId="6" borderId="58" xfId="0" applyFont="1" applyFill="1" applyBorder="1" applyAlignment="1">
      <alignment horizontal="center" vertical="center" wrapText="1" readingOrder="1"/>
    </xf>
    <xf numFmtId="0" fontId="10" fillId="6" borderId="56" xfId="0" applyFont="1" applyFill="1" applyBorder="1" applyAlignment="1">
      <alignment horizontal="center" vertical="center" wrapText="1" readingOrder="1"/>
    </xf>
    <xf numFmtId="0" fontId="10" fillId="6" borderId="58" xfId="0" applyFont="1" applyFill="1" applyBorder="1" applyAlignment="1">
      <alignment horizontal="center" vertical="center" wrapText="1" readingOrder="1"/>
    </xf>
    <xf numFmtId="0" fontId="10" fillId="3" borderId="55" xfId="0" applyFont="1" applyFill="1" applyBorder="1" applyAlignment="1">
      <alignment horizontal="center" vertical="center" wrapText="1" readingOrder="1"/>
    </xf>
    <xf numFmtId="0" fontId="27" fillId="3" borderId="55" xfId="0" applyFont="1" applyFill="1" applyBorder="1" applyAlignment="1">
      <alignment horizontal="center" vertical="center" wrapText="1" readingOrder="1"/>
    </xf>
    <xf numFmtId="0" fontId="13" fillId="3" borderId="55" xfId="0" applyFont="1" applyFill="1" applyBorder="1" applyAlignment="1">
      <alignment horizontal="center" vertical="center" wrapText="1" readingOrder="1"/>
    </xf>
    <xf numFmtId="0" fontId="10" fillId="3" borderId="56" xfId="0" applyFont="1" applyFill="1" applyBorder="1" applyAlignment="1">
      <alignment horizontal="center" vertical="center" wrapText="1" readingOrder="1"/>
    </xf>
    <xf numFmtId="0" fontId="10" fillId="3" borderId="57" xfId="0" applyFont="1" applyFill="1" applyBorder="1" applyAlignment="1">
      <alignment horizontal="center" vertical="center" wrapText="1" readingOrder="1"/>
    </xf>
    <xf numFmtId="0" fontId="10" fillId="3" borderId="58" xfId="0" applyFont="1" applyFill="1" applyBorder="1" applyAlignment="1">
      <alignment horizontal="center" vertical="center" wrapText="1" readingOrder="1"/>
    </xf>
    <xf numFmtId="0" fontId="13" fillId="3" borderId="59" xfId="0" applyFont="1" applyFill="1" applyBorder="1" applyAlignment="1">
      <alignment horizontal="center" vertical="center" wrapText="1" readingOrder="1"/>
    </xf>
    <xf numFmtId="0" fontId="13" fillId="3" borderId="60" xfId="0" applyFont="1" applyFill="1" applyBorder="1" applyAlignment="1">
      <alignment horizontal="center" vertical="center" wrapText="1" readingOrder="1"/>
    </xf>
    <xf numFmtId="0" fontId="1" fillId="0" borderId="0" xfId="0" applyFont="1" applyFill="1" applyAlignment="1" applyProtection="1">
      <alignment vertical="center" wrapText="1"/>
      <protection hidden="1"/>
    </xf>
    <xf numFmtId="0" fontId="51" fillId="0" borderId="0" xfId="0" applyFont="1" applyFill="1" applyAlignment="1" applyProtection="1">
      <alignment vertical="center" wrapText="1"/>
      <protection hidden="1"/>
    </xf>
    <xf numFmtId="0" fontId="1" fillId="0" borderId="17" xfId="0" applyFont="1" applyFill="1" applyBorder="1" applyAlignment="1" applyProtection="1">
      <alignment vertical="center" wrapText="1"/>
      <protection hidden="1"/>
    </xf>
    <xf numFmtId="0" fontId="4" fillId="8" borderId="90" xfId="0" applyFont="1" applyFill="1" applyBorder="1" applyAlignment="1">
      <alignment horizontal="center" vertical="center" wrapText="1"/>
    </xf>
  </cellXfs>
  <cellStyles count="10">
    <cellStyle name="Hipervínculo" xfId="8" builtinId="8"/>
    <cellStyle name="Millares" xfId="5" builtinId="3"/>
    <cellStyle name="Normal" xfId="0" builtinId="0"/>
    <cellStyle name="Normal - Style1 2" xfId="2" xr:uid="{00000000-0005-0000-0000-000003000000}"/>
    <cellStyle name="Normal 10" xfId="6" xr:uid="{00000000-0005-0000-0000-000004000000}"/>
    <cellStyle name="Normal 2" xfId="4" xr:uid="{00000000-0005-0000-0000-000005000000}"/>
    <cellStyle name="Normal 2 10" xfId="7" xr:uid="{00000000-0005-0000-0000-000006000000}"/>
    <cellStyle name="Normal 2 2" xfId="3" xr:uid="{00000000-0005-0000-0000-000007000000}"/>
    <cellStyle name="Normal 3" xfId="9" xr:uid="{C0BB323C-AD92-43A0-B9D9-73DC2A3E818C}"/>
    <cellStyle name="Porcentaje" xfId="1" builtinId="5"/>
  </cellStyles>
  <dxfs count="540">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rgb="FFFFCC66"/>
        </patternFill>
      </fill>
    </dxf>
    <dxf>
      <fill>
        <patternFill>
          <bgColor theme="3" tint="0.79998168889431442"/>
        </patternFill>
      </fill>
    </dxf>
    <dxf>
      <alignment horizontal="center" readingOrder="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numFmt numFmtId="165" formatCode="0.0%"/>
    </dxf>
    <dxf>
      <alignment horizontal="center" readingOrder="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numFmt numFmtId="165" formatCode="0.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horizontal="center" readingOrder="0"/>
    </dxf>
    <dxf>
      <fill>
        <patternFill>
          <bgColor rgb="FFFFFF66"/>
        </patternFill>
      </fill>
    </dxf>
    <dxf>
      <numFmt numFmtId="0" formatCode="General"/>
      <fill>
        <patternFill patternType="solid">
          <fgColor indexed="64"/>
          <bgColor theme="9" tint="0.39997558519241921"/>
        </patternFill>
      </fill>
      <protection locked="1" hidden="0"/>
    </dxf>
    <dxf>
      <fill>
        <patternFill patternType="solid">
          <fgColor indexed="64"/>
          <bgColor rgb="FFFFFF99"/>
        </patternFill>
      </fill>
    </dxf>
    <dxf>
      <fill>
        <patternFill patternType="none">
          <bgColor auto="1"/>
        </patternFill>
      </fill>
    </dxf>
    <dxf>
      <font>
        <color auto="1"/>
      </font>
    </dxf>
    <dxf>
      <font>
        <b/>
      </font>
      <fill>
        <patternFill>
          <bgColor indexed="64"/>
        </patternFill>
      </fill>
      <alignment vertical="center" wrapText="1" readingOrder="0"/>
    </dxf>
    <dxf>
      <fill>
        <patternFill>
          <bgColor indexed="64"/>
        </patternFill>
      </fill>
      <protection locked="1" hidden="0"/>
    </dxf>
    <dxf>
      <font>
        <b/>
        <sz val="12"/>
        <color auto="1"/>
      </font>
      <fill>
        <patternFill>
          <bgColor indexed="64"/>
        </patternFill>
      </fill>
      <alignment vertical="center" wrapText="1" readingOrder="1"/>
      <protection hidden="1"/>
    </dxf>
    <dxf>
      <font>
        <b/>
        <sz val="12"/>
      </font>
      <numFmt numFmtId="14" formatCode="0.00%"/>
      <fill>
        <patternFill>
          <bgColor indexed="64"/>
        </patternFill>
      </fill>
      <alignment vertical="center" wrapText="1" readingOrder="1"/>
      <protection hidden="1"/>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alignment horizontal="center" readingOrder="0"/>
    </dxf>
    <dxf>
      <fill>
        <patternFill patternType="solid">
          <fgColor indexed="64"/>
          <bgColor theme="9" tint="-0.249977111117893"/>
        </patternFill>
      </fill>
      <alignment horizontal="general" vertical="bottom" textRotation="0" wrapText="0" indent="0" justifyLastLine="0" shrinkToFit="0" readingOrder="0"/>
    </dxf>
    <dxf>
      <font>
        <color auto="1"/>
      </font>
      <fill>
        <patternFill>
          <bgColor indexed="64"/>
        </patternFill>
      </fill>
    </dxf>
    <dxf>
      <alignment horizontal="center" readingOrder="0"/>
    </dxf>
    <dxf>
      <fill>
        <patternFill patternType="solid">
          <bgColor rgb="FFC00000"/>
        </patternFill>
      </fill>
    </dxf>
    <dxf>
      <fill>
        <patternFill patternType="solid">
          <bgColor rgb="FFFFFF00"/>
        </patternFill>
      </fill>
    </dxf>
    <dxf>
      <fill>
        <patternFill patternType="solid">
          <bgColor theme="6" tint="0.39997558519241921"/>
        </patternFill>
      </fill>
    </dxf>
    <dxf>
      <numFmt numFmtId="1" formatCode="0"/>
    </dxf>
    <dxf>
      <numFmt numFmtId="165" formatCode="0.0%"/>
    </dxf>
    <dxf>
      <fill>
        <patternFill patternType="solid">
          <fgColor indexed="64"/>
          <bgColor theme="6" tint="0.39997558519241921"/>
        </patternFill>
      </fill>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horizontal="center" readingOrder="0"/>
    </dxf>
    <dxf>
      <fill>
        <patternFill>
          <bgColor theme="5" tint="0.39997558519241921"/>
        </patternFill>
      </fill>
    </dxf>
    <dxf>
      <font>
        <color auto="1"/>
      </font>
    </dxf>
    <dxf>
      <fill>
        <patternFill patternType="solid">
          <fgColor indexed="64"/>
          <bgColor theme="9" tint="0.39997558519241921"/>
        </patternFill>
      </fill>
    </dxf>
    <dxf>
      <alignment horizontal="center" readingOrder="0"/>
    </dxf>
    <dxf>
      <font>
        <b/>
      </font>
      <fill>
        <patternFill>
          <bgColor indexed="64"/>
        </patternFill>
      </fill>
      <alignment vertical="center" wrapText="1" readingOrder="0"/>
    </dxf>
    <dxf>
      <fill>
        <patternFill patternType="solid">
          <fgColor indexed="64"/>
          <bgColor rgb="FFFFFF99"/>
        </patternFill>
      </fill>
    </dxf>
    <dxf>
      <font>
        <b/>
      </font>
      <fill>
        <patternFill>
          <bgColor indexed="64"/>
        </patternFill>
      </fill>
      <alignment vertical="center" wrapText="1"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alignment horizontal="center" readingOrder="0"/>
    </dxf>
    <dxf>
      <font>
        <color theme="0"/>
      </font>
      <fill>
        <patternFill patternType="solid">
          <fgColor indexed="64"/>
          <bgColor rgb="FFC00000"/>
        </patternFill>
      </fill>
      <alignment horizontal="center" readingOrder="0"/>
    </dxf>
    <dxf>
      <font>
        <color auto="1"/>
      </font>
    </dxf>
    <dxf>
      <fill>
        <patternFill patternType="solid">
          <fgColor indexed="64"/>
          <bgColor rgb="FFFFFF00"/>
        </patternFill>
      </fill>
      <alignment horizontal="center" readingOrder="0"/>
    </dxf>
    <dxf>
      <numFmt numFmtId="1" formatCode="0"/>
    </dxf>
    <dxf>
      <numFmt numFmtId="165" formatCode="0.0%"/>
    </dxf>
  </dxfs>
  <tableStyles count="0" defaultTableStyle="TableStyleMedium2" defaultPivotStyle="PivotStyleLight16"/>
  <colors>
    <mruColors>
      <color rgb="FFCCFFCC"/>
      <color rgb="FFFFFF66"/>
      <color rgb="FFFFFFCC"/>
      <color rgb="FFFFCC66"/>
      <color rgb="FFCC9900"/>
      <color rgb="FFCCFF99"/>
      <color rgb="FF996600"/>
      <color rgb="FFFFFF99"/>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efania_benitez_caroycuervo_gov_co/Documents/PLANEACI&#211;N/CAMILO%20RODRIGUEZ/OTROS/MONITOREO%20RIESGOS/FRAUDE%20Y%20CORRUPCI&#211;N/Mapa%20de%20aseguramiento%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uctura"/>
      <sheetName val="Diagnóstico_RR"/>
      <sheetName val="Segunda línea"/>
      <sheetName val="Mapa de Aseguramiento"/>
      <sheetName val="Control de cambios"/>
      <sheetName val="Formulas"/>
      <sheetName val="Hoja2"/>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Seguridad Digital" id="{E5B27071-02B9-44DA-B9AE-8C93BFFCED93}" userId="Seguridad Digital"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4539.412439699074" createdVersion="5" refreshedVersion="5" minRefreshableVersion="3" recordCount="85" xr:uid="{00000000-000A-0000-FFFF-FFFF05000000}">
  <cacheSource type="worksheet">
    <worksheetSource ref="C5:BI90" sheet="Datos"/>
  </cacheSource>
  <cacheFields count="59">
    <cacheField name="Proceso" numFmtId="0">
      <sharedItems containsMixedTypes="1" containsNumber="1" containsInteger="1" minValue="0" maxValue="0" count="14">
        <s v="Alianzas"/>
        <s v="Investigación"/>
        <s v="Control disciplinario"/>
        <s v="Información y comunicación"/>
        <s v="Apropiación social del conocimiento y del patrimonio"/>
        <s v="Evaluación independiente"/>
        <s v="Formación"/>
        <s v="Direccionamiento estratégico"/>
        <s v="Mejoramiento continuo"/>
        <s v="Gestión del talento humano"/>
        <s v="Contabilidad y presupuesto"/>
        <s v="Gestión de bienes y servicios"/>
        <s v="Adquisiciones"/>
        <n v="0"/>
      </sharedItems>
    </cacheField>
    <cacheField name="Referencia " numFmtId="0">
      <sharedItems containsSemiMixedTypes="0" containsString="0" containsNumber="1" containsInteger="1" minValue="0" maxValue="58"/>
    </cacheField>
    <cacheField name="Tipo de activo" numFmtId="0">
      <sharedItems containsMixedTypes="1" containsNumber="1" containsInteger="1" minValue="0" maxValue="0"/>
    </cacheField>
    <cacheField name="Nombre del activo" numFmtId="0">
      <sharedItems containsMixedTypes="1" containsNumber="1" containsInteger="1" minValue="0" maxValue="0"/>
    </cacheField>
    <cacheField name="Riesgo" numFmtId="0">
      <sharedItems containsMixedTypes="1" containsNumber="1" containsInteger="1" minValue="0" maxValue="0"/>
    </cacheField>
    <cacheField name="Amenaza" numFmtId="0">
      <sharedItems containsMixedTypes="1" containsNumber="1" containsInteger="1" minValue="0" maxValue="0"/>
    </cacheField>
    <cacheField name="Vulnerabilidades_x000a_(Causas)" numFmtId="0">
      <sharedItems containsMixedTypes="1" containsNumber="1" containsInteger="1" minValue="0" maxValue="0"/>
    </cacheField>
    <cacheField name="Descripción del Riesgo" numFmtId="0">
      <sharedItems containsMixedTypes="1" containsNumber="1" containsInteger="1" minValue="0" maxValue="0" longText="1"/>
    </cacheField>
    <cacheField name="Categoría del Riesgo" numFmtId="0">
      <sharedItems containsMixedTypes="1" containsNumber="1" containsInteger="1" minValue="0" maxValue="0"/>
    </cacheField>
    <cacheField name="Frecuencia de la actividad que origina el riesgo_x000a_(Veces al año)" numFmtId="0">
      <sharedItems containsSemiMixedTypes="0" containsString="0" containsNumber="1" containsInteger="1" minValue="0" maxValue="8760"/>
    </cacheField>
    <cacheField name="Unidad de medida de la actividad de origina el riesgo" numFmtId="0">
      <sharedItems containsMixedTypes="1" containsNumber="1" containsInteger="1" minValue="0" maxValue="0"/>
    </cacheField>
    <cacheField name="Afectación" numFmtId="0">
      <sharedItems containsMixedTypes="1" containsNumber="1" containsInteger="1" minValue="0" maxValue="0"/>
    </cacheField>
    <cacheField name="Criterios de impacto _x000a_a) Económico: SMLMV_x000a_b) Reputacional: El riesgo afecta la imagen de..." numFmtId="0">
      <sharedItems containsMixedTypes="1" containsNumber="1" containsInteger="1" minValue="0" maxValue="0"/>
    </cacheField>
    <cacheField name="Probabilidad Inherente" numFmtId="0">
      <sharedItems containsMixedTypes="1" containsNumber="1" containsInteger="1" minValue="0" maxValue="0"/>
    </cacheField>
    <cacheField name="Pi %" numFmtId="0">
      <sharedItems containsSemiMixedTypes="0" containsString="0" containsNumber="1" minValue="0" maxValue="1"/>
    </cacheField>
    <cacheField name="Impacto _x000a_Inherente" numFmtId="0">
      <sharedItems containsMixedTypes="1" containsNumber="1" containsInteger="1" minValue="0" maxValue="0"/>
    </cacheField>
    <cacheField name="Ii %" numFmtId="0">
      <sharedItems containsSemiMixedTypes="0" containsString="0" containsNumber="1" minValue="0" maxValue="1"/>
    </cacheField>
    <cacheField name="Nivel de severidad Inherente" numFmtId="0">
      <sharedItems containsMixedTypes="1" containsNumber="1" containsInteger="1" minValue="0" maxValue="0" count="5">
        <s v="Extremo"/>
        <s v="Moderado"/>
        <s v="Alto"/>
        <s v="Bajo"/>
        <n v="0"/>
      </sharedItems>
    </cacheField>
    <cacheField name="Posición Severidad (i)" numFmtId="0">
      <sharedItems containsSemiMixedTypes="0" containsString="0" containsNumber="1" containsInteger="1" minValue="0" maxValue="25"/>
    </cacheField>
    <cacheField name="N° Control" numFmtId="0">
      <sharedItems containsSemiMixedTypes="0" containsString="0" containsNumber="1" containsInteger="1" minValue="0" maxValue="6"/>
    </cacheField>
    <cacheField name="Responsable de ejecutar el control" numFmtId="0">
      <sharedItems containsMixedTypes="1" containsNumber="1" containsInteger="1" minValue="0" maxValue="0"/>
    </cacheField>
    <cacheField name="Acción" numFmtId="0">
      <sharedItems containsMixedTypes="1" containsNumber="1" containsInteger="1" minValue="0" maxValue="0"/>
    </cacheField>
    <cacheField name="Complemento" numFmtId="0">
      <sharedItems containsMixedTypes="1" containsNumber="1" containsInteger="1" minValue="0" maxValue="0"/>
    </cacheField>
    <cacheField name="Momento de ejecución" numFmtId="0">
      <sharedItems containsMixedTypes="1" containsNumber="1" containsInteger="1" minValue="0" maxValue="0"/>
    </cacheField>
    <cacheField name="Forma de ejecución" numFmtId="0">
      <sharedItems containsMixedTypes="1" containsNumber="1" containsInteger="1" minValue="0" maxValue="0"/>
    </cacheField>
    <cacheField name="Calificación" numFmtId="0">
      <sharedItems containsSemiMixedTypes="0" containsString="0" containsNumber="1" minValue="0" maxValue="0.5"/>
    </cacheField>
    <cacheField name="Efecto" numFmtId="0">
      <sharedItems containsMixedTypes="1" containsNumber="1" containsInteger="1" minValue="0" maxValue="0"/>
    </cacheField>
    <cacheField name="Eficiencia en probabilidad" numFmtId="0">
      <sharedItems containsSemiMixedTypes="0" containsString="0" containsNumber="1" minValue="0" maxValue="0.9244"/>
    </cacheField>
    <cacheField name="Eficiencia en impacto" numFmtId="0">
      <sharedItems containsSemiMixedTypes="0" containsString="0" containsNumber="1" minValue="0" maxValue="0.26250000000000001"/>
    </cacheField>
    <cacheField name="Documentación" numFmtId="0">
      <sharedItems containsMixedTypes="1" containsNumber="1" containsInteger="1" minValue="0" maxValue="0"/>
    </cacheField>
    <cacheField name="Frecuencia" numFmtId="0">
      <sharedItems containsMixedTypes="1" containsNumber="1" containsInteger="1" minValue="0" maxValue="0"/>
    </cacheField>
    <cacheField name="Evidencia" numFmtId="0">
      <sharedItems containsMixedTypes="1" containsNumber="1" containsInteger="1" minValue="0" maxValue="0"/>
    </cacheField>
    <cacheField name="Reducción Probabilidad" numFmtId="0">
      <sharedItems containsMixedTypes="1" containsNumber="1" containsInteger="1" minValue="0" maxValue="0"/>
    </cacheField>
    <cacheField name="%" numFmtId="0">
      <sharedItems containsMixedTypes="1" containsNumber="1" minValue="0" maxValue="0.7"/>
    </cacheField>
    <cacheField name="Redución Impacto" numFmtId="0">
      <sharedItems containsMixedTypes="1" containsNumber="1" containsInteger="1" minValue="0" maxValue="0"/>
    </cacheField>
    <cacheField name="%2" numFmtId="0">
      <sharedItems containsMixedTypes="1" containsNumber="1" minValue="0" maxValue="1"/>
    </cacheField>
    <cacheField name="Reducción Severidad" numFmtId="0">
      <sharedItems containsMixedTypes="1" containsNumber="1" containsInteger="1" minValue="0" maxValue="0"/>
    </cacheField>
    <cacheField name="Probabilidad residual" numFmtId="0">
      <sharedItems containsMixedTypes="1" containsNumber="1" containsInteger="1" minValue="0" maxValue="0"/>
    </cacheField>
    <cacheField name="Pr %" numFmtId="0">
      <sharedItems containsSemiMixedTypes="0" containsString="0" containsNumber="1" minValue="0" maxValue="0.6"/>
    </cacheField>
    <cacheField name="Impacto Residual" numFmtId="0">
      <sharedItems containsMixedTypes="1" containsNumber="1" containsInteger="1" minValue="0" maxValue="0"/>
    </cacheField>
    <cacheField name="Ir %" numFmtId="0">
      <sharedItems containsSemiMixedTypes="0" containsString="0" containsNumber="1" minValue="0" maxValue="1"/>
    </cacheField>
    <cacheField name="Nivel de severidad residual" numFmtId="0">
      <sharedItems containsMixedTypes="1" containsNumber="1" containsInteger="1" minValue="0" maxValue="0" count="5">
        <s v="Alto"/>
        <s v="Moderado"/>
        <s v="Extremo"/>
        <s v="Bajo"/>
        <n v="0"/>
      </sharedItems>
    </cacheField>
    <cacheField name="Posición Severidad (r) " numFmtId="0">
      <sharedItems containsSemiMixedTypes="0" containsString="0" containsNumber="1" containsInteger="1" minValue="0" maxValue="23"/>
    </cacheField>
    <cacheField name="Tratamiento" numFmtId="0">
      <sharedItems containsMixedTypes="1" containsNumber="1" containsInteger="1" minValue="0" maxValue="0"/>
    </cacheField>
    <cacheField name="Actividad" numFmtId="0">
      <sharedItems containsMixedTypes="1" containsNumber="1" containsInteger="1" minValue="0" maxValue="0"/>
    </cacheField>
    <cacheField name="Responsable" numFmtId="0">
      <sharedItems containsMixedTypes="1" containsNumber="1" containsInteger="1" minValue="0" maxValue="0"/>
    </cacheField>
    <cacheField name="Fecha Implementación" numFmtId="0">
      <sharedItems containsMixedTypes="1" containsNumber="1" containsInteger="1" minValue="0" maxValue="44926"/>
    </cacheField>
    <cacheField name="Fecha de Monitoreo" numFmtId="0">
      <sharedItems containsSemiMixedTypes="0" containsString="0" containsNumber="1" containsInteger="1" minValue="0" maxValue="44474"/>
    </cacheField>
    <cacheField name="Evidencia de implementación de la actividad" numFmtId="0">
      <sharedItems containsMixedTypes="1" containsNumber="1" containsInteger="1" minValue="0" maxValue="0" longText="1"/>
    </cacheField>
    <cacheField name="Estado de la  actividad" numFmtId="0">
      <sharedItems containsMixedTypes="1" containsNumber="1" containsInteger="1" minValue="0" maxValue="0"/>
    </cacheField>
    <cacheField name="Observaciones sobre el plan" numFmtId="0">
      <sharedItems containsMixedTypes="1" containsNumber="1" containsInteger="1" minValue="0" maxValue="0" longText="1"/>
    </cacheField>
    <cacheField name="Evidencia de ejecución del control" numFmtId="0">
      <sharedItems containsMixedTypes="1" containsNumber="1" containsInteger="1" minValue="0" maxValue="0"/>
    </cacheField>
    <cacheField name="Observaciones sobre el control" numFmtId="0">
      <sharedItems containsMixedTypes="1" containsNumber="1" containsInteger="1" minValue="0" maxValue="0"/>
    </cacheField>
    <cacheField name="¿La identificación del riesgo es adecuada?" numFmtId="0">
      <sharedItems containsSemiMixedTypes="0" containsString="0" containsNumber="1" containsInteger="1" minValue="0" maxValue="0"/>
    </cacheField>
    <cacheField name="¿El diseño del control es adecuado?" numFmtId="0">
      <sharedItems containsSemiMixedTypes="0" containsString="0" containsNumber="1" containsInteger="1" minValue="0" maxValue="0"/>
    </cacheField>
    <cacheField name="¿Se evidencia ejecución del control?" numFmtId="0">
      <sharedItems containsSemiMixedTypes="0" containsString="0" containsNumber="1" containsInteger="1" minValue="0" maxValue="0"/>
    </cacheField>
    <cacheField name="¿El plan de reducción ha permitido mejorar el control?" numFmtId="0">
      <sharedItems containsSemiMixedTypes="0" containsString="0" containsNumber="1" containsInteger="1" minValue="0" maxValue="0"/>
    </cacheField>
    <cacheField name="¿Se presentaron eventos de materialización del riesgo?" numFmtId="0">
      <sharedItems containsSemiMixedTypes="0" containsString="0" containsNumber="1" containsInteger="1" minValue="0" maxValue="0"/>
    </cacheField>
    <cacheField name="Observaciones del seguimiento"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
  <r>
    <x v="0"/>
    <n v="27"/>
    <s v="Servicios"/>
    <s v="Gestión de convenios"/>
    <s v="pérdida de integridad"/>
    <s v="Adquirir compromisos que la Entidad no pueda cumplir o que no tenga un marco juridico"/>
    <s v="Desconocimiento de la etapa previa de suscripción de convenios por lo que no se atiende el conducto regular para la gestión de los convenios."/>
    <s v="Las vulnerabilidades de la columna anterior, pueden facilitar Adquirir compromisos que la Entidad no pueda cumplir o que no tenga un marco juridico generando pérdida de integridad de Gestión de convenios"/>
    <s v="Ejecución y administración de procesos"/>
    <n v="4"/>
    <s v="Número de veces que se gestionan los convenios"/>
    <s v="Reputacional"/>
    <s v="La entidad a nivel nacional, con efecto publicitarios sostenible a nivel país"/>
    <s v="Baja"/>
    <n v="0.4"/>
    <s v="Catastrófico"/>
    <n v="1"/>
    <x v="0"/>
    <n v="22"/>
    <n v="1"/>
    <s v="Dirección general"/>
    <s v="Verificar que el convenio cuente con la revisión previa del proceso de gestión contractual y de las Subdirecciones de la Entidad."/>
    <s v="A través de la revisión del mismo convenio donde en la parte final se encuentran los vistos buenos de gestión contractual y las subdirecciones."/>
    <s v="Preventivo"/>
    <s v="Manual"/>
    <n v="0.4"/>
    <s v="Probabilidad"/>
    <n v="0.16000000000000003"/>
    <n v="0.25"/>
    <s v="Documentado"/>
    <s v="Continua"/>
    <s v="Con registro"/>
    <s v="Baja"/>
    <n v="0.24"/>
    <s v="Catastrófico"/>
    <n v="1"/>
    <s v="Extremo"/>
    <s v="Baja"/>
    <n v="0.24"/>
    <s v="Mayor"/>
    <n v="0.75"/>
    <x v="0"/>
    <n v="16"/>
    <s v="Reducir (mitigar)"/>
    <s v="Verificar los convenios que venian de etapa previa para continuar la gestión y recibir las nuevas solicitudes, para esto se realizan reuniones donde se acuerda que todo convenio debe ser gestionado a través del proceso alianzas."/>
    <s v="Asesora de la Dirección general"/>
    <n v="44400"/>
    <n v="44421"/>
    <s v="Formato FUID de la transferencia a gestión contractual y a gestión documental "/>
    <s v="Finalizada"/>
    <s v="Ninguna"/>
    <s v="Formato FUID de la transferencia a gestión contractual y a gestión documental "/>
    <s v="Ninguna"/>
    <n v="0"/>
    <n v="0"/>
    <n v="0"/>
    <n v="0"/>
    <n v="0"/>
    <n v="0"/>
  </r>
  <r>
    <x v="0"/>
    <n v="28"/>
    <s v="Información"/>
    <s v="Base de datos móvilidad entrante y saliente"/>
    <s v="pérdida de integridad"/>
    <s v="información desactualizada"/>
    <s v="No se cuenta con la información requerida para el proceso de reporte al SIRE, esta información hace parte de los indicadores de la internacionalización de la educación superior"/>
    <s v="Las vulnerabilidades de la columna anterior, pueden facilitar información desactualizada generando pérdida de integridad de Base de datos móvilidad entrante y saliente"/>
    <s v="Ejecución y administración de procesos"/>
    <n v="100"/>
    <s v="Número de movilidades en el año"/>
    <s v="Reputacional"/>
    <s v="La entidad con algunos usuarios de relevancia frente al logro de los objetivos"/>
    <s v="Media"/>
    <n v="0.6"/>
    <s v="Moderado"/>
    <n v="0.6"/>
    <x v="1"/>
    <n v="11"/>
    <n v="1"/>
    <s v="Proceso alianzas"/>
    <s v="Verificar con los coordinadores de Maestria, la información de los estudiantes entrantes y salientes en su programa academico, durante cada vigencia."/>
    <s v="mediante correo electronico en donde toda la información se registra en un archivo excel de seguimiento"/>
    <s v="Preventivo"/>
    <s v="Manual"/>
    <n v="0.4"/>
    <s v="Probabilidad"/>
    <n v="0.24"/>
    <n v="0"/>
    <s v="Documentado"/>
    <s v="Aleatoria"/>
    <s v="Con registro"/>
    <s v="Baja"/>
    <n v="0.36"/>
    <s v="Moderado"/>
    <n v="0.6"/>
    <s v="Moderado"/>
    <s v="Baja"/>
    <n v="0.36"/>
    <s v="Moderado"/>
    <n v="0.6"/>
    <x v="1"/>
    <n v="10"/>
    <s v="Aceptar"/>
    <s v="Mantener el control existente"/>
    <s v="Proceso alianzas"/>
    <n v="44561"/>
    <n v="44421"/>
    <s v="documento excel donde se consolida la información reportada por los docentes"/>
    <s v="Finalizada"/>
    <s v="Ninguna"/>
    <s v="Correos electronicos"/>
    <s v="Ninguna"/>
    <n v="0"/>
    <n v="0"/>
    <n v="0"/>
    <n v="0"/>
    <n v="0"/>
    <n v="0"/>
  </r>
  <r>
    <x v="1"/>
    <n v="36"/>
    <s v="Software"/>
    <s v="sistema integrado de biblioteca KOHA"/>
    <s v="pérdida de integridad"/>
    <s v="violación a los servidores del hosting del proveedor"/>
    <s v="Ausencia de procedimientos de seguridad de la información"/>
    <s v="Las vulnerabilidades de la columna anterior, pueden facilitar violación a los servidores del hosting del proveedor generando pérdida de integridad de sistema integrado de biblioteca KOHA"/>
    <s v="Ejecución y administración de procesos"/>
    <n v="8760"/>
    <s v="Número de horas de servicio "/>
    <s v="Reputacional"/>
    <s v="La entidad con algunos usuarios de relevancia frente al logro de los objetivos"/>
    <s v="Muy Alta"/>
    <n v="1"/>
    <s v="Moderado"/>
    <n v="0.6"/>
    <x v="2"/>
    <n v="18"/>
    <n v="1"/>
    <s v="Proveedor del software"/>
    <s v="Verificar el óptimo funcionamiento del software y los componentes de hardware relacionados a este"/>
    <s v="A través del panel de administración que monitorea el estado del servicio del SIB KOHA y las caracteristicas fisicas del servidor (almacenamiento, procesamiento y conectividad)"/>
    <s v="Preventivo"/>
    <s v="Automático"/>
    <n v="0.5"/>
    <s v="Probabilidad"/>
    <n v="0.5"/>
    <n v="0.20999999999999996"/>
    <s v="Documentado"/>
    <s v="Continua"/>
    <s v="Con registro"/>
    <s v="Media"/>
    <n v="0.5"/>
    <s v="Moderado"/>
    <n v="0.6"/>
    <s v="Moderado"/>
    <s v="Media"/>
    <n v="0.5"/>
    <s v="Menor"/>
    <n v="0.39"/>
    <x v="1"/>
    <n v="6"/>
    <s v="Reducir (compartir)"/>
    <s v="El riesgo se transfiere al proveedor del servicio del sistema bibliografico"/>
    <s v="Coordinador biblioteca_x000a_Proveedor"/>
    <n v="44561"/>
    <n v="44446"/>
    <s v="Se cuenta con contrato vigente con el proveedor y allí se indica las responsabilidades del supervisor y se documentan obligaciones especificas de seguridad de la información"/>
    <s v="Finalizada"/>
    <s v="Ninguna"/>
    <s v="Soporte y garantia vigente con el proveedor"/>
    <s v="Ninguna"/>
    <n v="0"/>
    <n v="0"/>
    <n v="0"/>
    <n v="0"/>
    <n v="0"/>
    <n v="0"/>
  </r>
  <r>
    <x v="1"/>
    <n v="37"/>
    <s v="Software"/>
    <s v="sistema integrado de biblioteca KOHA"/>
    <s v="pérdida de disponibilidad"/>
    <s v="caída de los servicios tecnológicos por parte del proveedor del sistema Bibliográfico KOHA"/>
    <s v="Fallas en los componentes de hardware y software del proveedor"/>
    <s v="Las vulnerabilidades de la columna anterior, pueden facilitar caída de los servicios tecnológicos por parte del proveedor del sistema Bibliográfico KOHA generando pérdida de disponibilidad de sistema integrado de biblioteca KOHA"/>
    <s v="Fallas tecnológicas"/>
    <n v="8760"/>
    <s v="Número de horas de servicio "/>
    <s v="Reputacional"/>
    <s v="La entidad con algunos usuarios de relevancia frente al logro de los objetivos"/>
    <s v="Muy Alta"/>
    <n v="1"/>
    <s v="Moderado"/>
    <n v="0.6"/>
    <x v="2"/>
    <n v="18"/>
    <n v="1"/>
    <s v="Proveedor del software"/>
    <s v="Verificar que se realice el mantenimiento preventivo en el cual se revisa el estado de los componentes de hardware y software"/>
    <s v="A través de los procedimientos de seguridad de la información establecidos por el proveedor"/>
    <s v="Preventivo"/>
    <s v="Automático"/>
    <n v="0.5"/>
    <s v="Probabilidad"/>
    <n v="0.5"/>
    <n v="0.20999999999999996"/>
    <s v="Documentado"/>
    <s v="Continua"/>
    <s v="Con registro"/>
    <s v="Media"/>
    <n v="0.5"/>
    <s v="Moderado"/>
    <n v="0.6"/>
    <s v="Moderado"/>
    <s v="Media"/>
    <n v="0.5"/>
    <s v="Menor"/>
    <n v="0.39"/>
    <x v="1"/>
    <n v="6"/>
    <s v="Reducir (compartir)"/>
    <s v="El riesgo se transfiere al proveedor del servicio del sistema bibliografico"/>
    <s v="Coordinador biblioteca_x000a_Proveedor"/>
    <n v="44561"/>
    <n v="44446"/>
    <s v="Se cuenta con contrato vigente con el proveedor y allí se indica las responsabilidades del supervisor y se documentan obligaciones especificas de seguridad de la información"/>
    <s v="Finalizada"/>
    <s v="Ninguna"/>
    <s v="Soporte y garantia vigente con el proveedor"/>
    <s v="Ninguna"/>
    <n v="0"/>
    <n v="0"/>
    <n v="0"/>
    <n v="0"/>
    <n v="0"/>
    <n v="0"/>
  </r>
  <r>
    <x v="1"/>
    <n v="38"/>
    <s v="Software"/>
    <s v="E-Prints - Sistema para la gestión de Producción intelectual Institucional"/>
    <s v="pérdida de integridad"/>
    <s v="Desconocimiento en la instalación, configuración y soporte en el funcionamiento de  EPRINTS al interior del Instituto"/>
    <s v="Ausencia de personal capacitado para soportar la aplicación"/>
    <s v="Las vulnerabilidades de la columna anterior, pueden facilitar Desconocimiento en la instalación, configuración y soporte en el funcionamiento de  EPRINTS al interior del Instituto generando pérdida de integridad de E-Prints - Sistema para la gestión de Producción intelectual Institucional"/>
    <s v="Ejecución y administración de procesos"/>
    <n v="8760"/>
    <s v="Número de horas de servicio "/>
    <s v="Reputacional"/>
    <s v="La entidad con algunos usuarios de relevancia frente al logro de los objetivos"/>
    <s v="Muy Alta"/>
    <n v="1"/>
    <s v="Moderado"/>
    <n v="0.6"/>
    <x v="2"/>
    <n v="18"/>
    <n v="1"/>
    <s v="Coordinadora grupo TIC"/>
    <s v="Verificar que se mantenga disponible el servidor donde se encuentra instalado el programa"/>
    <s v="A través de la maquina virtual o copia de seguridad realizada para ello."/>
    <s v="Preventivo"/>
    <s v="Manual"/>
    <n v="0.4"/>
    <s v="Probabilidad"/>
    <n v="0.64"/>
    <n v="0"/>
    <s v="Sin documentar"/>
    <s v="Aleatoria"/>
    <s v="Sin registro"/>
    <s v="Media"/>
    <n v="0.6"/>
    <s v="Moderado"/>
    <n v="0.6"/>
    <s v="Moderado"/>
    <s v="Baja"/>
    <n v="0.36"/>
    <s v="Moderado"/>
    <n v="0.6"/>
    <x v="1"/>
    <n v="10"/>
    <s v="Reducir (mitigar)"/>
    <s v="Escalar el requerimiento al grupo TIC sobre los controles y procedimientos aplicables al activo relacionado"/>
    <s v="Oficial de seguridad de la información"/>
    <n v="44484"/>
    <n v="44446"/>
    <s v="Causa identificada 2021"/>
    <s v="En curso"/>
    <s v="Ninguna"/>
    <s v="Control identificado 2021"/>
    <s v="Ninguna"/>
    <n v="0"/>
    <n v="0"/>
    <n v="0"/>
    <n v="0"/>
    <n v="0"/>
    <n v="0"/>
  </r>
  <r>
    <x v="1"/>
    <n v="39"/>
    <s v="Software"/>
    <s v="EZ-Proxy"/>
    <s v="pérdida de integridad"/>
    <s v="Desconocimiento en la instalación, configuración y soporte en el funcionamiento de  EZ-Proxy al interior del Instituto"/>
    <s v="Ausencia de personal capacitado para soportar la aplicación"/>
    <s v="Las vulnerabilidades de la columna anterior, pueden facilitar Desconocimiento en la instalación, configuración y soporte en el funcionamiento de  EZ-Proxy al interior del Instituto generando pérdida de integridad de EZ-Proxy"/>
    <s v="Ejecución y administración de procesos"/>
    <n v="8760"/>
    <s v="Número de horas de servicio "/>
    <s v="Reputacional"/>
    <s v="La entidad con algunos usuarios de relevancia frente al logro de los objetivos"/>
    <s v="Muy Alta"/>
    <n v="1"/>
    <s v="Moderado"/>
    <n v="0.6"/>
    <x v="2"/>
    <n v="18"/>
    <n v="1"/>
    <s v="Coordinadora grupo TIC"/>
    <s v="Verificar que se mantenga disponible el servidor donde se encuentra instalado el programa"/>
    <s v="A través de la maquina virtual o copia de seguridad realizada para ello."/>
    <s v="Preventivo"/>
    <s v="Manual"/>
    <n v="0.4"/>
    <s v="Probabilidad"/>
    <n v="0.64"/>
    <n v="0"/>
    <s v="Sin documentar"/>
    <s v="Aleatoria"/>
    <s v="Sin registro"/>
    <s v="Media"/>
    <n v="0.6"/>
    <s v="Moderado"/>
    <n v="0.6"/>
    <s v="Moderado"/>
    <s v="Baja"/>
    <n v="0.36"/>
    <s v="Moderado"/>
    <n v="0.6"/>
    <x v="1"/>
    <n v="10"/>
    <s v="Reducir (mitigar)"/>
    <s v="Escalar el requerimiento al grupo TIC sobre los controles y procedimientos aplicables al activo relacionado"/>
    <s v="Oficial de seguridad de la información"/>
    <n v="44484"/>
    <n v="44446"/>
    <s v="Causa identificada 2021"/>
    <s v="En curso"/>
    <s v="Ninguna"/>
    <s v="Control identificado 2021"/>
    <s v="Ninguna"/>
    <n v="0"/>
    <n v="0"/>
    <n v="0"/>
    <n v="0"/>
    <n v="0"/>
    <n v="0"/>
  </r>
  <r>
    <x v="2"/>
    <n v="31"/>
    <s v="Información"/>
    <s v="PROCESOS / Procesos Disciplinarios (Expedientes Disciplinarios)"/>
    <s v="pérdida de confidencialidad"/>
    <s v="fuga de información"/>
    <s v="Enviar la documentación física sin sobre"/>
    <s v="Las vulnerabilidades de la columna anterior, pueden facilitar fuga de información generando pérdida de confidencialidad de PROCESOS / Procesos Disciplinarios (Expedientes Disciplinarios)"/>
    <s v="Usuarios, productos y prácticas organizacionales"/>
    <n v="10"/>
    <s v="Número de procesos disciplinarios"/>
    <s v="Reputacional"/>
    <s v="La entidad con algunos usuarios de relevancia frente al logro de los objetivos"/>
    <s v="Baja"/>
    <n v="0.4"/>
    <s v="Moderado"/>
    <n v="0.6"/>
    <x v="1"/>
    <n v="10"/>
    <n v="1"/>
    <s v="Gestión contractual_x000a_Gestión del talento humano"/>
    <s v="Validar que tanto funcionarios como contratistas firmen cláusulas de confidenciliadad."/>
    <s v="A través del formato de confidencialidad para el caso de funcionarios y la cláusula en los contratos de contratistas."/>
    <s v="Preventivo"/>
    <s v="Manual"/>
    <n v="0.4"/>
    <s v="Probabilidad"/>
    <n v="0.25600000000000001"/>
    <n v="0"/>
    <s v="Documentado"/>
    <s v="Aleatoria"/>
    <s v="Con registro"/>
    <s v="Baja"/>
    <n v="0.24"/>
    <s v="Moderado"/>
    <n v="0.6"/>
    <s v="Moderado"/>
    <s v="Muy Baja"/>
    <n v="0.14399999999999999"/>
    <s v="Moderado"/>
    <n v="0.6"/>
    <x v="1"/>
    <n v="8"/>
    <s v="Reducir (mitigar)"/>
    <s v="Realizar una socialización acerca de la reserva disciplinaria."/>
    <s v="Profesional especializado control interno disciplinario_x000a__x000a_Oficial de seguridad de la información"/>
    <n v="44650"/>
    <n v="44427"/>
    <s v="Plan de sensibilización de seguridad de la información"/>
    <s v="En curso"/>
    <s v="Profundizar en los temas de confidencialidad."/>
    <s v="Sensibilizaciones"/>
    <s v="Ninguna"/>
    <n v="0"/>
    <n v="0"/>
    <n v="0"/>
    <n v="0"/>
    <n v="0"/>
    <n v="0"/>
  </r>
  <r>
    <x v="3"/>
    <n v="47"/>
    <s v="Información"/>
    <s v="Programa de Divulgación - Radiales"/>
    <s v="pérdida de disponibilidad"/>
    <s v="Daño fisico o lógico del componente TI donde se almacena la información."/>
    <s v="Ausencia de copias de seguridad."/>
    <s v="Las vulnerabilidades de la columna anterior, pueden facilitar Daño fisico o lógico del componente TI donde se almacena la información. generando pérdida de disponibilidad de Programa de Divulgación - Radiales"/>
    <s v="Fallas tecnológicas"/>
    <n v="2100"/>
    <s v="Número de horas de servicio "/>
    <s v="Reputacional"/>
    <s v="La entidad a nivel nacional, con efecto publicitarios sostenible a nivel país"/>
    <s v="Alta"/>
    <n v="0.8"/>
    <s v="Catastrófico"/>
    <n v="1"/>
    <x v="0"/>
    <n v="24"/>
    <n v="1"/>
    <s v="Lider de la emisora"/>
    <s v="Verificar que se cuente con una copia de respaldo de la información"/>
    <s v="mediante medios extraibles proporcionados por el grupo TIC"/>
    <s v="Preventivo"/>
    <s v="Manual"/>
    <n v="0.4"/>
    <s v="Probabilidad"/>
    <n v="0.32000000000000006"/>
    <n v="0"/>
    <s v="Sin documentar"/>
    <s v="Aleatoria"/>
    <s v="Sin registro"/>
    <s v="Media"/>
    <n v="0.48"/>
    <s v="Catastrófico"/>
    <n v="1"/>
    <s v="Extremo"/>
    <s v="Media"/>
    <n v="0.48"/>
    <s v="Catastrófico"/>
    <n v="1"/>
    <x v="2"/>
    <n v="23"/>
    <s v="Reducir (mitigar)"/>
    <s v="Escalar el requerimiento al grupo TIC sobre los controles y procedimientos aplicables al activo relacionado"/>
    <s v="Oficial de seguridad de la información"/>
    <n v="44484"/>
    <n v="44368"/>
    <s v="Causa identificada 2021"/>
    <s v="En curso"/>
    <s v="Ninguna"/>
    <s v="Control identificado 2021"/>
    <s v="Ninguna"/>
    <n v="0"/>
    <n v="0"/>
    <n v="0"/>
    <n v="0"/>
    <n v="0"/>
    <n v="0"/>
  </r>
  <r>
    <x v="3"/>
    <n v="48"/>
    <s v="Servicios"/>
    <s v="Página web, intranet y micrositios "/>
    <s v="pérdida de confidencialidad"/>
    <s v="Fuga de información o suplantación de sitios"/>
    <s v="Ausencia de certificados digitales que protejan la transferencia de datos al iniciar sesión en los sitios WEB de la Entidad"/>
    <s v="Las vulnerabilidades de la columna anterior, pueden facilitar Fuga de información o suplantación de sitios generando pérdida de confidencialidad de Página web, intranet y micrositios "/>
    <s v="Ejecución y administración de procesos"/>
    <n v="8760"/>
    <s v="Número de horas de servicio "/>
    <s v="Reputacional"/>
    <s v="La entidad a nivel nacional, con efecto publicitarios sostenible a nivel país"/>
    <s v="Muy Alta"/>
    <n v="1"/>
    <s v="Catastrófico"/>
    <n v="1"/>
    <x v="0"/>
    <n v="25"/>
    <n v="1"/>
    <s v="Coordinadora grupo TIC"/>
    <s v="Validar el estado de funcionamiento y seguridad de los sitios WEB con los que cuenta el instituto"/>
    <s v="A través de la realización de un estudio de vulnerabilidades que evidencie las brechas existentes y sobre las cuales el grupo TIC implemente controles que mitiguen los riesgos identificados."/>
    <s v="Preventivo"/>
    <s v="Manual"/>
    <n v="0.4"/>
    <s v="Probabilidad"/>
    <n v="0.55000000000000004"/>
    <n v="0"/>
    <s v="Documentado"/>
    <s v="Aleatoria"/>
    <s v="Con registro"/>
    <s v="Media"/>
    <n v="0.6"/>
    <s v="Catastrófico"/>
    <n v="1"/>
    <s v="Extremo"/>
    <s v="Media"/>
    <n v="0.44999999999999996"/>
    <s v="Catastrófico"/>
    <n v="1"/>
    <x v="2"/>
    <n v="23"/>
    <s v="Reducir (mitigar)"/>
    <s v="Establecer un plan de acción e implementar controles que mitiguen las brechas técnicas detectadas en en el analisis de vulnerabilidades."/>
    <s v="Coordinadora grupo TIC"/>
    <n v="44880"/>
    <n v="44474"/>
    <s v="Causa identificada 2021, El grupo TIC cuenta con el analisis de vulnerabilidades de los sitios WEB"/>
    <s v="En curso"/>
    <s v="Deben implementarse acciones que cierren las brechas de seguridad identificadas en el informe."/>
    <s v="Control identificado 2021"/>
    <s v="Ninguna"/>
    <n v="0"/>
    <n v="0"/>
    <n v="0"/>
    <n v="0"/>
    <n v="0"/>
    <n v="0"/>
  </r>
  <r>
    <x v="3"/>
    <n v="49"/>
    <s v="Servicios"/>
    <s v="Información publicada en la página web, intranet y micrositios portal lenguas indígenas"/>
    <s v="pérdida de confidencialidad"/>
    <s v="publicación de información clasificada y/o reservada en el portal WEB"/>
    <s v="Ausencia de lineamientos que funcionen como filtro de la información a publicar"/>
    <s v="Las vulnerabilidades de la columna anterior, pueden facilitar publicación de información clasificada y/o reservada en el portal WEB generando pérdida de confidencialidad de Información publicada en la página web, intranet y micrositios portal lenguas indígenas"/>
    <s v="Ejecución y administración de procesos"/>
    <n v="365"/>
    <s v="Número de publicaciones"/>
    <s v="Económica"/>
    <s v="Entre 10 y 50 SMLMV"/>
    <s v="Media"/>
    <n v="0.6"/>
    <s v="Menor"/>
    <n v="0.4"/>
    <x v="1"/>
    <n v="6"/>
    <n v="1"/>
    <s v="Webmaster"/>
    <s v="Validar que la información que se publica en el portal institucional no incumpla con la normatividad relacionada con la ley de protección de datos personales y derechos de autor"/>
    <s v="A través de los procedimientos establecidos en el área para la publicación de la información"/>
    <s v="Preventivo"/>
    <s v="Manual"/>
    <n v="0.4"/>
    <s v="Probabilidad"/>
    <n v="0.24"/>
    <n v="0"/>
    <s v="Documentado"/>
    <s v="Continua"/>
    <s v="Sin registro"/>
    <s v="Baja"/>
    <n v="0.36"/>
    <s v="Menor"/>
    <n v="0.4"/>
    <s v="Moderado"/>
    <s v="Baja"/>
    <n v="0.36"/>
    <s v="Menor"/>
    <n v="0.4"/>
    <x v="1"/>
    <n v="5"/>
    <s v="Reducir (mitigar)"/>
    <s v="Establecer lineamientos para la validación del tipo de información a publicar"/>
    <s v="Grupo de comunicaciones"/>
    <n v="44561"/>
    <n v="44474"/>
    <s v="No se evidencia en el SIG algún documento que soporte el control"/>
    <s v="En curso"/>
    <s v="Debe establecerse un procedimiento para validar el tipo de información a publicar"/>
    <s v="Ninguna"/>
    <s v="Ninguna"/>
    <n v="0"/>
    <n v="0"/>
    <n v="0"/>
    <n v="0"/>
    <n v="0"/>
    <n v="0"/>
  </r>
  <r>
    <x v="4"/>
    <n v="17"/>
    <s v="Información"/>
    <s v="ACTAS / Actas de Comité Editorial"/>
    <s v="pérdida de integridad"/>
    <s v="actas con información incompleta o inexacta"/>
    <s v="Debilidades en el proceso de revisión por parte de los miembros del comité"/>
    <s v="Las vulnerabilidades de la columna anterior, pueden facilitar actas con información incompleta o inexacta generando pérdida de integridad de ACTAS / Actas de Comité Editorial"/>
    <s v="Usuarios, productos y prácticas organizacionales"/>
    <n v="4"/>
    <s v="Número de sesiones del comité editorial"/>
    <s v="Reputacional"/>
    <s v="La entidad con algunos usuarios de relevancia frente al logro de los objetivos"/>
    <s v="Baja"/>
    <n v="0.4"/>
    <s v="Moderado"/>
    <n v="0.6"/>
    <x v="1"/>
    <n v="10"/>
    <n v="1"/>
    <s v="Coordinador del grupo editorial"/>
    <s v="Verificar que el acta y los documentos relacionados se encuentren compartidos para revisión de los miembros del comité a través de OneDrive y teams con los temas, compromisos y propuestas de proyectos de edición que se presentan por cada vigencia."/>
    <s v="A través de la grabación de la reunión, orden del día, acta y carpetas de proyectos y subproyectos."/>
    <s v="Preventivo"/>
    <s v="Manual"/>
    <n v="0.4"/>
    <s v="Probabilidad"/>
    <n v="0.16000000000000003"/>
    <n v="0"/>
    <s v="Documentado"/>
    <s v="Continua"/>
    <s v="Con registro"/>
    <s v="Baja"/>
    <n v="0.24"/>
    <s v="Moderado"/>
    <n v="0.6"/>
    <s v="Moderado"/>
    <s v="Baja"/>
    <n v="0.24"/>
    <s v="Moderado"/>
    <n v="0.6"/>
    <x v="1"/>
    <n v="10"/>
    <s v="Aceptar"/>
    <s v="Mantener el control existente"/>
    <s v="Coordinador de grupo editorial"/>
    <n v="44561"/>
    <n v="44396"/>
    <s v="Carpetas compartidas en OneDrive y en teams con la información de los proyectos para edición."/>
    <s v="Finalizada"/>
    <s v="Ninguna"/>
    <s v="https://caroycuervo-my.sharepoint.com/:f:/g/personal/cesar_buitrago_caroycuervo_gov_co/EqqJ3f4W6UZHhR-lprWT6PgBkmMdgk1ARmF7DeYvPPSMuw?e=SgLT0H"/>
    <s v="Ninguna"/>
    <n v="0"/>
    <n v="0"/>
    <n v="0"/>
    <n v="0"/>
    <n v="0"/>
    <n v="0"/>
  </r>
  <r>
    <x v="4"/>
    <n v="18"/>
    <s v="Información"/>
    <s v="ORDENES / Ordenes de Producción"/>
    <s v="pérdida de disponibilidad"/>
    <s v="incumplimiento en la entrega de las publicaciones terminadas"/>
    <s v="Inasistencia del personal (licencias, vacaciones, permisos, calamidad doméstica, incapacidades)"/>
    <s v="Las vulnerabilidades de la columna anterior, pueden facilitar incumplimiento en la entrega de las publicaciones terminadas generando pérdida de disponibilidad de ORDENES / Ordenes de Producción"/>
    <s v="Usuarios, productos y prácticas organizacionales"/>
    <n v="10"/>
    <s v="Número de ordenes de producción"/>
    <s v="Reputacional"/>
    <s v="La entidad con algunos usuarios de relevancia frente al logro de los objetivos"/>
    <s v="Baja"/>
    <n v="0.4"/>
    <s v="Moderado"/>
    <n v="0.6"/>
    <x v="1"/>
    <n v="10"/>
    <n v="1"/>
    <s v="Coordinador del grupo editorial"/>
    <s v="Verificar que la mayor parte del personal se encuentre laborando dependendiendo de la necesidad y/o urgencia del proyecto."/>
    <s v="Mediante la revisión y seguimiento de la planilla de solicitud de vacaciones."/>
    <s v="Preventivo"/>
    <s v="Manual"/>
    <n v="0.4"/>
    <s v="Probabilidad"/>
    <n v="0.31360000000000005"/>
    <n v="0"/>
    <s v="Documentado"/>
    <s v="Aleatoria"/>
    <s v="Con registro"/>
    <s v="Baja"/>
    <n v="0.24"/>
    <s v="Moderado"/>
    <n v="0.6"/>
    <s v="Moderado"/>
    <s v="Muy Baja"/>
    <n v="8.6399999999999991E-2"/>
    <s v="Moderado"/>
    <n v="0.6"/>
    <x v="1"/>
    <n v="8"/>
    <s v="Reducir (mitigar)"/>
    <s v="Determinar y socializar la resolución de permisos y horario de trabajo de talento humano."/>
    <s v="Coordinador de grupo editorial"/>
    <n v="44561"/>
    <n v="44396"/>
    <s v="Se informó de manera verbal al grupo de trabajo en la resolución sobre permisos y horario de trabajo proyectado por talento humano."/>
    <s v="Finalizada"/>
    <s v="Ninguna"/>
    <s v="Resolución permisos y horario de trabajo de talento humano."/>
    <s v="Ninguna"/>
    <n v="0"/>
    <n v="0"/>
    <n v="0"/>
    <n v="0"/>
    <n v="0"/>
    <n v="0"/>
  </r>
  <r>
    <x v="5"/>
    <n v="24"/>
    <s v="Información"/>
    <s v="Informes de evaluación"/>
    <s v="pérdida de integridad"/>
    <s v="informes incompletos"/>
    <s v="La información es reportada por los procesos fuera de los tiempos establecidos, reportan de manera incompleta, no se realiza reporte o no se cumplen los criterios de calidad."/>
    <s v="Las vulnerabilidades de la columna anterior, pueden facilitar informes incompletos generando pérdida de integridad de Informes de evaluación"/>
    <s v="Usuarios, productos y prácticas organizacionales"/>
    <n v="50"/>
    <s v="Número de informes de evaluación elaborados por los auditores"/>
    <s v="Reputacional"/>
    <s v="La entidad con efecto publicitario sostenido a nivel de sector administrativo, nivel departamental o municipal"/>
    <s v="Media"/>
    <n v="0.6"/>
    <s v="Mayor"/>
    <n v="0.8"/>
    <x v="2"/>
    <n v="17"/>
    <n v="1"/>
    <s v="Jefe unidad de control interno"/>
    <s v="Verificar el cumplimiento del plan anual de auditoria."/>
    <s v="A traves del documento excel en donde se reporta el cumplimiento en el plan de acción, de forma mensual."/>
    <s v="Preventivo"/>
    <s v="Manual"/>
    <n v="0.4"/>
    <s v="Probabilidad"/>
    <n v="0.24"/>
    <n v="0.19999999999999996"/>
    <s v="Documentado"/>
    <s v="Aleatoria"/>
    <s v="Con registro"/>
    <s v="Baja"/>
    <n v="0.36"/>
    <s v="Mayor"/>
    <n v="0.8"/>
    <s v="Alto"/>
    <s v="Baja"/>
    <n v="0.36"/>
    <s v="Moderado"/>
    <n v="0.60000000000000009"/>
    <x v="1"/>
    <n v="10"/>
    <s v="Aceptar"/>
    <s v="Mantener el control existente"/>
    <s v="Jefe unidad de control interno"/>
    <n v="44561"/>
    <n v="44399"/>
    <s v="Se realizó la publicación del plan de auditoria el cual contiene el cronograma de los reportes._x000a__x000a_Adicional se realizó un memorando el cual fue enviado por correo electronico a coordinadores y jefes de area con el cronograma de reportes"/>
    <s v="Finalizada"/>
    <s v="Ninguna"/>
    <s v="https://www.caroycuervo.gov.co/Transparencia/61-politicas-lineamientos-y-manuales#1_x000a__x000a_Memorando ICC-DG-005- 2020 16 de diciembre del 2020"/>
    <s v="Ninguna"/>
    <n v="0"/>
    <n v="0"/>
    <n v="0"/>
    <n v="0"/>
    <n v="0"/>
    <n v="0"/>
  </r>
  <r>
    <x v="5"/>
    <n v="25"/>
    <s v="Información"/>
    <s v="INFORMES / Informe de Auditoría "/>
    <s v="pérdida de confidencialidad"/>
    <s v="fuga de información"/>
    <s v="Falta de cultura en temas de seguridad de la información por parte de usuarios en general "/>
    <s v="Las vulnerabilidades de la columna anterior, pueden facilitar fuga de información generando pérdida de confidencialidad de INFORMES / Informe de Auditoría "/>
    <s v="Ejecución y administración de procesos"/>
    <n v="2"/>
    <s v="Número de informes de auditoría"/>
    <s v="Reputacional"/>
    <s v="La entidad con algunos usuarios de relevancia frente al logro de los objetivos"/>
    <s v="Muy Baja"/>
    <n v="0.2"/>
    <s v="Moderado"/>
    <n v="0.6"/>
    <x v="1"/>
    <n v="8"/>
    <n v="1"/>
    <s v="Grupo de talento humano_x000a_Jefe unidad de control interno"/>
    <s v="Verificar que el profesional que realiza la auditoria cuente con la idoneidad y las competencias como auditor."/>
    <s v="A través del proposito del cargo descrito en el manual de funciones."/>
    <s v="Preventivo"/>
    <s v="Manual"/>
    <n v="0.4"/>
    <s v="Probabilidad"/>
    <n v="8.0000000000000016E-2"/>
    <n v="0.15000000000000002"/>
    <s v="Documentado"/>
    <s v="Continua"/>
    <s v="Con registro"/>
    <s v="Muy Baja"/>
    <n v="0.12"/>
    <s v="Moderado"/>
    <n v="0.6"/>
    <s v="Moderado"/>
    <s v="Muy Baja"/>
    <n v="0.12"/>
    <s v="Moderado"/>
    <n v="0.44999999999999996"/>
    <x v="1"/>
    <n v="8"/>
    <s v="Aceptar"/>
    <s v="Mantener el control existente"/>
    <s v="Jefe unidad de control interno"/>
    <n v="44561"/>
    <n v="44404"/>
    <s v="Videos, formularios en forms, presentaciones"/>
    <s v="Finalizada"/>
    <s v="Ninguna"/>
    <s v="Stream y youtube"/>
    <s v="Ninguna"/>
    <n v="0"/>
    <n v="0"/>
    <n v="0"/>
    <n v="0"/>
    <n v="0"/>
    <n v="0"/>
  </r>
  <r>
    <x v="5"/>
    <n v="26"/>
    <s v="Información"/>
    <s v="Informes a organismos de inspección, vigilancia y control (remitidos por la unidad de control interno)."/>
    <s v="pérdida de integridad"/>
    <s v="Incumplimiento de los términos legales para remitir los informes"/>
    <s v="La información es reportada por los procesos fuera de los tiempos establecidos, reportan de manera incompleta, no se realiza reporte o no se cumplen los criterios de calidad."/>
    <s v="Las vulnerabilidades de la columna anterior, pueden facilitar Incumplimiento de los términos legales para remitir los informes generando pérdida de integridad de Informes a organismos de inspección, vigilancia y control (remitidos por la unidad de control interno)."/>
    <s v="Ejecución y administración de procesos"/>
    <n v="50"/>
    <s v="Número de informes externos"/>
    <s v="Reputacional"/>
    <s v="La entidad con efecto publicitario sostenido a nivel de sector administrativo, nivel departamental o municipal"/>
    <s v="Media"/>
    <n v="0.6"/>
    <s v="Mayor"/>
    <n v="0.8"/>
    <x v="2"/>
    <n v="17"/>
    <n v="1"/>
    <s v="Jefe unidad de control interno"/>
    <s v="Verificar el cumplimiento del plan anual de auditoria."/>
    <s v="A traves del documento excel en donde se reporta el cumplimiento en el plan de acción de forma mensual."/>
    <s v="Preventivo"/>
    <s v="Manual"/>
    <n v="0.4"/>
    <s v="Probabilidad"/>
    <n v="0.24"/>
    <n v="0"/>
    <s v="Documentado"/>
    <s v="Aleatoria"/>
    <s v="Con registro"/>
    <s v="Baja"/>
    <n v="0.36"/>
    <s v="Mayor"/>
    <n v="0.8"/>
    <s v="Alto"/>
    <s v="Baja"/>
    <n v="0.36"/>
    <s v="Mayor"/>
    <n v="0.8"/>
    <x v="0"/>
    <n v="16"/>
    <s v="Reducir (compartir)"/>
    <s v="Actualizar la matriz legal del proceso de evaluación independencia."/>
    <s v="Jefe unidad de control interno"/>
    <n v="44530"/>
    <n v="44404"/>
    <s v="Causa identificada 2021"/>
    <s v="En curso"/>
    <s v="Ninguna"/>
    <s v="Control identificado 2021"/>
    <s v="Ninguna"/>
    <n v="0"/>
    <n v="0"/>
    <n v="0"/>
    <n v="0"/>
    <n v="0"/>
    <n v="0"/>
  </r>
  <r>
    <x v="6"/>
    <n v="29"/>
    <s v="Información"/>
    <s v="LIBROS (actas de grado, títulos académicos y notas)"/>
    <s v="pérdida de integridad"/>
    <s v="daño de los libros"/>
    <s v="Fallas ambientales, climáticos (incendio) "/>
    <s v="Las vulnerabilidades de la columna anterior, pueden facilitar daño de los libros generando pérdida de integridad de LIBROS (actas de grado, títulos académicos y notas)"/>
    <s v="Daños activos físicos"/>
    <n v="5000"/>
    <s v="Número de documentos"/>
    <s v="Reputacional"/>
    <s v="La entidad con algunos usuarios de relevancia frente al logro de los objetivos"/>
    <s v="Alta"/>
    <n v="0.8"/>
    <s v="Moderado"/>
    <n v="0.6"/>
    <x v="2"/>
    <n v="15"/>
    <n v="1"/>
    <s v="Auxiliar administrativo"/>
    <s v="Verificar que la información contenida en los libros se respalde en el repositorio delegado por la facultad."/>
    <s v="mediante un archivo excel en el que se lleva el seguimiento al proceso de migración de la información."/>
    <s v="Preventivo"/>
    <s v="Manual"/>
    <n v="0.4"/>
    <s v="Probabilidad"/>
    <n v="0.32000000000000006"/>
    <n v="0.15000000000000002"/>
    <s v="Documentado"/>
    <s v="Aleatoria"/>
    <s v="Con registro"/>
    <s v="Media"/>
    <n v="0.48"/>
    <s v="Moderado"/>
    <n v="0.6"/>
    <s v="Moderado"/>
    <s v="Media"/>
    <n v="0.48"/>
    <s v="Moderado"/>
    <n v="0.44999999999999996"/>
    <x v="1"/>
    <n v="11"/>
    <s v="Reducir (mitigar)"/>
    <s v="Verificar que estos libros se encuentren en un lugar adecuado para su almacenamiento en condiciones optimas para preservar integridad"/>
    <s v="Auxiliar administrativo facultad_x000a__x000a_Proceso editorial_x000a_"/>
    <n v="44680"/>
    <n v="44433"/>
    <s v="La Decana delegó al funcionario con el cargo de auxiliar administrativo la responsabilidad de digitar los libros fisicos en el aplicativo delegado."/>
    <s v="En curso"/>
    <s v="Ninguna"/>
    <s v="El archivo excel contiene la información del avance de la actividad"/>
    <s v="Ninguna"/>
    <n v="0"/>
    <n v="0"/>
    <n v="0"/>
    <n v="0"/>
    <n v="0"/>
    <n v="0"/>
  </r>
  <r>
    <x v="3"/>
    <n v="44"/>
    <s v="Información"/>
    <s v="Transferencias Documentales físicas"/>
    <s v="pérdida de disponibilidad"/>
    <s v="incumplimiento por parte de las dependencias en la entrega de la documentación con base en la normatividad vigente"/>
    <s v="Foliación y clasificación, errores, omisión en estas actividades por parte de las dependencias"/>
    <s v="Las vulnerabilidades de la columna anterior, pueden facilitar incumplimiento por parte de las dependencias en la entrega de la documentación con base en la normatividad vigente generando pérdida de disponibilidad de Transferencias Documentales físicas"/>
    <s v="Ejecución y administración de procesos"/>
    <n v="4"/>
    <s v="Número de transferencias"/>
    <s v="Reputacional"/>
    <s v="La entidad con algunos usuarios de relevancia frente al logro de los objetivos"/>
    <s v="Baja"/>
    <n v="0.4"/>
    <s v="Moderado"/>
    <n v="0.6"/>
    <x v="1"/>
    <n v="10"/>
    <n v="1"/>
    <s v="Coordinador de gestión documental"/>
    <s v="verificar que funcionarios y contratistas realicen el módulo de inducción de gestión documental y que la foliación sea realizada conforme los lineamientos de gestión documental."/>
    <s v="A través de revisiones aleatorias en los puestos de trabajo y la solicitud de los certificados de los cursos de inducción gestión documental."/>
    <s v="Preventivo"/>
    <s v="Manual"/>
    <n v="0.4"/>
    <s v="Probabilidad"/>
    <n v="0.23200000000000004"/>
    <n v="0.15000000000000002"/>
    <s v="Documentado"/>
    <s v="Aleatoria"/>
    <s v="Con registro"/>
    <s v="Baja"/>
    <n v="0.24"/>
    <s v="Moderado"/>
    <n v="0.6"/>
    <s v="Moderado"/>
    <s v="Muy Baja"/>
    <n v="0.16799999999999998"/>
    <s v="Moderado"/>
    <n v="0.44999999999999996"/>
    <x v="1"/>
    <n v="8"/>
    <s v="Reducir (mitigar)"/>
    <s v="Capacitar y certificar a las personas encargadas de las labores de archivo y a sus respectivos coordinadores en los temas de gestión documental."/>
    <s v="Coordinador de gestión documental"/>
    <n v="44650"/>
    <n v="44455"/>
    <s v="En las mesas de trabajo realizadas con los directivos se propuso contratar personal para el apoyo de la gestión documental en las dependencias, como resultado de esta gestión se decide capacitar a las personas de la Entidad."/>
    <s v="En curso"/>
    <s v="Medir el éxito de la capacitación a través de transferencias optimas y a tiempo por parte de los encargados de archivo."/>
    <s v="El contrato con el Archivo General de la Nación ya se encuentra en proceso de tramite."/>
    <s v="Ninguna"/>
    <n v="0"/>
    <n v="0"/>
    <n v="0"/>
    <n v="0"/>
    <n v="0"/>
    <n v="0"/>
  </r>
  <r>
    <x v="3"/>
    <n v="45"/>
    <s v="Información"/>
    <s v="Transferencias Documentales físicas"/>
    <s v="pérdida de integridad"/>
    <s v="accidente natural o provocado"/>
    <s v="Incendio, terremoto, inundación, actos terroristas."/>
    <s v="Las vulnerabilidades de la columna anterior, pueden facilitar accidente natural o provocado generando pérdida de integridad de Transferencias Documentales físicas"/>
    <s v="Daños activos físicos"/>
    <n v="4"/>
    <s v="Número de transferencias"/>
    <s v="Reputacional"/>
    <s v="La entidad a nivel nacional, con efecto publicitarios sostenible a nivel país"/>
    <s v="Baja"/>
    <n v="0.4"/>
    <s v="Catastrófico"/>
    <n v="1"/>
    <x v="0"/>
    <n v="22"/>
    <n v="1"/>
    <s v="Grupo de gestión documental"/>
    <s v="Validar que se realicen las labores de digitalización de los archivos historicos y centrales como plan de respaldo "/>
    <s v="A través del almacenamiento en los repositorios digitales autorizados por la Entidad."/>
    <s v="Preventivo"/>
    <s v="Automático"/>
    <n v="0.5"/>
    <s v="Probabilidad"/>
    <n v="0.2"/>
    <n v="0"/>
    <s v="Documentado"/>
    <s v="Aleatoria"/>
    <s v="Con registro"/>
    <s v="Muy Baja"/>
    <n v="0.2"/>
    <s v="Catastrófico"/>
    <n v="1"/>
    <s v="Extremo"/>
    <s v="Muy Baja"/>
    <n v="0.2"/>
    <s v="Catastrófico"/>
    <n v="1"/>
    <x v="2"/>
    <n v="21"/>
    <s v="Reducir (mitigar)"/>
    <s v="Realizar el diagnostico de la seguridad fisica de la Entidad para estructurar los planes de contigencia que corresponden"/>
    <s v="Oficial de seguridad de la información"/>
    <n v="44742"/>
    <n v="44455"/>
    <s v="Proceso de adquisición del escaner gran formato en trámite"/>
    <s v="En curso"/>
    <s v="Ninguna"/>
    <s v="Estudios previos y estudios de mercado"/>
    <s v="Ninguna"/>
    <n v="0"/>
    <n v="0"/>
    <n v="0"/>
    <n v="0"/>
    <n v="0"/>
    <n v="0"/>
  </r>
  <r>
    <x v="3"/>
    <n v="46"/>
    <s v="Información"/>
    <s v="Recepción, radicación y distribución de las comunicaciones producidas y recibidas en el ICC"/>
    <s v="pérdida de integridad"/>
    <s v="incumplimiento en las respuestas por parte del Instituto de acuerdo a los términos de ley"/>
    <s v="Ausencia de un software de gestión documental que incluya el módulo de radicación de derechos de petición con los parametros requeridos por la Entidad con base en la normatividad vigente."/>
    <s v="Las vulnerabilidades de la columna anterior, pueden facilitar incumplimiento en las respuestas por parte del Instituto de acuerdo a los términos de ley generando pérdida de integridad de Recepción, radicación y distribución de las comunicaciones producidas y recibidas en el ICC"/>
    <s v="Fallas tecnológicas"/>
    <n v="8760"/>
    <s v="Horas de servicio del formulario PQRSD"/>
    <s v="Económica"/>
    <s v="Menor a 10 SMLMV"/>
    <s v="Muy Alta"/>
    <n v="1"/>
    <s v="Leve"/>
    <n v="0.2"/>
    <x v="2"/>
    <n v="12"/>
    <n v="1"/>
    <s v="Coordinador de gestión documental"/>
    <s v="Verificar que las comunicaciones sean radicadas acorde con el consecutivo establecido por el Instituto"/>
    <s v="A través de la planilla excel que administra el proceso y el registro de los correos electronicos enviados."/>
    <s v="Preventivo"/>
    <s v="Manual"/>
    <n v="0.4"/>
    <s v="Probabilidad"/>
    <n v="0.4"/>
    <n v="0"/>
    <s v="Documentado"/>
    <s v="Continua"/>
    <s v="Con registro"/>
    <s v="Media"/>
    <n v="0.6"/>
    <s v="Leve"/>
    <n v="0.2"/>
    <s v="Moderado"/>
    <s v="Media"/>
    <n v="0.6"/>
    <s v="Leve"/>
    <n v="0.2"/>
    <x v="1"/>
    <n v="4"/>
    <s v="Reducir (mitigar)"/>
    <s v="Elaborar los requerimientos funcionales de la fase II del formulario PQRSDF (identificación de donde reposan las bases de datos, la radicación, código captcha, generación de códigos para peticiones anónimas)"/>
    <s v="Coordinador de gestión documental_x000a__x000a_Oficial de seguridad de la información"/>
    <n v="44617"/>
    <n v="44459"/>
    <s v="El proceso solicitó el software tecnologico que apoye el proceso de la recepción de las comunicaciones oficiales lo que se evidencia en el formulario WEB del portal institucional"/>
    <s v="Finalizada"/>
    <s v="Debe fortalecerse tecnicamente el formulario"/>
    <s v="Formulario WEB para la recepción de las comuncaciones"/>
    <s v="Comunicaciones recibidas"/>
    <n v="0"/>
    <n v="0"/>
    <n v="0"/>
    <n v="0"/>
    <n v="0"/>
    <n v="0"/>
  </r>
  <r>
    <x v="7"/>
    <n v="1"/>
    <s v="Servicios"/>
    <s v="Asesoria cumplimiento de los requisitos legales sobre documentos e información"/>
    <s v="pérdida de integridad"/>
    <s v="inadecuada defensa del ICC en  procesos  judiciales relacionados con seguridad de la información"/>
    <s v="Desactualización de la matriz legal por falta de un procedimiento en el Sistema Integrado de Gestión"/>
    <s v="Las vulnerabilidades de la columna anterior, pueden facilitar inadecuada defensa del ICC en  procesos  judiciales relacionados con seguridad de la información generando pérdida de integridad de Asesoria cumplimiento de los requisitos legales sobre documentos e información"/>
    <s v="Ejecución y administración de procesos"/>
    <n v="10"/>
    <s v="Cantidad de peticiones de los ciudadanos y funcionarios"/>
    <s v="Reputacional"/>
    <s v="La entidad con algunos usuarios de relevancia frente al logro de los objetivos"/>
    <s v="Baja"/>
    <n v="0.4"/>
    <s v="Moderado"/>
    <n v="0.6"/>
    <x v="1"/>
    <n v="10"/>
    <n v="1"/>
    <s v="Dirección general _x000a_Contratista - asesor juridico"/>
    <s v="Revisar que las normas documentadas en la matriz legal se encuentren vigentes"/>
    <s v="A través del formato excel que contiene la matriz legal según el procedimiento aprobado."/>
    <s v="Preventivo"/>
    <s v="Manual"/>
    <n v="0.4"/>
    <s v="Probabilidad"/>
    <n v="0.23200000000000004"/>
    <n v="0.26250000000000001"/>
    <s v="Documentado"/>
    <s v="Aleatoria"/>
    <s v="Con registro"/>
    <s v="Baja"/>
    <n v="0.24"/>
    <s v="Moderado"/>
    <n v="0.6"/>
    <s v="Moderado"/>
    <s v="Muy Baja"/>
    <n v="0.16799999999999998"/>
    <s v="Menor"/>
    <n v="0.33749999999999997"/>
    <x v="3"/>
    <n v="3"/>
    <s v="Reducir (mitigar)"/>
    <s v="Elaboración de procedimiento y formato de matriz legal"/>
    <s v="Asesor juridico"/>
    <n v="44409"/>
    <n v="44389"/>
    <s v="Se realiza el procedimiento y se envia al responsable del SIG"/>
    <s v="En curso"/>
    <s v="Ninguna"/>
    <s v="Correo enviado al SIG"/>
    <s v="Legalizar el procedimiento en el SIG"/>
    <n v="0"/>
    <n v="0"/>
    <n v="0"/>
    <n v="0"/>
    <n v="0"/>
    <n v="0"/>
  </r>
  <r>
    <x v="1"/>
    <n v="40"/>
    <s v="Software"/>
    <s v="CLICC / LEXICC (INTERFAZ USUARIO, BASE DE DATOS), ALEC DIGITAL, SIG ALEC y SIGICC"/>
    <s v="pérdida de disponibilidad"/>
    <s v="fallas en el hardware o software"/>
    <s v="No es claro el procedimiento de copias de respaldo realizado al SI"/>
    <s v="Las vulnerabilidades de la columna anterior, pueden facilitar fallas en el hardware o software generando pérdida de disponibilidad de CLICC / LEXICC (INTERFAZ USUARIO, BASE DE DATOS), ALEC DIGITAL, SIG ALEC y SIGICC"/>
    <s v="Fallas tecnológicas"/>
    <n v="8760"/>
    <s v="Número de horas de servicio "/>
    <s v="Reputacional"/>
    <s v="La entidad con efecto publicitario sostenido a nivel de sector administrativo, nivel departamental o municipal"/>
    <s v="Muy Alta"/>
    <n v="1"/>
    <s v="Mayor"/>
    <n v="0.8"/>
    <x v="2"/>
    <n v="20"/>
    <n v="1"/>
    <s v="Coordinador de investigación_x000a_Coordinador de TIC_x000a_Contratista seguridad de la información"/>
    <s v="Validar que se realicen las actividades de copias de respaldo de los sistemas de información del proceso de investigación "/>
    <s v="mediante la aplicación del procedimiento de copias de respaldo entregado al grupo de tecnologias."/>
    <s v="Preventivo"/>
    <s v="Manual"/>
    <n v="0.4"/>
    <s v="Probabilidad"/>
    <n v="0.4"/>
    <n v="0"/>
    <s v="Documentado"/>
    <s v="Aleatoria"/>
    <s v="Sin registro"/>
    <s v="Media"/>
    <n v="0.6"/>
    <s v="Mayor"/>
    <n v="0.8"/>
    <s v="Alto"/>
    <s v="Media"/>
    <n v="0.6"/>
    <s v="Mayor"/>
    <n v="0.8"/>
    <x v="0"/>
    <n v="17"/>
    <s v="Reducir (mitigar)"/>
    <s v="Incluir el activo en el analisis de impacto del negocio y establecer los acuerdos de niveles de servicio "/>
    <s v="Oficial de seguridad de la información"/>
    <n v="44529"/>
    <n v="44459"/>
    <s v="Procedimiento de copias de respaldo"/>
    <s v="En curso"/>
    <s v="El grupo TIC debe normalizar el procedimiento en el SIG"/>
    <s v="Procedimiento de copias de respaldo"/>
    <s v="Normalizar en el SIG"/>
    <n v="0"/>
    <n v="0"/>
    <n v="0"/>
    <n v="0"/>
    <n v="0"/>
    <n v="0"/>
  </r>
  <r>
    <x v="1"/>
    <n v="41"/>
    <s v="Información"/>
    <s v="INFORMACIÓN BASE TOMADA EN CAMPO, FUENTES O ARCHIVOS PARA LA INVESTIGACIÓN"/>
    <s v="pérdida de disponibilidad"/>
    <s v="extravío de la información, daño de los medios donde se almacena"/>
    <s v="Ausencia de un protocolo para la recepción (datos fecha, quien recibe, quien entrega, metadatos, medio en que se recibe), almacenamiento (etiquetar el medio, codificar e indicar lugar donde se almacena, indicar quien puede tener acceso), de backups"/>
    <s v="Las vulnerabilidades de la columna anterior, pueden facilitar extravío de la información, daño de los medios donde se almacena generando pérdida de disponibilidad de INFORMACIÓN BASE TOMADA EN CAMPO, FUENTES O ARCHIVOS PARA LA INVESTIGACIÓN"/>
    <s v="Ejecución y administración de procesos"/>
    <n v="35"/>
    <s v="Número de investigaciones"/>
    <s v="Reputacional"/>
    <s v="La entidad con algunos usuarios de relevancia frente al logro de los objetivos"/>
    <s v="Media"/>
    <n v="0.6"/>
    <s v="Moderado"/>
    <n v="0.6"/>
    <x v="1"/>
    <n v="11"/>
    <n v="1"/>
    <s v="Investigador"/>
    <s v="Verificar que el reporte entregado trimestralmente indique la información que esta archivada en los repositorios institucionales de la Entidad."/>
    <s v="A través de los informes trimestrales presentados por los investigadores."/>
    <s v="Preventivo"/>
    <s v="Manual"/>
    <n v="0.4"/>
    <s v="Probabilidad"/>
    <n v="0.24"/>
    <n v="0"/>
    <s v="Documentado"/>
    <s v="Aleatoria"/>
    <s v="Con registro"/>
    <s v="Baja"/>
    <n v="0.36"/>
    <s v="Moderado"/>
    <n v="0.6"/>
    <s v="Moderado"/>
    <s v="Baja"/>
    <n v="0.36"/>
    <s v="Moderado"/>
    <n v="0.6"/>
    <x v="1"/>
    <n v="10"/>
    <s v="Reducir (mitigar)"/>
    <s v="Actualizar el protocolo de entrega de la información de los investigadores "/>
    <s v="Oficial de seguridad de la información_x000a__x000a_Coordinador de investigación"/>
    <n v="44650"/>
    <n v="44459"/>
    <s v="El protocolo versión 1 para la entrega de la información de los proyectos de investigación"/>
    <s v="En curso"/>
    <s v="Debe actualizarse su contenido"/>
    <s v="Uso de la nube institucional de acuerdo al protocolo versión 1"/>
    <s v="Normalizar en el SIG"/>
    <n v="0"/>
    <n v="0"/>
    <n v="0"/>
    <n v="0"/>
    <n v="0"/>
    <n v="0"/>
  </r>
  <r>
    <x v="1"/>
    <n v="42"/>
    <s v="Software"/>
    <s v="DICCIONARIO SÁLIBA "/>
    <s v="pérdida de integridad"/>
    <s v="manipulación intencional o accidental de la información"/>
    <s v="El aplicativo no cuenta con ambiente de pruebas, por lo que se debe trabajar directamente en producción"/>
    <s v="Las vulnerabilidades de la columna anterior, pueden facilitar manipulación intencional o accidental de la información generando pérdida de integridad de DICCIONARIO SÁLIBA "/>
    <s v="Ejecución y administración de procesos"/>
    <n v="8760"/>
    <s v="Número de horas de servicio "/>
    <s v="Reputacional"/>
    <s v="La entidad con efecto publicitario sostenido a nivel de sector administrativo, nivel departamental o municipal"/>
    <s v="Muy Alta"/>
    <n v="1"/>
    <s v="Mayor"/>
    <n v="0.8"/>
    <x v="2"/>
    <n v="20"/>
    <n v="1"/>
    <s v="Coordinador TIC"/>
    <s v="Verificar que se realicen las copias de seguridad al aplicativo"/>
    <s v="de acuerdo con el procedimiento de copias de respaldo"/>
    <s v="Preventivo"/>
    <s v="Manual"/>
    <n v="0.4"/>
    <s v="Probabilidad"/>
    <n v="0.4"/>
    <n v="0"/>
    <s v="Documentado"/>
    <s v="Aleatoria"/>
    <s v="Sin registro"/>
    <s v="Media"/>
    <n v="0.6"/>
    <s v="Mayor"/>
    <n v="0.8"/>
    <s v="Alto"/>
    <s v="Media"/>
    <n v="0.6"/>
    <s v="Mayor"/>
    <n v="0.8"/>
    <x v="0"/>
    <n v="17"/>
    <s v="Reducir (mitigar)"/>
    <s v="Incluir el activo en el analisis de impacto del negocio y establecer los acuerdos de niveles de servicio "/>
    <s v="Oficial de seguridad de la información"/>
    <n v="44498"/>
    <n v="44459"/>
    <s v="Procedimiento de copias de respaldo"/>
    <s v="En curso"/>
    <s v="Por normalizar en el SIG por parte de TIC"/>
    <s v="Procedimiento de copias de respaldo"/>
    <s v="Validar que se este realizando"/>
    <n v="0"/>
    <n v="0"/>
    <n v="0"/>
    <n v="0"/>
    <n v="0"/>
    <n v="0"/>
  </r>
  <r>
    <x v="4"/>
    <n v="19"/>
    <s v="Información"/>
    <s v="PROGRAMAS"/>
    <s v="pérdida de integridad"/>
    <s v="Generación de documentos que involucran la aprobación de un nivel directivo en formato digital sin las revisiones y aprobaciones."/>
    <s v="Inexistencia de flujos automatizados de revisión y aprobación de los documentos que nacen electronicos y digitales."/>
    <s v="Las vulnerabilidades de la columna anterior, pueden facilitar Generación de documentos que involucran la aprobación de un nivel directivo en formato digital sin las revisiones y aprobaciones. generando pérdida de integridad de PROGRAMAS"/>
    <s v="Usuarios, productos y prácticas organizacionales"/>
    <n v="17"/>
    <s v="Número de comodatos"/>
    <s v="Reputacional"/>
    <s v="La entidad con efecto publicitario sostenido a nivel de sector administrativo, nivel departamental o municipal"/>
    <s v="Baja"/>
    <n v="0.4"/>
    <s v="Mayor"/>
    <n v="0.8"/>
    <x v="2"/>
    <n v="16"/>
    <n v="1"/>
    <s v="Grupo gestión de museos"/>
    <s v="Verificar los convenios a través de seguimiento a estos."/>
    <s v="Mediante el formato fisico del convenio suscrito"/>
    <s v="Detectivo"/>
    <s v="Manual"/>
    <n v="0.3"/>
    <s v="Probabilidad"/>
    <n v="0.12000000000000005"/>
    <n v="0"/>
    <s v="Sin documentar"/>
    <s v="Aleatoria"/>
    <s v="Sin registro"/>
    <s v="Baja"/>
    <n v="0.27999999999999997"/>
    <s v="Mayor"/>
    <n v="0.8"/>
    <s v="Alto"/>
    <s v="Baja"/>
    <n v="0.27999999999999997"/>
    <s v="Mayor"/>
    <n v="0.8"/>
    <x v="0"/>
    <n v="16"/>
    <s v="Reducir (compartir)"/>
    <s v="Escalar el requerimiento al grupo TIC sobre una solución de automatización de flujos de aprobación"/>
    <s v="Oficial de seguridad de la información"/>
    <n v="44511"/>
    <n v="44369"/>
    <s v="El grupo de museos realizó el seguimiento del convenio con la Universidad Javeriana y la Universidad Autonoma de Bucaramanga, sin embargo no obtuvo una respuesta efectiva, a traves de correo el 23 de abril /2021, debe recurrirse a los documentos fisicos para resolver el caso."/>
    <s v="En curso"/>
    <s v="Teniendo en cuenta que el control propuesto &quot;Solicitar al grupo de gestión contractual la revisión de los documentos &quot;comodato&quot; y notificar a las áreas involucradas las responsabilidades de este (financiera, recursos físicos)&quot; no fue efectivo se solicita una solución automatizada que ayude a mitigar el riesgo."/>
    <s v="Correo electronico"/>
    <s v="El control realizado desde el grupo de museos no es suficiente para mitigar el riesgo por lo que debe tratarse desde la raiz, es decir el proceso de informacióny comunicaciones."/>
    <n v="0"/>
    <n v="0"/>
    <n v="0"/>
    <n v="0"/>
    <n v="0"/>
    <n v="0"/>
  </r>
  <r>
    <x v="4"/>
    <n v="20"/>
    <s v="Información"/>
    <s v="PROGRAMAS"/>
    <s v="pérdida de disponibilidad"/>
    <s v="Daño, hurto, pérdida del documento físico"/>
    <s v="Únicamente se cuenta con el formato físico"/>
    <s v="Las vulnerabilidades de la columna anterior, pueden facilitar Daño, hurto, pérdida del documento físico generando pérdida de disponibilidad de PROGRAMAS"/>
    <s v="Daños activos físicos"/>
    <n v="20"/>
    <s v="Carpeta por exposición"/>
    <s v="Reputacional"/>
    <s v="La entidad a nivel nacional, con efecto publicitarios sostenible a nivel país"/>
    <s v="Baja"/>
    <n v="0.4"/>
    <s v="Catastrófico"/>
    <n v="1"/>
    <x v="0"/>
    <n v="22"/>
    <n v="1"/>
    <s v="Registradora de museos"/>
    <s v="Verificar que se sube la información al software de Colecciones Colombianas Colexcol"/>
    <s v="no se ha definido"/>
    <s v="Correctivo"/>
    <s v="Manual"/>
    <n v="0.25"/>
    <s v="Impacto"/>
    <n v="0"/>
    <n v="0.25"/>
    <s v="Sin documentar"/>
    <s v="Aleatoria"/>
    <s v="Sin registro"/>
    <s v="Baja"/>
    <n v="0.4"/>
    <s v="Mayor"/>
    <n v="0.75"/>
    <s v="Alto"/>
    <s v="Baja"/>
    <n v="0.4"/>
    <s v="Mayor"/>
    <n v="0.75"/>
    <x v="0"/>
    <n v="16"/>
    <s v="Reducir (mitigar)"/>
    <s v="Digitalizar y subir la información de dos comodatos a COLEXCOL como primera fase del proyecto de digitalización."/>
    <s v="Registradora museos"/>
    <n v="44469"/>
    <n v="44369"/>
    <s v="No se anexa"/>
    <s v="Vencida"/>
    <s v="El plan de trabajo para la digitaización de comodatos se programó para la vigencia 2020 sin embargo por temas de pandemia se tuvo que aplazar la actividad."/>
    <s v="No aplica"/>
    <n v="0"/>
    <n v="0"/>
    <n v="0"/>
    <n v="0"/>
    <n v="0"/>
    <n v="0"/>
    <n v="0"/>
  </r>
  <r>
    <x v="4"/>
    <n v="21"/>
    <s v="Información"/>
    <s v="PROGRAMAS"/>
    <s v="pérdida de confidencialidad"/>
    <s v="Publicación no autorizada de información sensible"/>
    <s v="Aplicación de los procedimientos exigidos en la contratación."/>
    <s v="Las vulnerabilidades de la columna anterior, pueden facilitar Publicación no autorizada de información sensible generando pérdida de confidencialidad de PROGRAMAS"/>
    <s v="Ejecución y administración de procesos"/>
    <n v="22"/>
    <s v="Número de comodatos"/>
    <s v="Reputacional"/>
    <s v="La entidad a nivel nacional, con efecto publicitarios sostenible a nivel país"/>
    <s v="Baja"/>
    <n v="0.4"/>
    <s v="Catastrófico"/>
    <n v="1"/>
    <x v="0"/>
    <n v="22"/>
    <n v="1"/>
    <s v="Coordinador de museos"/>
    <s v="Validar que la información que se sube al portal institucional no corresponde a la calificada como clasificada."/>
    <s v="no se ha definido"/>
    <s v="Correctivo"/>
    <s v="Manual"/>
    <n v="0.25"/>
    <s v="Impacto"/>
    <n v="0"/>
    <n v="0.25"/>
    <s v="Sin documentar"/>
    <s v="Aleatoria"/>
    <s v="Sin registro"/>
    <s v="Baja"/>
    <n v="0.4"/>
    <s v="Mayor"/>
    <n v="0.75"/>
    <s v="Alto"/>
    <s v="Baja"/>
    <n v="0.4"/>
    <s v="Mayor"/>
    <n v="0.75"/>
    <x v="0"/>
    <n v="16"/>
    <s v="Reducir (mitigar)"/>
    <s v="Establecer unas condiciones documentadas para la publicación o anonimización de datos de carácter sensible en los comodatos. (nombre, cédula, avaluo de la obra). _x000a_Escalar a Juridica "/>
    <s v="Coordinador museos_x000a_asesor juridico_x000a_oficial de seguridad de la información"/>
    <n v="44531"/>
    <n v="44369"/>
    <s v="No se anexa"/>
    <s v="En curso"/>
    <s v="Teniendo en cuenta que el control propuesto &quot;Indicar de forma previa al titular de la obra que dando cumplimiento a la normatividad vigente, la Entidad se encuentra obligada a publicar la información en el SECOP, dando la libertad al titular de decidir si acepta el préstamo de la obra&quot; no fue efectivo se solicita elaborar un documento legal que soporte la publicación con la anonimización de datos sensibles"/>
    <s v="No aplica"/>
    <s v="Ninguna"/>
    <n v="0"/>
    <n v="0"/>
    <n v="0"/>
    <n v="0"/>
    <n v="0"/>
    <n v="0"/>
  </r>
  <r>
    <x v="4"/>
    <n v="22"/>
    <s v="Software"/>
    <s v="PROGRAMAS DE GESTIÓN DE MUSEOS / P.G.M.- Registro y administración de las colecciones (colexcol)"/>
    <s v="pérdida de disponibilidad"/>
    <s v="Daños físicos y/o lógicos de software"/>
    <s v="Carencia del rol &quot;registrador&quot; con perfil profesional el cual debe ser de planta de la Entidad."/>
    <s v="Las vulnerabilidades de la columna anterior, pueden facilitar Daños físicos y/o lógicos de software generando pérdida de disponibilidad de PROGRAMAS DE GESTIÓN DE MUSEOS / P.G.M.- Registro y administración de las colecciones (colexcol)"/>
    <s v="Usuarios, productos y prácticas organizacionales"/>
    <n v="2100"/>
    <s v="Número de horas de servicio "/>
    <s v="Reputacional"/>
    <s v="La entidad con efecto publicitario sostenido a nivel de sector administrativo, nivel departamental o municipal"/>
    <s v="Alta"/>
    <n v="0.8"/>
    <s v="Mayor"/>
    <n v="0.8"/>
    <x v="2"/>
    <n v="19"/>
    <n v="1"/>
    <s v="Funcionario técnico 3100 grado 08 con el rol registrador de museos"/>
    <s v="Registrar los datos de la ficha técnica basica de cada objeto de la colecciones de acuerdo con los parámetros del software colexcol."/>
    <s v="A traves de las directrices del museo Nacional de Colombia, el PFM y el ICOM"/>
    <s v="Preventivo"/>
    <s v="Automático"/>
    <n v="0.5"/>
    <s v="Probabilidad"/>
    <n v="0.52"/>
    <n v="0"/>
    <s v="Documentado"/>
    <s v="Aleatoria"/>
    <s v="Con registro"/>
    <s v="Baja"/>
    <n v="0.4"/>
    <s v="Mayor"/>
    <n v="0.8"/>
    <s v="Alto"/>
    <s v="Baja"/>
    <n v="0.27999999999999997"/>
    <s v="Mayor"/>
    <n v="0.8"/>
    <x v="0"/>
    <n v="16"/>
    <s v="Aceptar"/>
    <s v="Mantener el control existente"/>
    <s v="Funcionario técnico 3100 grado 08 con el rol registrador de museos"/>
    <n v="44561"/>
    <n v="44369"/>
    <s v="Se cuenta con el funcionario que tiene el rol registrador"/>
    <s v="Finalizada"/>
    <s v="Se cuenta con el perfil requerido para el registro en el software"/>
    <s v="Resolución de nombramiento del funcionario"/>
    <s v="Ninguna"/>
    <n v="0"/>
    <n v="0"/>
    <n v="0"/>
    <n v="0"/>
    <n v="0"/>
    <n v="0"/>
  </r>
  <r>
    <x v="4"/>
    <n v="23"/>
    <s v="Software"/>
    <s v="PROGRAMAS DE GESTIÓN DE MUSEOS / P.G.M.- Registro y administración de las colecciones (colexcol)"/>
    <s v="pérdida de integridad"/>
    <s v="Información inexacta"/>
    <s v="Varias personas que ingresen al aplicativo y tengan permisos de escritura en este."/>
    <s v="Las vulnerabilidades de la columna anterior, pueden facilitar Información inexacta generando pérdida de integridad de PROGRAMAS DE GESTIÓN DE MUSEOS / P.G.M.- Registro y administración de las colecciones (colexcol)"/>
    <s v="Ejecución y administración de procesos"/>
    <n v="2100"/>
    <s v="Número de horas de servicio "/>
    <s v="Reputacional"/>
    <s v="La entidad con algunos usuarios de relevancia frente al logro de los objetivos"/>
    <s v="Alta"/>
    <n v="0.8"/>
    <s v="Moderado"/>
    <n v="0.6"/>
    <x v="2"/>
    <n v="15"/>
    <n v="1"/>
    <s v="Contratista con el rol conservadora "/>
    <s v="Validar que los perfiles de acceso y escritura sean asignados correctamente"/>
    <s v="A traves de los reportes automaticos generados por el software"/>
    <s v="Preventivo"/>
    <s v="Manual"/>
    <n v="0.4"/>
    <s v="Probabilidad"/>
    <n v="0.51200000000000001"/>
    <n v="0"/>
    <s v="Documentado"/>
    <s v="Aleatoria"/>
    <s v="Con registro"/>
    <s v="Media"/>
    <n v="0.48"/>
    <s v="Moderado"/>
    <n v="0.6"/>
    <s v="Moderado"/>
    <s v="Baja"/>
    <n v="0.28799999999999998"/>
    <s v="Moderado"/>
    <n v="0.6"/>
    <x v="1"/>
    <n v="10"/>
    <s v="Aceptar"/>
    <s v="Mantener el control existente"/>
    <s v="Contratista con el rol conservadora _x000a__x000a_Coordinador de museos"/>
    <n v="44561"/>
    <n v="44369"/>
    <s v="El software tiene los perfiles creados para la gestión de accesos y modificación, de acuerdo con la autorización de la conservadora."/>
    <s v="Finalizada"/>
    <s v="Se cumple con el control"/>
    <s v="Software colexcol"/>
    <s v="Ninguna"/>
    <n v="0"/>
    <n v="0"/>
    <n v="0"/>
    <n v="0"/>
    <n v="0"/>
    <n v="0"/>
  </r>
  <r>
    <x v="7"/>
    <n v="2"/>
    <s v="Información"/>
    <s v="ACTAS DEL CONSEJO DIRECTIVO Y RESOLUCIONES"/>
    <s v="pérdida de disponibilidad"/>
    <s v="extravío del documento"/>
    <s v="Se realiza el préstamo del documento"/>
    <s v="Las vulnerabilidades de la columna anterior, pueden facilitar extravío del documento generando pérdida de disponibilidad de ACTAS DEL CONSEJO DIRECTIVO Y RESOLUCIONES"/>
    <s v="Usuarios, productos y prácticas organizacionales"/>
    <n v="4"/>
    <s v="Número de sesiones de consejo directivo"/>
    <s v="Reputacional"/>
    <s v="La entidad con algunos usuarios de relevancia frente al logro de los objetivos"/>
    <s v="Baja"/>
    <n v="0.4"/>
    <s v="Moderado"/>
    <n v="0.6"/>
    <x v="1"/>
    <n v="10"/>
    <n v="1"/>
    <s v="Técnico administrativo"/>
    <s v="Verificar que una vez diligenciada el acta en su totalidad con sus respectivas firmas se realice el proceso de digitalización de esta."/>
    <s v="A través de la revisión de cada integrante del comité y verificación de firmas"/>
    <s v="Preventivo"/>
    <s v="Manual"/>
    <n v="0.4"/>
    <s v="Probabilidad"/>
    <n v="0.16000000000000003"/>
    <n v="0"/>
    <s v="Documentado"/>
    <s v="Aleatoria"/>
    <s v="Con registro"/>
    <s v="Baja"/>
    <n v="0.24"/>
    <s v="Moderado"/>
    <n v="0.6"/>
    <s v="Moderado"/>
    <s v="Baja"/>
    <n v="0.24"/>
    <s v="Moderado"/>
    <n v="0.6"/>
    <x v="1"/>
    <n v="10"/>
    <s v="Aceptar"/>
    <s v="Mantener el control existente"/>
    <s v="Técnico administrativo"/>
    <n v="44561"/>
    <n v="44389"/>
    <s v="Se cuenta con todas las actas en formato digital"/>
    <s v="En curso"/>
    <s v="Mantener el control"/>
    <s v="Actas digitalizadas"/>
    <s v="Ninguna"/>
    <n v="0"/>
    <n v="0"/>
    <n v="0"/>
    <n v="0"/>
    <n v="0"/>
    <n v="0"/>
  </r>
  <r>
    <x v="7"/>
    <n v="3"/>
    <s v="Servicios"/>
    <s v="SISTEMA INTEGRADO DE GESTIÓN / S.I.G / Gestión seguridad de la información (SGSI)"/>
    <s v="pérdida de disponibilidad"/>
    <s v="Eventos que puedan desencadenar incidentes cuyo impacto genera daños o pérdidas en los activos de información críticos"/>
    <s v="Desconocimiento por parte de la Alta dirección acerca de la importancia y relevancia del SGSI."/>
    <s v="Las vulnerabilidades de la columna anterior, pueden facilitar Eventos que puedan desencadenar incidentes cuyo impacto genera daños o pérdidas en los activos de información críticos generando pérdida de disponibilidad de SISTEMA INTEGRADO DE GESTIÓN / S.I.G / Gestión seguridad de la información (SGSI)"/>
    <s v="Usuarios, productos y prácticas organizacionales"/>
    <n v="8760"/>
    <s v="Número de horas de servicio "/>
    <s v="Reputacional"/>
    <s v="La entidad a nivel nacional, con efecto publicitarios sostenible a nivel país"/>
    <s v="Muy Alta"/>
    <n v="1"/>
    <s v="Catastrófico"/>
    <n v="1"/>
    <x v="0"/>
    <n v="25"/>
    <n v="1"/>
    <s v="Dirección general"/>
    <s v="Revisar los avances, compromisos y seguimientos realizados al sistema de gestión de seguridad de la información para la toma de decisiones aplicables según sea el caso."/>
    <s v="A través de los informes de desempeño presentados por el oficial de seguridad de la información y la revisión, participación y aprobación de los documentos relacionados con el SGSI."/>
    <s v="Preventivo"/>
    <s v="Manual"/>
    <n v="0.4"/>
    <s v="Probabilidad"/>
    <n v="0.9244"/>
    <n v="0"/>
    <s v="Documentado"/>
    <s v="Aleatoria"/>
    <s v="Con registro"/>
    <s v="Media"/>
    <n v="0.6"/>
    <s v="Catastrófico"/>
    <n v="1"/>
    <s v="Extremo"/>
    <s v="Muy Baja"/>
    <n v="7.5600000000000001E-2"/>
    <s v="Catastrófico"/>
    <n v="1"/>
    <x v="2"/>
    <n v="21"/>
    <s v="Reducir (mitigar)"/>
    <s v="Elaborar el plan de continuidad de la Entidad para aquellos activos de información criticos"/>
    <s v="Contratista - oficial de seguridad de la información"/>
    <n v="44561"/>
    <n v="44364"/>
    <s v="Documentos del SGSI revisados y aprobados por la alta dirección_x000a_-politica general_x000a_-manual de politicas_x000a_-reunión gestión de riesgos_x000a_-informe de desempeño"/>
    <s v="Finalizada"/>
    <s v="Ninguna"/>
    <s v="Documentos aprobados por la alta dirección"/>
    <s v="Ninguna"/>
    <n v="0"/>
    <n v="0"/>
    <n v="0"/>
    <n v="0"/>
    <n v="0"/>
    <n v="0"/>
  </r>
  <r>
    <x v="7"/>
    <n v="4"/>
    <s v="Servicios"/>
    <s v="SISTEMA DE GESTIÓN DE CALIDAD (SIG)"/>
    <s v="pérdida de disponibilidad"/>
    <s v="Información institucional no controlada "/>
    <e v="#REF!"/>
    <s v="Las vulnerabilidades de la columna anterior, pueden facilitar Información institucional no controlada  generando pérdida de disponibilidad de SISTEMA DE GESTIÓN DE CALIDAD (SIG)"/>
    <s v="Ejecución y administración de procesos"/>
    <n v="384"/>
    <s v="Número de horas de servicio "/>
    <s v="Reputacional"/>
    <s v="La entidad con algunos usuarios de relevancia frente al logro de los objetivos"/>
    <s v="Media"/>
    <n v="0.6"/>
    <s v="Moderado"/>
    <n v="0.6"/>
    <x v="1"/>
    <n v="11"/>
    <n v="1"/>
    <s v="Contratista rol SIG grupo de planeación"/>
    <s v="Verificar si el documento a gestionar corresponde a su primera versión, de lo contrario se escala al soporte técnico de TIC."/>
    <s v="Mediante un correo electronico que se envia al desarrollador del sistema de información con copia a la coordinadora de TIC."/>
    <s v="Correctivo"/>
    <s v="Manual"/>
    <n v="0.25"/>
    <s v="Impacto"/>
    <n v="0"/>
    <n v="0.15000000000000002"/>
    <s v="Documentado"/>
    <s v="Continua"/>
    <s v="Con registro"/>
    <s v="Media"/>
    <n v="0.6"/>
    <s v="Moderado"/>
    <n v="0.44999999999999996"/>
    <s v="Moderado"/>
    <s v="Media"/>
    <n v="0.6"/>
    <s v="Moderado"/>
    <n v="0.44999999999999996"/>
    <x v="1"/>
    <n v="11"/>
    <s v="Reducir (mitigar)"/>
    <s v="Programar una reunión con el personal involucrado para la revisión del cronograma de entregas del proyecto y realizar la toma de decisiones que corresponda"/>
    <s v="Contratista encargado del SIG"/>
    <n v="44392"/>
    <n v="44364"/>
    <s v="Implementación del sistema de información del SIG_x000a_https://www.caroycuervo.gov.co/SIG/"/>
    <s v="En curso"/>
    <s v="El grupo TIC no ha culminado la entrega del desarrollo a cabalidad, tal y como se evidencia con el perfil completo de administración al Grupo de planeación para la gestión de documentos."/>
    <s v="Entrega parcial del sodtware"/>
    <s v="Lo dejo aquí porque el control está directamente relacionado con la causa"/>
    <n v="0"/>
    <n v="0"/>
    <n v="0"/>
    <n v="0"/>
    <n v="0"/>
    <n v="0"/>
  </r>
  <r>
    <x v="8"/>
    <n v="10"/>
    <s v="Información"/>
    <s v="PLANES DE MEJORAMIENTO"/>
    <s v="pérdida de integridad"/>
    <s v="Suscripción de planes de mejoramiento sin los requerimientos metodológicos establecidos por la entidad."/>
    <s v="Mapa de riesgos SD 2020 causa: Ausencia de instrumentos que consolide los requerimientos metodológicos para la elaboración de un plan"/>
    <s v="Las vulnerabilidades de la columna anterior, pueden facilitar Suscripción de planes de mejoramiento sin los requerimientos metodológicos establecidos por la entidad. generando pérdida de integridad de PLANES DE MEJORAMIENTO"/>
    <s v="Usuarios, productos y prácticas organizacionales"/>
    <n v="13"/>
    <s v="Número de planes de mejoramiento suscritos"/>
    <s v="Reputacional"/>
    <s v="La entidad con algunos usuarios de relevancia frente al logro de los objetivos"/>
    <s v="Baja"/>
    <n v="0.4"/>
    <s v="Moderado"/>
    <n v="0.6"/>
    <x v="1"/>
    <n v="10"/>
    <n v="1"/>
    <s v="Coordinador grupo de planeación"/>
    <s v="Verificar que el proceso de sensibilización de los instrumentos metodológicos cumple su objetivo."/>
    <s v="Mediante la aplicación de formularios que midan el nivel de impacto de la sensibilización."/>
    <s v="Preventivo"/>
    <s v="Manual"/>
    <n v="0.4"/>
    <s v="Probabilidad"/>
    <n v="0.23200000000000004"/>
    <n v="0"/>
    <s v="Documentado"/>
    <s v="Aleatoria"/>
    <s v="Con registro"/>
    <s v="Baja"/>
    <n v="0.24"/>
    <s v="Moderado"/>
    <n v="0.6"/>
    <s v="Moderado"/>
    <s v="Muy Baja"/>
    <n v="0.16799999999999998"/>
    <s v="Moderado"/>
    <n v="0.6"/>
    <x v="1"/>
    <n v="8"/>
    <s v="Aceptar"/>
    <s v="Mantener el control existente"/>
    <s v="Grupo de planeación."/>
    <n v="44561"/>
    <n v="44371"/>
    <s v="Procedimiento de desarrollo de planes de mejoramiento"/>
    <s v="Finalizada"/>
    <s v="Se cumplió en el tiempo determinado"/>
    <s v="Plan de mejoramiento APM1, APM2, APM3, APM4 y APM5"/>
    <e v="#REF!"/>
    <n v="0"/>
    <n v="0"/>
    <n v="0"/>
    <n v="0"/>
    <n v="0"/>
    <n v="0"/>
  </r>
  <r>
    <x v="9"/>
    <n v="11"/>
    <s v="Información"/>
    <s v="HISTORIAS LABORALES"/>
    <s v="pérdida de disponibilidad"/>
    <s v="hurto o pérdida de la historia laboral"/>
    <s v="Entidades de control, directivos o funcionarios que consultan el contenido de la historia laboral."/>
    <s v="Las vulnerabilidades de la columna anterior, pueden facilitar hurto o pérdida de la historia laboral generando pérdida de disponibilidad de HISTORIAS LABORALES"/>
    <s v="Ejecución y administración de procesos"/>
    <n v="2"/>
    <s v="Número de solicitudes de consulta de un tipo documental"/>
    <s v="Reputacional"/>
    <s v="La entidad con efecto publicitario sostenido a nivel de sector administrativo, nivel departamental o municipal"/>
    <s v="Muy Baja"/>
    <n v="0.2"/>
    <s v="Mayor"/>
    <n v="0.8"/>
    <x v="2"/>
    <n v="13"/>
    <n v="1"/>
    <s v="Funcionario responsable del archivo de gestión."/>
    <s v="Verificar que cuando se realiza la consulta por parte del interesado autorizado, se devuelva en su totalidad a la historia laboral, se aclara que la historia laboral no se entrega."/>
    <s v="Mediante el acompañamiento y custodia del personal de talento humano y la revisión de la cantidad de folios de la serie documental."/>
    <s v="Preventivo"/>
    <s v="Manual"/>
    <n v="0.4"/>
    <s v="Probabilidad"/>
    <n v="0.15680000000000002"/>
    <n v="0.19999999999999996"/>
    <s v="Sin documentar"/>
    <s v="Continua"/>
    <s v="Sin registro"/>
    <s v="Muy Baja"/>
    <n v="0.12"/>
    <s v="Mayor"/>
    <n v="0.8"/>
    <s v="Alto"/>
    <s v="Muy Baja"/>
    <n v="4.3199999999999995E-2"/>
    <s v="Moderado"/>
    <n v="0.60000000000000009"/>
    <x v="1"/>
    <n v="8"/>
    <s v="Reducir (mitigar)"/>
    <s v="Realizar un procedimiento para el control del prestamo y consulta por parte de los usuarios autorizados."/>
    <s v="Funcionario archivo de gestión"/>
    <n v="44545"/>
    <n v="44391"/>
    <n v="0"/>
    <n v="0"/>
    <s v="Causa identificada 2021"/>
    <n v="0"/>
    <s v="Control identificado 2021"/>
    <n v="0"/>
    <n v="0"/>
    <n v="0"/>
    <n v="0"/>
    <n v="0"/>
    <n v="0"/>
  </r>
  <r>
    <x v="9"/>
    <n v="12"/>
    <s v="Información"/>
    <s v="HISTORIAS LABORALES"/>
    <s v="pérdida de integridad"/>
    <s v="hurto o pérdida de tipos documentales de la historia laboral"/>
    <s v="Falta de fotocopiadora en la dependencia, que conlleva hacer el uso de fotocopiadoras de otras areas, dejando olvidado un documento de la historia en el momento de la actividad."/>
    <s v="Las vulnerabilidades de la columna anterior, pueden facilitar hurto o pérdida de tipos documentales de la historia laboral generando pérdida de integridad de HISTORIAS LABORALES"/>
    <s v="Ejecución y administración de procesos"/>
    <n v="140"/>
    <s v="Número de veces que se sacan fotocopias de algún tipo documental de la historia laboral."/>
    <s v="Reputacional"/>
    <s v="La entidad con algunos usuarios de relevancia frente al logro de los objetivos"/>
    <s v="Media"/>
    <n v="0.6"/>
    <s v="Moderado"/>
    <n v="0.6"/>
    <x v="1"/>
    <n v="11"/>
    <n v="1"/>
    <s v="Funcionarios de talento humano"/>
    <s v="Verificar que la totalidad de las historias laborales están digitalizadas y almacenadas en OneDrive"/>
    <s v="A través del FUID se realiza la validación"/>
    <s v="Preventivo"/>
    <s v="Manual"/>
    <n v="0.4"/>
    <s v="Probabilidad"/>
    <n v="0.24"/>
    <n v="0"/>
    <s v="Sin documentar"/>
    <s v="Aleatoria"/>
    <s v="Sin registro"/>
    <s v="Baja"/>
    <n v="0.36"/>
    <s v="Moderado"/>
    <n v="0.6"/>
    <s v="Moderado"/>
    <s v="Baja"/>
    <n v="0.36"/>
    <s v="Moderado"/>
    <n v="0.6"/>
    <x v="1"/>
    <n v="10"/>
    <s v="Reducir (mitigar)"/>
    <s v="Validar el cumplimiento normativo frente a la respuesta de los derechos de petición a docuementos."/>
    <s v="Coordinador talento humano"/>
    <s v="Actual - cada vez que se de respuesta a derechos de petición"/>
    <n v="44391"/>
    <s v="Se realizó la digitalización de la serie historias laborales."/>
    <s v="Finalizada"/>
    <s v="Revisar permisos de OneDrive"/>
    <s v="Serie historial laborales digitalizadas"/>
    <s v="Ninguna"/>
    <n v="0"/>
    <n v="0"/>
    <n v="0"/>
    <n v="0"/>
    <n v="0"/>
    <n v="0"/>
  </r>
  <r>
    <x v="9"/>
    <n v="13"/>
    <s v="Información"/>
    <s v="HISTORIAS LABORALES"/>
    <s v="pérdida de confidencialidad"/>
    <s v="fuga de información"/>
    <s v="Falta de suscripción de acuerdos de confidencialidad de funcionarios en la Entidad."/>
    <s v="Las vulnerabilidades de la columna anterior, pueden facilitar fuga de información generando pérdida de confidencialidad de HISTORIAS LABORALES"/>
    <s v="Usuarios, productos y prácticas organizacionales"/>
    <n v="365"/>
    <s v="Número de días calendario"/>
    <s v="Reputacional"/>
    <s v="La entidad con efecto publicitario sostenido a nivel de sector administrativo, nivel departamental o municipal"/>
    <s v="Media"/>
    <n v="0.6"/>
    <s v="Mayor"/>
    <n v="0.8"/>
    <x v="2"/>
    <n v="17"/>
    <n v="1"/>
    <s v="Coordinador y auxiliar grupo de talento humano."/>
    <s v="Verificar que todos los funcionarios cuenten con el acuerdo de confidencialidad suscrito e informar sobre el personal faltante al Subdirector de la Entidad y al oficial de seguridad."/>
    <s v="A través del registro excel en el cual se lleva el seguimiento de la suscripción de acuerdos."/>
    <s v="Preventivo"/>
    <s v="Manual"/>
    <n v="0.4"/>
    <s v="Probabilidad"/>
    <n v="0.24"/>
    <n v="0"/>
    <s v="Documentado"/>
    <s v="Aleatoria"/>
    <s v="Con registro"/>
    <s v="Baja"/>
    <n v="0.36"/>
    <s v="Mayor"/>
    <n v="0.8"/>
    <s v="Alto"/>
    <s v="Baja"/>
    <n v="0.36"/>
    <s v="Mayor"/>
    <n v="0.8"/>
    <x v="0"/>
    <n v="16"/>
    <s v="Reducir (mitigar)"/>
    <s v="Validar la obligatoriedad del diligenciamiento del acuerdo de confidencialidad."/>
    <s v="Oficial de seguridad de la información"/>
    <n v="44423"/>
    <n v="44391"/>
    <s v="Acuerdos de confidencialidad suscritos"/>
    <s v="En curso"/>
    <s v="Gestionar la suscripción de los acuerdos faltantes o validar la aplicación de una Ley que regule la materia."/>
    <s v="Acuerdos de confidencialidad de los funcionarios."/>
    <s v="(5) acuerdos de confidencialidad pendientes."/>
    <n v="0"/>
    <n v="0"/>
    <n v="0"/>
    <n v="0"/>
    <n v="0"/>
    <n v="0"/>
  </r>
  <r>
    <x v="9"/>
    <n v="14"/>
    <s v="Software"/>
    <s v="BASE DE DATOS CONTENIDA EN EL SOFTWARE DE NOMINA DENOMINADO SOFTWARE HOUSE"/>
    <s v="pérdida de disponibilidad"/>
    <s v="fallas en el software que genera la nómina"/>
    <s v="Ausencia del funcionario que realiza la nómina"/>
    <s v="Las vulnerabilidades de la columna anterior, pueden facilitar fallas en el software que genera la nómina generando pérdida de disponibilidad de BASE DE DATOS CONTENIDA EN EL SOFTWARE DE NOMINA DENOMINADO SOFTWARE HOUSE"/>
    <s v="Fallas tecnológicas"/>
    <n v="1888"/>
    <s v="Número de horas de servicio "/>
    <s v="Reputacional"/>
    <s v="La entidad con efecto publicitario sostenido a nivel de sector administrativo, nivel departamental o municipal"/>
    <s v="Alta"/>
    <n v="0.8"/>
    <s v="Mayor"/>
    <n v="0.8"/>
    <x v="2"/>
    <n v="19"/>
    <n v="1"/>
    <s v="Funcionario con perfil profesional de talento humano."/>
    <s v="Verificar el cumplimiento de las pautas de software para generar la nómina y adelantar actividades que propendan por la gestión del conocimiento."/>
    <s v="A través de la revisión y aplicación de los instructivos del software de nómina"/>
    <s v="Preventivo"/>
    <s v="Manual"/>
    <n v="0.4"/>
    <s v="Probabilidad"/>
    <n v="0.32000000000000006"/>
    <n v="0"/>
    <s v="Documentado"/>
    <s v="Aleatoria"/>
    <s v="Con registro"/>
    <s v="Media"/>
    <n v="0.48"/>
    <s v="Mayor"/>
    <n v="0.8"/>
    <s v="Alto"/>
    <s v="Media"/>
    <n v="0.48"/>
    <s v="Mayor"/>
    <n v="0.8"/>
    <x v="0"/>
    <n v="17"/>
    <s v="Reducir (mitigar)"/>
    <s v="Incluir la obligación en el contratista del grupo de talento humano"/>
    <s v="Coordinadora grupo de talento humano."/>
    <n v="44576"/>
    <n v="44391"/>
    <s v="No se cuenta con el contratista para realizar la actividad"/>
    <s v="Vencida"/>
    <s v="Limitación presupuesto"/>
    <s v="No hay"/>
    <s v="Control identificado 2021"/>
    <n v="0"/>
    <n v="0"/>
    <n v="0"/>
    <n v="0"/>
    <n v="0"/>
    <n v="0"/>
  </r>
  <r>
    <x v="9"/>
    <n v="15"/>
    <s v="Software"/>
    <s v="BASE DE DATOS CONTENIDA EN EL SOFTWARE DE NOMINA DENOMINADO SOFTWARE HOUSE"/>
    <s v="pérdida de confidencialidad"/>
    <s v="modificación no autorizada en la parametrización del software."/>
    <s v="Permitir el acceso a la parametrización del software por parte de cualquier funcionario que lo solicita"/>
    <s v="Las vulnerabilidades de la columna anterior, pueden facilitar modificación no autorizada en la parametrización del software. generando pérdida de confidencialidad de BASE DE DATOS CONTENIDA EN EL SOFTWARE DE NOMINA DENOMINADO SOFTWARE HOUSE"/>
    <s v="Ejecución y administración de procesos"/>
    <n v="0"/>
    <s v="Número de casos reportados en la mesa de ayuda."/>
    <s v="Reputacional"/>
    <s v="La entidad internamente, de conocimiento general, nivel interno, de junta directiva y accionistas y/o de proveedores"/>
    <s v="Muy Baja"/>
    <n v="0.2"/>
    <s v="Menor"/>
    <n v="0.4"/>
    <x v="3"/>
    <n v="3"/>
    <n v="1"/>
    <s v="Proveedor del software"/>
    <s v="Verificar que se realice la parametrización de los accesos y bases de datos maestras únicamente por el proveedor."/>
    <s v="Mediante la aplicación de procedimientos de seguridad de la información del proveedor verificados por el grupo TIC del Instituto."/>
    <s v="Preventivo"/>
    <s v="Manual"/>
    <n v="0.4"/>
    <s v="Probabilidad"/>
    <n v="0.128"/>
    <n v="0"/>
    <s v="Sin documentar"/>
    <s v="Aleatoria"/>
    <s v="Sin registro"/>
    <s v="Muy Baja"/>
    <n v="0.12"/>
    <s v="Menor"/>
    <n v="0.4"/>
    <s v="Bajo"/>
    <s v="Muy Baja"/>
    <n v="7.1999999999999995E-2"/>
    <s v="Menor"/>
    <n v="0.4"/>
    <x v="3"/>
    <n v="3"/>
    <s v="Reducir (compartir)"/>
    <s v="Revisar la configuración de accesos en el software de mesa de ayuda del proveedor"/>
    <s v="Coordinadora grupo TIC"/>
    <n v="44542"/>
    <n v="44391"/>
    <s v="Se cuenta con contrato vigente con el proveedor y allí se indica las responsabilidades del supervisor y se documentan obligaciones especificas para el grupo TIC"/>
    <s v="Finalizada"/>
    <s v="Ninguna"/>
    <s v="Contrato con el proveedor"/>
    <s v="Ninguna"/>
    <n v="0"/>
    <n v="0"/>
    <n v="0"/>
    <n v="0"/>
    <n v="0"/>
    <n v="0"/>
  </r>
  <r>
    <x v="9"/>
    <n v="16"/>
    <s v="Personas"/>
    <s v="TÉCNICO DE NOMINA Y COORDINACIÓN DEL GRUPO DE TALENTO HUMANO"/>
    <s v="pérdida de disponibilidad"/>
    <s v="Ausencia del perfil del funcionario"/>
    <s v="Situaciones administrativas"/>
    <s v="Las vulnerabilidades de la columna anterior, pueden facilitar Ausencia del perfil del funcionario generando pérdida de disponibilidad de TÉCNICO DE NOMINA Y COORDINACIÓN DEL GRUPO DE TALENTO HUMANO"/>
    <s v="Ejecución y administración de procesos"/>
    <n v="30"/>
    <s v="Número de situaciones administrativas en el grupo"/>
    <s v="Reputacional"/>
    <s v="La entidad internamente, de conocimiento general, nivel interno, de junta directiva y accionistas y/o de proveedores"/>
    <s v="Media"/>
    <n v="0.6"/>
    <s v="Menor"/>
    <n v="0.4"/>
    <x v="1"/>
    <n v="6"/>
    <n v="1"/>
    <s v="Jefe inmediato"/>
    <s v="Verificar que se de continuidad a las funciones correspondientes del cargo."/>
    <s v="Mediante la resolución de asignación de funciones."/>
    <s v="Correctivo"/>
    <s v="Manual"/>
    <n v="0.25"/>
    <s v="Impacto"/>
    <n v="0"/>
    <n v="9.9999999999999978E-2"/>
    <s v="Documentado"/>
    <s v="Continua"/>
    <s v="Con registro"/>
    <s v="Media"/>
    <n v="0.6"/>
    <s v="Menor"/>
    <n v="0.30000000000000004"/>
    <s v="Moderado"/>
    <s v="Media"/>
    <n v="0.6"/>
    <s v="Menor"/>
    <n v="0.30000000000000004"/>
    <x v="1"/>
    <n v="6"/>
    <s v="Aceptar"/>
    <s v="Mantener el control correctivo existente"/>
    <s v="Coordinadora talento humano."/>
    <n v="44561"/>
    <n v="44391"/>
    <s v="Resolución de asignación de funciones."/>
    <s v="Finalizada"/>
    <s v="Ninguna"/>
    <s v="Resolución asignación de funciones."/>
    <s v="Ninguna"/>
    <n v="0"/>
    <n v="0"/>
    <n v="0"/>
    <n v="0"/>
    <n v="0"/>
    <n v="0"/>
  </r>
  <r>
    <x v="3"/>
    <n v="50"/>
    <s v="Servicios"/>
    <s v="Gestión de usuarios"/>
    <s v="pérdida de integridad"/>
    <s v="acceso no autorizado a los sistemas de información y/o aplicativos"/>
    <s v="Falta de mecanismos de autenticación e identificación para todos los sistemas de información y/o aplicativos"/>
    <s v="Las vulnerabilidades de la columna anterior, pueden facilitar acceso no autorizado a los sistemas de información y/o aplicativos generando pérdida de integridad de Gestión de usuarios"/>
    <s v="Ejecución y administración de procesos"/>
    <n v="600"/>
    <s v="Número de usuarios"/>
    <s v="Reputacional"/>
    <s v="La entidad internamente, de conocimiento general, nivel interno, de junta directiva y accionistas y/o de proveedores"/>
    <s v="Alta"/>
    <n v="0.8"/>
    <s v="Menor"/>
    <n v="0.4"/>
    <x v="1"/>
    <n v="9"/>
    <n v="1"/>
    <s v="Administrador de infraestructura"/>
    <s v="Validar que la gestión de accesos se realice mediante herramientas automatizadas que monitoreen las acciones de los usuarios"/>
    <s v="A través del cumplimiento del procedimiento gestión de accesos"/>
    <s v="Preventivo"/>
    <s v="Manual"/>
    <n v="0.4"/>
    <s v="Probabilidad"/>
    <n v="0.32000000000000006"/>
    <n v="0"/>
    <s v="Documentado"/>
    <s v="Continua"/>
    <s v="Con registro"/>
    <s v="Media"/>
    <n v="0.48"/>
    <s v="Menor"/>
    <n v="0.4"/>
    <s v="Moderado"/>
    <s v="Media"/>
    <n v="0.48"/>
    <s v="Menor"/>
    <n v="0.4"/>
    <x v="1"/>
    <n v="6"/>
    <s v="Reducir (mitigar)"/>
    <s v="Implementar la autenticación de dos factores en los servicios tecnologicos que apliquen"/>
    <s v="Coordinadora grupo TIC"/>
    <n v="44925"/>
    <n v="44474"/>
    <s v="De acuerdo con el plan vigencia 2020 la gestión de accesos se hace mediante herramientas automatizadas, el seguimiento es manual y no tiene frecuencia, no se anexa evidencia de autenticación de dos factores para ningún servicio"/>
    <s v="En curso"/>
    <s v="A todo proceso debe realizarse monitoreo, incluyendo la gestión de accesos, debe establecerse una frecuencia y mantener evidencias de la acción realizada"/>
    <s v="Procedimiento gestión de accesos_x000a_Herramientas automatizadas para la gestión"/>
    <s v="fortalecer el control"/>
    <n v="0"/>
    <n v="0"/>
    <n v="0"/>
    <n v="0"/>
    <n v="0"/>
    <n v="0"/>
  </r>
  <r>
    <x v="3"/>
    <n v="51"/>
    <s v="Servicios"/>
    <s v="Gestión de proyectos TI "/>
    <s v="pérdida de disponibilidad"/>
    <s v="incumplimiento en la ejecución de los proyectos, convenios e iniciativas"/>
    <s v="No se incluye la participación del grupo TIC, en la planeación de los proyectos, convenios e iniciativas del ICC"/>
    <s v="Las vulnerabilidades de la columna anterior, pueden facilitar incumplimiento en la ejecución de los proyectos, convenios e iniciativas generando pérdida de disponibilidad de Gestión de proyectos TI "/>
    <s v="Ejecución y administración de procesos"/>
    <n v="20"/>
    <s v="Cantidad de metas de los proyectos de TI"/>
    <s v="Reputacional"/>
    <s v="La entidad con algunos usuarios de relevancia frente al logro de los objetivos"/>
    <s v="Baja"/>
    <n v="0.4"/>
    <s v="Moderado"/>
    <n v="0.6"/>
    <x v="1"/>
    <n v="10"/>
    <n v="1"/>
    <s v="Coordinadora grupo TIC"/>
    <s v="Validar que todo proyecto de tecnología tenga el aval técnico del grupo TIC para su gestión, implementación y soporte en el Instituto"/>
    <s v="A través del cumplimiento de la politica gestión de proyectos del manual de politicas"/>
    <s v="Preventivo"/>
    <s v="Manual"/>
    <n v="0.4"/>
    <s v="Probabilidad"/>
    <n v="0.16000000000000003"/>
    <n v="0"/>
    <s v="Documentado"/>
    <s v="Continua"/>
    <s v="Sin registro"/>
    <s v="Baja"/>
    <n v="0.24"/>
    <s v="Moderado"/>
    <n v="0.6"/>
    <s v="Moderado"/>
    <s v="Baja"/>
    <n v="0.24"/>
    <s v="Moderado"/>
    <n v="0.6"/>
    <x v="1"/>
    <n v="10"/>
    <s v="Reducir (mitigar)"/>
    <s v="Crear un documento donde se emitan lineamientos para la solicitud del acompañamiento del grupo TIC en el diseño, analisis e implementación de todo proyecto tecnologico"/>
    <s v="Coordinadora grupo TIC"/>
    <n v="44593"/>
    <n v="44474"/>
    <s v="De acuerdo con el plan vigencia 2020 debia incluirse una politica especificando la obligatoriedad de involucrar al grupo TIC en los proyectos desde la fase de diseño, la cual se encuentra en el  DIR-M-2"/>
    <s v="Finalizada"/>
    <s v="Ninguna"/>
    <s v="Manual DIR-M-2"/>
    <s v="Ninguna"/>
    <n v="0"/>
    <n v="0"/>
    <n v="0"/>
    <n v="0"/>
    <n v="0"/>
    <n v="0"/>
  </r>
  <r>
    <x v="3"/>
    <n v="52"/>
    <s v="Servicios"/>
    <s v="Gestión de licencias de software"/>
    <s v="pérdida de integridad"/>
    <s v="Uso de software falso o copiado"/>
    <s v="Desconocimiento del licenciamiento requerido o de la fecha de caducidad para el óptimo funcionamiento de los sistemas de información y de los servicios tecnológicos"/>
    <s v="Las vulnerabilidades de la columna anterior, pueden facilitar Uso de software falso o copiado generando pérdida de integridad de Gestión de licencias de software"/>
    <s v="Ejecución y administración de procesos"/>
    <n v="30"/>
    <s v="Número de licencias de software"/>
    <s v="Económica"/>
    <s v="Entre 50 y 100 SMLMV"/>
    <s v="Media"/>
    <n v="0.6"/>
    <s v="Moderado"/>
    <n v="0.6"/>
    <x v="1"/>
    <n v="11"/>
    <n v="1"/>
    <s v="Coordinadora grupo TIC"/>
    <s v="Validar que se realiza el inventario de licencias instaladas comparando las requeridas por la Entidad"/>
    <s v="A través de un registro de licencias"/>
    <s v="Preventivo"/>
    <s v="Manual"/>
    <n v="0.4"/>
    <s v="Probabilidad"/>
    <n v="0.24"/>
    <n v="0"/>
    <s v="Sin documentar"/>
    <s v="Aleatoria"/>
    <s v="Sin registro"/>
    <s v="Baja"/>
    <n v="0.36"/>
    <s v="Moderado"/>
    <n v="0.6"/>
    <s v="Moderado"/>
    <s v="Baja"/>
    <n v="0.36"/>
    <s v="Moderado"/>
    <n v="0.6"/>
    <x v="1"/>
    <n v="10"/>
    <s v="Reducir (mitigar)"/>
    <s v="Realizar un inventario de las licencias actuales con las cuales cuenta el instituto incluyendo (descripción, cantidades, el tipo de licencia si es una suscripción o compra, fechas de vencimiento de las licencias y soporte por parte del fabricante."/>
    <s v="Coordinadora grupo TIC"/>
    <n v="44530"/>
    <n v="44474"/>
    <s v="No se anexa evidencia del inventario de licencias actuales"/>
    <s v="Vencida"/>
    <s v="Ninguna"/>
    <s v="No se presento el inventario de licencias actuales"/>
    <s v="Ninguna"/>
    <n v="0"/>
    <n v="0"/>
    <n v="0"/>
    <n v="0"/>
    <n v="0"/>
    <n v="0"/>
  </r>
  <r>
    <x v="3"/>
    <n v="53"/>
    <s v="Servicios"/>
    <s v="Gestión de conectividad"/>
    <s v="pérdida de disponibilidad"/>
    <s v="Falla en el servicio de comunicaciones , internet"/>
    <s v="Solo se cuenta con un canal para prestar el servicio de comunicaciones"/>
    <s v="Las vulnerabilidades de la columna anterior, pueden facilitar Falla en el servicio de comunicaciones , internet generando pérdida de disponibilidad de Gestión de conectividad"/>
    <s v="Ejecución y administración de procesos"/>
    <n v="8160"/>
    <s v="Número de horas de servicio "/>
    <s v="Reputacional"/>
    <s v="La entidad a nivel nacional, con efecto publicitarios sostenible a nivel país"/>
    <s v="Muy Alta"/>
    <n v="1"/>
    <s v="Catastrófico"/>
    <n v="1"/>
    <x v="0"/>
    <n v="25"/>
    <n v="1"/>
    <s v="Coordinadora grupo TIC_x000a_Administrador de redes"/>
    <s v="Verificar que se gestione la suscripción del servicio de internet con el proveedor de servicios"/>
    <s v="A través de los documentos requeridos por Colombia Compra Eficiente"/>
    <s v="Preventivo"/>
    <s v="Automático"/>
    <n v="0.5"/>
    <s v="Probabilidad"/>
    <n v="0.5"/>
    <n v="0"/>
    <s v="Documentado"/>
    <s v="Aleatoria"/>
    <s v="Sin registro"/>
    <s v="Media"/>
    <n v="0.5"/>
    <s v="Catastrófico"/>
    <n v="1"/>
    <s v="Extremo"/>
    <s v="Media"/>
    <n v="0.5"/>
    <s v="Catastrófico"/>
    <n v="1"/>
    <x v="2"/>
    <n v="23"/>
    <s v="Reducir (mitigar)"/>
    <s v="Gestionar  la renovación del servicio de conectivdad con el protocolo GP que permita redundancia, teniendo en cuenta los recursos asignados"/>
    <s v="Coordinadora grupo TIC_x000a_Administrador de redes"/>
    <n v="44594"/>
    <n v="44474"/>
    <s v="Contrato vigente con el proveedor de internet"/>
    <s v="Finalizada"/>
    <s v="Si bien se cuenta con un contrato vigente para la prestación del servicio de internet, este no cuenta con redudancia, siendo que cuando se presentan eventos con el proveedor actual la Entidad se queda inoperativa por falta de una redundancia del servicio."/>
    <s v="Contrato suscrito y vigente"/>
    <s v="Gestionar una redundancia para el servicio de internet teniendo en cuenta su nivel de impacto en la operación de la Entidad"/>
    <n v="0"/>
    <n v="0"/>
    <n v="0"/>
    <n v="0"/>
    <n v="0"/>
    <n v="0"/>
  </r>
  <r>
    <x v="3"/>
    <n v="54"/>
    <s v="Software"/>
    <s v="Sistemas de información y servicios tecnológicos"/>
    <s v="pérdida de disponibilidad"/>
    <s v="Fallas en el hardware o software"/>
    <s v="Ausencia del procedimiento para control de cambios en los desarrollos de los aplicativos "/>
    <s v="Las vulnerabilidades de la columna anterior, pueden facilitar Fallas en el hardware o software generando pérdida de disponibilidad de Sistemas de información y servicios tecnológicos"/>
    <s v="Ejecución y administración de procesos"/>
    <n v="8160"/>
    <s v="Número de horas de servicio "/>
    <s v="Reputacional"/>
    <s v="La entidad internamente, de conocimiento general, nivel interno, de junta directiva y accionistas y/o de proveedores"/>
    <s v="Muy Alta"/>
    <n v="1"/>
    <s v="Menor"/>
    <n v="0.4"/>
    <x v="2"/>
    <n v="14"/>
    <n v="1"/>
    <s v="Coordinadora grupo TIC_x000a_Administrador de infraestructura"/>
    <s v="Validar que las actividades o cambios que deban realizarse en cualquier servicio tecnológico se realice de acuerdo con el procedimiento definido"/>
    <s v="Mediante la aplicación del procedimiento de gestión de cambios y diligenciamiento del formato RFC"/>
    <s v="Preventivo"/>
    <s v="Manual"/>
    <n v="0.4"/>
    <s v="Probabilidad"/>
    <n v="0.4"/>
    <n v="0"/>
    <s v="Documentado"/>
    <s v="Continua"/>
    <s v="Sin registro"/>
    <s v="Media"/>
    <n v="0.6"/>
    <s v="Menor"/>
    <n v="0.4"/>
    <s v="Moderado"/>
    <s v="Media"/>
    <n v="0.6"/>
    <s v="Menor"/>
    <n v="0.4"/>
    <x v="1"/>
    <n v="6"/>
    <s v="Reducir (mitigar)"/>
    <s v="Definir cuales son los cambios estandar preautorizados"/>
    <s v="Coordinadora grupo TIC"/>
    <n v="44815"/>
    <n v="44474"/>
    <s v="Se cuenta con le procedimiento de control de cambios"/>
    <s v="En curso"/>
    <s v="Debe normalizarse en el SIG"/>
    <s v="Procedimiento gestión de cambios"/>
    <s v="Debe normalizarse en el SIG y aplicarse por el grupo TIC"/>
    <n v="0"/>
    <n v="0"/>
    <n v="0"/>
    <n v="0"/>
    <n v="0"/>
    <n v="0"/>
  </r>
  <r>
    <x v="3"/>
    <n v="55"/>
    <s v="Servicios"/>
    <s v="Gestión de copias de respaldo"/>
    <s v="pérdida de disponibilidad"/>
    <s v="extravío de la información, daño de los medios donde se almacena"/>
    <s v="Se cuenta con el procedimiento de gestión de copias de respaldo sin embargo no se cuenta con la tecnología para su aplicación"/>
    <s v="Las vulnerabilidades de la columna anterior, pueden facilitar extravío de la información, daño de los medios donde se almacena generando pérdida de disponibilidad de Gestión de copias de respaldo"/>
    <s v="Ejecución y administración de procesos"/>
    <n v="8160"/>
    <s v="Número de horas de servicio "/>
    <s v="Reputacional"/>
    <s v="La entidad internamente, de conocimiento general, nivel interno, de junta directiva y accionistas y/o de proveedores"/>
    <s v="Muy Alta"/>
    <n v="1"/>
    <s v="Menor"/>
    <n v="0.4"/>
    <x v="2"/>
    <n v="14"/>
    <n v="1"/>
    <s v="Coordinadora grupo TIC_x000a_Administrador de infraestructura"/>
    <s v="Verificar que los activos criticos de la Entidad cuenten con copia de respaldo en un sitio alterno que pueda ser utilizada en caso de un evento."/>
    <s v="A través de informes proporcionados por el rol responsable del grupo"/>
    <s v="Preventivo"/>
    <s v="Manual"/>
    <n v="0.4"/>
    <s v="Probabilidad"/>
    <n v="0.4"/>
    <n v="0"/>
    <s v="Sin documentar"/>
    <s v="Aleatoria"/>
    <s v="Sin registro"/>
    <s v="Media"/>
    <n v="0.6"/>
    <s v="Menor"/>
    <n v="0.4"/>
    <s v="Moderado"/>
    <s v="Media"/>
    <n v="0.6"/>
    <s v="Menor"/>
    <n v="0.4"/>
    <x v="1"/>
    <n v="6"/>
    <s v="Reducir (mitigar)"/>
    <s v="Priorizar en el plan de acción la gestión de una solución de copias de respaldo que permita mantener dichas copias en un lugar alterno y que permitan la continuidad de la operación en caso de un evento."/>
    <s v="Coordinadora grupo TIC"/>
    <n v="44723"/>
    <n v="44474"/>
    <s v="Se cuenta con le procedimiento de gestión de copias de respaldo"/>
    <s v="En curso"/>
    <s v="Debe normalizarse en el SIG"/>
    <s v="Procedimiento copias de respaldo"/>
    <s v="Debe normalizarse en el SIG y aplicarse por el grupo TIC"/>
    <n v="0"/>
    <n v="0"/>
    <n v="0"/>
    <n v="0"/>
    <n v="0"/>
    <n v="0"/>
  </r>
  <r>
    <x v="10"/>
    <n v="35"/>
    <s v="Software"/>
    <s v="WEBSAFI"/>
    <s v="pérdida de integridad"/>
    <s v="Fallas de configuración y parametrización del software"/>
    <s v="El proveedor evidencia fallas en el desarrollo de las funcionalidades al momento de realizar operaciones o transacciones; o al momento de actualizarlas"/>
    <s v="Las vulnerabilidades de la columna anterior, pueden facilitar Fallas de configuración y parametrización del software generando pérdida de integridad de WEBSAFI"/>
    <s v="Fallas tecnológicas"/>
    <n v="8160"/>
    <s v="Número de horas de servicio "/>
    <s v="Económica"/>
    <s v="Entre 10 y 50 SMLMV"/>
    <s v="Muy Alta"/>
    <n v="1"/>
    <s v="Menor"/>
    <n v="0.4"/>
    <x v="2"/>
    <n v="14"/>
    <n v="1"/>
    <s v="Profesional de contabilidad con apoyo del profesional de presupuesto"/>
    <s v="Cotejar que la información contable de movimientos de inventarios coincida con la información contable registrada en el SIIF Nación."/>
    <s v="Mediante hojas de trabajo y formatos de conciliación"/>
    <s v="Detectivo"/>
    <s v="Manual"/>
    <n v="0.3"/>
    <s v="Probabilidad"/>
    <n v="0.58000000000000007"/>
    <n v="0"/>
    <s v="Documentado"/>
    <s v="Aleatoria"/>
    <s v="Con registro"/>
    <s v="Alta"/>
    <n v="0.7"/>
    <s v="Menor"/>
    <n v="0.4"/>
    <s v="Moderado"/>
    <s v="Media"/>
    <n v="0.42"/>
    <s v="Menor"/>
    <n v="0.4"/>
    <x v="1"/>
    <n v="6"/>
    <s v="Aceptar"/>
    <s v="Mantener el control existente"/>
    <s v="Coordinadora de grupo financiera"/>
    <n v="44561"/>
    <n v="44466"/>
    <s v="Se realizó la solicitud del cambio de software, se reunieron los recursos para está actividad sin embargo el área de tecnología no dio el aval de cambio."/>
    <s v="Finalizada"/>
    <s v="Importante el ambiente de pruebas independiente del software que se utilice para la gestión financiera."/>
    <s v="Correo electrónico con las ofertas de otros proveedores y las reuniones realizadas."/>
    <s v="Ninguna"/>
    <n v="0"/>
    <n v="0"/>
    <n v="0"/>
    <n v="0"/>
    <n v="0"/>
    <n v="0"/>
  </r>
  <r>
    <x v="3"/>
    <n v="56"/>
    <s v="Hardware"/>
    <s v="NAS (Unidad de almacenamiento)"/>
    <s v="pérdida de disponibilidad"/>
    <s v="Imposibilidad de mantener la información existente e implementar nuevos proyectos por espacio insuficiente."/>
    <s v="Falta de analisis de la capacidad de almacenamiento utilizada actualmente para mantener lo existente y falta de la proyección de crecimiento para la implementación de nuevos proyectos de tecnología"/>
    <s v="Las vulnerabilidades de la columna anterior, pueden facilitar Imposibilidad de mantener la información existente e implementar nuevos proyectos por espacio insuficiente. generando pérdida de disponibilidad de NAS (Unidad de almacenamiento)"/>
    <s v="Ejecución y administración de procesos"/>
    <n v="8760"/>
    <s v="Número de horas de servicio "/>
    <s v="Reputacional"/>
    <s v="La entidad con efecto publicitario sostenido a nivel de sector administrativo, nivel departamental o municipal"/>
    <s v="Muy Alta"/>
    <n v="1"/>
    <s v="Mayor"/>
    <n v="0.8"/>
    <x v="2"/>
    <n v="20"/>
    <n v="1"/>
    <s v="Coordinadora grupo TIC_x000a_Administrador de infraestructura"/>
    <s v="Verificar que se realiza la gestión de capacidades en almacenamiento para los sistemas de información y activos criticos"/>
    <s v="A través del cumplimiento del procedimiento gestión de capacidad"/>
    <s v="Preventivo"/>
    <s v="Manual"/>
    <n v="0.4"/>
    <s v="Probabilidad"/>
    <n v="0.4"/>
    <n v="0"/>
    <s v="Documentado"/>
    <s v="Aleatoria"/>
    <s v="Sin registro"/>
    <s v="Media"/>
    <n v="0.6"/>
    <s v="Mayor"/>
    <n v="0.8"/>
    <s v="Alto"/>
    <s v="Media"/>
    <n v="0.6"/>
    <s v="Mayor"/>
    <n v="0.8"/>
    <x v="0"/>
    <n v="17"/>
    <s v="Reducir (mitigar)"/>
    <s v="Normalizar y aplicar lo estipulado en el procedimiento gestión de capacidad."/>
    <s v="Coordinadora grupo TIC_x000a_Administrador de infraestructura"/>
    <n v="44722"/>
    <n v="44474"/>
    <s v="De acuerdo con el plan vigencia 2020 debia elaborarse un analisis de capacidad por año y proyección de crecimiento a 5, sin embargo el grupo no aportó evidencia. Se aporta el procedimiento denominado &quot;Gestión de capacidad&quot; "/>
    <s v="En curso"/>
    <s v="Debe aplicarse el procedimiento, definir los umbrales para la generación de alertas y toma de decisiones oportunas"/>
    <s v="procedimiento denominado &quot;Gestión de capacidad&quot; "/>
    <s v="Debe normalizarse en el SIG"/>
    <n v="0"/>
    <n v="0"/>
    <n v="0"/>
    <n v="0"/>
    <n v="0"/>
    <n v="0"/>
  </r>
  <r>
    <x v="3"/>
    <n v="57"/>
    <s v="Software"/>
    <s v="Nube Institucional"/>
    <s v="pérdida de disponibilidad"/>
    <s v="Falla en el hardware y software"/>
    <e v="#REF!"/>
    <s v="Las vulnerabilidades de la columna anterior, pueden facilitar Falla en el hardware y software generando pérdida de disponibilidad de Nube Institucional"/>
    <s v="Daños activos físicos"/>
    <n v="8760"/>
    <s v="Número de horas de servicio "/>
    <s v="Reputacional"/>
    <s v="La entidad a nivel nacional, con efecto publicitarios sostenible a nivel país"/>
    <s v="Muy Alta"/>
    <n v="1"/>
    <s v="Catastrófico"/>
    <n v="1"/>
    <x v="0"/>
    <n v="25"/>
    <n v="1"/>
    <s v="Coordinadora grupo TIC_x000a_Administrador de infraestructura"/>
    <s v="Cotejar el estado de avance del proceso de migración y respaldo de la información que se estaba guardando en la nube angel cuervo ya sea a la nueva SAN de la Entidad a las unidades de OneDrive de los usuarios."/>
    <s v="Mediante una lista de verificación que relacione la información que ya se encuentra protegida del riesgo de pérdida por fallas técnologicas y obsolescencia"/>
    <s v="Preventivo"/>
    <s v="Manual"/>
    <n v="0.4"/>
    <s v="Probabilidad"/>
    <n v="0.64"/>
    <n v="0"/>
    <s v="Sin documentar"/>
    <s v="Aleatoria"/>
    <s v="Sin registro"/>
    <s v="Media"/>
    <n v="0.6"/>
    <s v="Catastrófico"/>
    <n v="1"/>
    <s v="Extremo"/>
    <s v="Baja"/>
    <n v="0.36"/>
    <s v="Catastrófico"/>
    <n v="1"/>
    <x v="2"/>
    <n v="22"/>
    <s v="Reducir (mitigar)"/>
    <s v="Migrar o realizar una copia de respaldo de la información que reposa en la nube de angelcuervo."/>
    <s v="Coordinadora grupo TIC_x000a_Administrador de infraestructura"/>
    <n v="44722"/>
    <n v="44474"/>
    <s v="De acuerdo con el plan vigencia 2020 debian definirse lineamientos para el uso de repositorios oficiales, esto se evidencia con la guía COM-G-1"/>
    <s v="Finalizada"/>
    <s v="El plan aplica para los documentos digitales trabajos desde la vigencia 2020 en adelante"/>
    <s v="https://www.caroycuervo.gov.co/SIG/DocumentosSIG/COM-G-1.pdf"/>
    <s v="Validar que en realidad funcionarios y contratistas almacenen la información en OneDrive"/>
    <n v="0"/>
    <n v="0"/>
    <n v="0"/>
    <n v="0"/>
    <n v="0"/>
    <n v="0"/>
  </r>
  <r>
    <x v="3"/>
    <n v="58"/>
    <s v="Software"/>
    <s v="www.cycradio.gov.co"/>
    <s v="pérdida de integridad"/>
    <s v="Ataques ciberneticos"/>
    <s v="Gestor de contenidos desactualizado sin la instalación de parches de seguridad."/>
    <s v="Las vulnerabilidades de la columna anterior, pueden facilitar Ataques ciberneticos generando pérdida de integridad de www.cycradio.gov.co"/>
    <s v="Fallas tecnológicas"/>
    <n v="2100"/>
    <s v="Número de horas de servicio "/>
    <s v="Reputacional"/>
    <s v="La entidad a nivel nacional, con efecto publicitarios sostenible a nivel país"/>
    <s v="Alta"/>
    <n v="0.8"/>
    <s v="Catastrófico"/>
    <n v="1"/>
    <x v="0"/>
    <n v="24"/>
    <n v="1"/>
    <s v="Coordinadora grupo TIC"/>
    <s v="Validar que se programen mantenimientos en los sistemas de información y aplicativos WEB en donde se actualicen los parches de seguridad a nivel de sistema operativo y aplicaciones"/>
    <s v="Mediante una bitacora u hoja de vida de los activos de información"/>
    <s v="Preventivo"/>
    <s v="Manual"/>
    <n v="0.4"/>
    <s v="Probabilidad"/>
    <n v="0.32000000000000006"/>
    <n v="0"/>
    <s v="Sin documentar"/>
    <s v="Aleatoria"/>
    <s v="Sin registro"/>
    <s v="Media"/>
    <n v="0.48"/>
    <s v="Catastrófico"/>
    <n v="1"/>
    <s v="Extremo"/>
    <s v="Media"/>
    <n v="0.48"/>
    <s v="Catastrófico"/>
    <n v="1"/>
    <x v="2"/>
    <n v="23"/>
    <s v="Reducir (mitigar)"/>
    <s v="Realizar la hoja de vida de los activos de información en donde se relacionen las actividades de mantenimiento realizadas en estos tanto a nivel fisico como logico"/>
    <s v="Coordinadora grupo TIC"/>
    <n v="44926"/>
    <n v="44474"/>
    <s v="Causa identificada 2021"/>
    <s v="En curso"/>
    <s v="Ninguna"/>
    <s v="Control identificado 2021"/>
    <s v="Ninguna"/>
    <n v="0"/>
    <n v="0"/>
    <n v="0"/>
    <n v="0"/>
    <n v="0"/>
    <n v="0"/>
  </r>
  <r>
    <x v="11"/>
    <n v="33"/>
    <s v="Instalaciones"/>
    <s v="Instalaciones"/>
    <s v="pérdida de disponibilidad"/>
    <s v="Ingreso de personas  no autorizadas a las instalaciones fisicas,  donde se procesa información crítica de la Entidad"/>
    <s v="Las cámaras de vigilancia no son suficientes"/>
    <s v="Las vulnerabilidades de la columna anterior, pueden facilitar Ingreso de personas  no autorizadas a las instalaciones fisicas,  donde se procesa información crítica de la Entidad generando pérdida de disponibilidad de Instalaciones"/>
    <s v="Usuarios, productos y prácticas organizacionales"/>
    <n v="1000"/>
    <s v="Número de visitantes en las dos sedes"/>
    <s v="Económica"/>
    <s v="Menor a 10 SMLMV"/>
    <s v="Alta"/>
    <n v="0.8"/>
    <s v="Leve"/>
    <n v="0.2"/>
    <x v="1"/>
    <n v="7"/>
    <n v="1"/>
    <s v="Profesional especializado grado 2028-12"/>
    <s v="Validar que las cámaras de vigilancia actuales se encuentren en funcionamiento óptimo y realización del monitoreo continuo."/>
    <s v="mediante la grabación en video y soporte backup de dos cámaras, más la obligación del contrato de la empresa de vigilancia."/>
    <s v="Detectivo"/>
    <s v="Manual"/>
    <n v="0.3"/>
    <s v="Probabilidad"/>
    <n v="0.59840000000000004"/>
    <n v="0"/>
    <s v="Documentado"/>
    <s v="Aleatoria"/>
    <s v="Con registro"/>
    <s v="Media"/>
    <n v="0.55999999999999994"/>
    <s v="Leve"/>
    <n v="0.2"/>
    <s v="Moderado"/>
    <s v="Baja"/>
    <n v="0.20159999999999997"/>
    <s v="Leve"/>
    <n v="0.2"/>
    <x v="3"/>
    <n v="2"/>
    <s v="Aceptar"/>
    <s v="Mantener el control existente"/>
    <s v="Grupo de recursos fisicos"/>
    <n v="44561"/>
    <n v="44428"/>
    <s v="Se gestionó la adquisición de dos nuevas cámaras a través del contrato con la empresa de vigilancia."/>
    <s v="Finalizada"/>
    <s v="Ninguna"/>
    <s v="Dos cámaras nuevas"/>
    <s v="Ninguna"/>
    <n v="0"/>
    <n v="0"/>
    <n v="0"/>
    <n v="0"/>
    <n v="0"/>
    <n v="0"/>
  </r>
  <r>
    <x v="12"/>
    <n v="34"/>
    <s v="Información"/>
    <s v="Contratos / convenios"/>
    <s v="pérdida de confidencialidad"/>
    <s v="Fuga de la información calificada como clasificada y/o reservada por parte de contratistas"/>
    <s v="Inexistencia de acuerdos de confidencialidad"/>
    <s v="Las vulnerabilidades de la columna anterior, pueden facilitar Fuga de la información calificada como clasificada y/o reservada por parte de contratistas generando pérdida de confidencialidad de Contratos / convenios"/>
    <s v="Usuarios, productos y prácticas organizacionales"/>
    <n v="300"/>
    <s v="Número de contratos y convenios"/>
    <s v="Económica"/>
    <s v="Entre 10 y 50 SMLMV"/>
    <s v="Media"/>
    <n v="0.6"/>
    <s v="Menor"/>
    <n v="0.4"/>
    <x v="1"/>
    <n v="6"/>
    <n v="1"/>
    <s v="Gestión contractual_x000a_Gestión del talento humano"/>
    <s v="Verificar que cuando una persona se vincula al Instituto o suscribe un contrato firme una cláusula de confidencilidad "/>
    <s v="Mediante la firma del contrato que contiene en las obligaciones generales y la cláusula 19 de las condiciones de contrato la responsabilidad de confidencialidad para el caso de contratistas y el acuerdo para el caso de los funcionarios."/>
    <s v="Preventivo"/>
    <s v="Manual"/>
    <n v="0.4"/>
    <s v="Probabilidad"/>
    <n v="0.38400000000000001"/>
    <n v="0.14000000000000001"/>
    <s v="Documentado"/>
    <s v="Continua"/>
    <s v="Con registro"/>
    <s v="Baja"/>
    <n v="0.36"/>
    <s v="Menor"/>
    <n v="0.4"/>
    <s v="Moderado"/>
    <s v="Baja"/>
    <n v="0.216"/>
    <s v="Menor"/>
    <n v="0.26"/>
    <x v="1"/>
    <n v="5"/>
    <s v="Aceptar"/>
    <s v="Mantener el control existente"/>
    <s v="Coordinadora grupo de gestión contractual"/>
    <n v="44561"/>
    <n v="44434"/>
    <s v="Contrato suscrito"/>
    <s v="Finalizada"/>
    <s v="Ninguna"/>
    <s v="Contrato suscrito con los acuerdos de confidencialidad."/>
    <s v="Ninguna"/>
    <n v="0"/>
    <n v="0"/>
    <n v="0"/>
    <n v="0"/>
    <n v="0"/>
    <n v="0"/>
  </r>
  <r>
    <x v="7"/>
    <n v="5"/>
    <s v="Servicios"/>
    <s v="SISTEMA DE GESTIÓN DE CALIDAD (SIG)"/>
    <s v="pérdida de integridad"/>
    <s v="Gestión inadecuada de las actividades realizadas por parte de los procesos "/>
    <s v="Uso de procedimientos, formatos y documentos obsoletos y/o desactualizados"/>
    <s v="Las vulnerabilidades de la columna anterior, pueden facilitar Gestión inadecuada de las actividades realizadas por parte de los procesos  generando pérdida de integridad de SISTEMA DE GESTIÓN DE CALIDAD (SIG)"/>
    <s v="Usuarios, productos y prácticas organizacionales"/>
    <n v="50"/>
    <s v="Número de respuestas que el proceso a devuelto por cualquier motivo sin dar trámite"/>
    <s v="Reputacional"/>
    <s v="La entidad con algunos usuarios de relevancia frente al logro de los objetivos"/>
    <s v="Media"/>
    <n v="0.6"/>
    <s v="Moderado"/>
    <n v="0.6"/>
    <x v="1"/>
    <n v="11"/>
    <n v="1"/>
    <s v="Contratista rol SIG grupo de planeación"/>
    <s v="Verificar que el contenido de la solicitud sea acorde con los requerimientos del procedimiento, guía y formato para gestionar documentos."/>
    <s v="Mediante el formato de solicitud se da alcance a la verificación realizada y se da respuesta al solicitante."/>
    <s v="Preventivo"/>
    <s v="Manual"/>
    <n v="0.4"/>
    <s v="Probabilidad"/>
    <n v="0.34799999999999998"/>
    <n v="0"/>
    <s v="Documentado"/>
    <s v="Continua"/>
    <s v="Con registro"/>
    <s v="Baja"/>
    <n v="0.36"/>
    <s v="Moderado"/>
    <n v="0.6"/>
    <s v="Moderado"/>
    <s v="Baja"/>
    <n v="0.252"/>
    <s v="Moderado"/>
    <n v="0.6"/>
    <x v="1"/>
    <n v="10"/>
    <s v="Aceptar"/>
    <s v="Mantener el control existente"/>
    <s v="Contratista encargado del SIG"/>
    <n v="44530"/>
    <n v="44364"/>
    <s v="Implementación del sistema de información del SIG_x000a_https://www.caroycuervo.gov.co/SIG/"/>
    <s v="En curso"/>
    <s v="El grupo TIC no ha culminado la entrega del desarrollo a cabalidad, tal y como se evidencia con el perfil completo de administración al Grupo de planeación para la gestión de documentos."/>
    <s v="Entrega parcial del sodtware"/>
    <s v="lo dejo aquí porque el control mitigaba la vulnerabilidad identificada en la vigencia 2020"/>
    <n v="0"/>
    <n v="0"/>
    <n v="0"/>
    <n v="0"/>
    <n v="0"/>
    <n v="0"/>
  </r>
  <r>
    <x v="7"/>
    <n v="6"/>
    <s v="Información"/>
    <s v="PLANES"/>
    <s v="pérdida de integridad"/>
    <s v="Suscripción de planes sin los requerimientos metodológicos establecidos por la entidad."/>
    <s v="Ausencia de instrumentos que consolide los requerimientos metodológicos para la elaboración de un plan."/>
    <s v="Las vulnerabilidades de la columna anterior, pueden facilitar Suscripción de planes sin los requerimientos metodológicos establecidos por la entidad. generando pérdida de integridad de PLANES"/>
    <s v="Usuarios, productos y prácticas organizacionales"/>
    <n v="1"/>
    <s v="Planes suscritos."/>
    <s v="Reputacional"/>
    <s v="La entidad con algunos usuarios de relevancia frente al logro de los objetivos"/>
    <s v="Muy Baja"/>
    <n v="0.2"/>
    <s v="Moderado"/>
    <n v="0.6"/>
    <x v="1"/>
    <n v="8"/>
    <n v="1"/>
    <s v="Líderes directivos."/>
    <s v="Verificar que los planes institucionales cumplan los lineamientos metodológicos establecidos por el Grupo de planeación."/>
    <s v="Mediante una lista de chequeo anexa que forma parte de la metodología"/>
    <s v="Preventivo"/>
    <s v="Manual"/>
    <n v="0.4"/>
    <s v="Probabilidad"/>
    <n v="0.128"/>
    <n v="0"/>
    <s v="Sin documentar"/>
    <s v="Continua"/>
    <s v="Sin registro"/>
    <s v="Muy Baja"/>
    <n v="0.12"/>
    <s v="Moderado"/>
    <n v="0.6"/>
    <s v="Moderado"/>
    <s v="Muy Baja"/>
    <n v="7.1999999999999995E-2"/>
    <s v="Moderado"/>
    <n v="0.6"/>
    <x v="1"/>
    <n v="8"/>
    <s v="Reducir (mitigar)"/>
    <s v="Elaborar la metodología general para la formulación de planes incluyendo la lista de chequeo."/>
    <s v="Grupo de planeación."/>
    <n v="44530"/>
    <n v="44364"/>
    <n v="0"/>
    <n v="0"/>
    <s v="Causa identificada 2021"/>
    <n v="0"/>
    <s v="Control identificado 2021"/>
    <n v="0"/>
    <n v="0"/>
    <n v="0"/>
    <n v="0"/>
    <n v="0"/>
    <n v="0"/>
  </r>
  <r>
    <x v="7"/>
    <n v="7"/>
    <s v="Información"/>
    <s v="PLANES "/>
    <s v="pérdida de integridad"/>
    <s v="Publicación de versiones del documento con información errada o inexacta."/>
    <s v="Ausencia de un sistema de información que facilite la trazabilidad de los cambios en las versiones solicitadas de los planes."/>
    <s v="Las vulnerabilidades de la columna anterior, pueden facilitar Publicación de versiones del documento con información errada o inexacta. generando pérdida de integridad de PLANES "/>
    <s v="Ejecución y administración de procesos"/>
    <n v="4"/>
    <s v="Versiones aprobadas del plan."/>
    <s v="Reputacional"/>
    <s v="La entidad con algunos usuarios de relevancia frente al logro de los objetivos"/>
    <s v="Baja"/>
    <n v="0.4"/>
    <s v="Moderado"/>
    <n v="0.6"/>
    <x v="1"/>
    <n v="10"/>
    <n v="1"/>
    <s v="Grupo de planeación."/>
    <s v="Verificar metodológicamente que los registros de ajustes al plan cumplan con los lineamientos indicados para la aprobación de la dirección general."/>
    <s v="Mediante los formatos MEJ-F-03 y MEJ-F-04."/>
    <s v="Preventivo"/>
    <s v="Manual"/>
    <n v="0.4"/>
    <s v="Probabilidad"/>
    <n v="0.16000000000000003"/>
    <n v="0"/>
    <s v="Documentado"/>
    <s v="Continua"/>
    <s v="Con registro"/>
    <s v="Baja"/>
    <n v="0.24"/>
    <s v="Moderado"/>
    <n v="0.6"/>
    <s v="Moderado"/>
    <s v="Baja"/>
    <n v="0.24"/>
    <s v="Moderado"/>
    <n v="0.6"/>
    <x v="1"/>
    <n v="10"/>
    <s v="Reducir (mitigar)"/>
    <s v="Realizar la sensibilización de la importancia y relevancia de la aplicación de la metodología para suscribir los planes incluyendo la evaluación en formularios."/>
    <s v="Grupo de planeación."/>
    <n v="44530"/>
    <n v="44364"/>
    <n v="0"/>
    <n v="0"/>
    <s v="Causa identificada 2021"/>
    <n v="0"/>
    <s v="Control identificado 2021"/>
    <n v="0"/>
    <n v="0"/>
    <n v="0"/>
    <n v="0"/>
    <n v="0"/>
    <n v="0"/>
  </r>
  <r>
    <x v="7"/>
    <n v="8"/>
    <s v="Información"/>
    <s v="INFORMES"/>
    <s v="pérdida de integridad"/>
    <s v="Publicación del documento con información errada o inexacta."/>
    <s v="Ausencia de un sistema de información en el que las dependencias reporten los avances realizados sobre la gestión."/>
    <s v="Las vulnerabilidades de la columna anterior, pueden facilitar Publicación del documento con información errada o inexacta. generando pérdida de integridad de INFORMES"/>
    <s v="Relaciones laborales"/>
    <n v="2"/>
    <s v="Cantidad de informes institucionales publicados."/>
    <s v="Reputacional"/>
    <s v="La entidad con efecto publicitario sostenido a nivel de sector administrativo, nivel departamental o municipal"/>
    <s v="Muy Baja"/>
    <n v="0.2"/>
    <s v="Mayor"/>
    <n v="0.8"/>
    <x v="2"/>
    <n v="13"/>
    <n v="1"/>
    <s v="Grupo de planeación."/>
    <s v="Verificar la información reportada por los líderes directivos de los grupos de trabajo respecto al asunto del informe que se requiere publicar."/>
    <s v="A través de los documentos compartidos por parte de las dependencias."/>
    <s v="Preventivo"/>
    <s v="Manual"/>
    <n v="0.4"/>
    <s v="Probabilidad"/>
    <n v="0.128"/>
    <n v="0"/>
    <s v="Sin documentar"/>
    <s v="Continua"/>
    <s v="Con registro"/>
    <s v="Muy Baja"/>
    <n v="0.12"/>
    <s v="Mayor"/>
    <n v="0.8"/>
    <s v="Alto"/>
    <s v="Muy Baja"/>
    <n v="7.1999999999999995E-2"/>
    <s v="Mayor"/>
    <n v="0.8"/>
    <x v="0"/>
    <n v="13"/>
    <s v="Reducir (mitigar)"/>
    <s v="Solicitar al grupo TIC la priorización de la implementación del sistema de información."/>
    <s v="Grupo de planeación."/>
    <n v="44561"/>
    <n v="44364"/>
    <n v="0"/>
    <n v="0"/>
    <s v="Causa identificada 2021"/>
    <n v="0"/>
    <s v="Control identificado 2021"/>
    <n v="0"/>
    <n v="0"/>
    <n v="0"/>
    <n v="0"/>
    <n v="0"/>
    <n v="0"/>
  </r>
  <r>
    <x v="7"/>
    <n v="9"/>
    <s v="Información"/>
    <s v="PROYECTOS"/>
    <s v="pérdida de integridad"/>
    <s v="Formulación y ajustes a los proyectos con información errada o inexacta."/>
    <s v="Ausencia de un sistema de información que apoye el seguimiento en la gestión de proyectos y que permita la interoperabilidad con el software del DNP."/>
    <s v="Las vulnerabilidades de la columna anterior, pueden facilitar Formulación y ajustes a los proyectos con información errada o inexacta. generando pérdida de integridad de PROYECTOS"/>
    <s v="Usuarios, productos y prácticas organizacionales"/>
    <n v="1"/>
    <s v="Proyecto formulado"/>
    <s v="Económica"/>
    <s v="Mayor a 500 SMLMV"/>
    <s v="Muy Baja"/>
    <n v="0.2"/>
    <s v="Catastrófico"/>
    <n v="1"/>
    <x v="0"/>
    <n v="21"/>
    <n v="1"/>
    <s v="Grupo de planeación."/>
    <s v="Verificar a través de seguimientos semestrales el avance en los indicadores evidenciados en los proyectos de inversión de la Entidad."/>
    <s v="Mediante los indicadores de las fichas de estadísticas básicas de inversión (EBI)"/>
    <s v="Detectivo"/>
    <s v="Manual"/>
    <n v="0.3"/>
    <s v="Probabilidad"/>
    <n v="6.0000000000000026E-2"/>
    <n v="0"/>
    <s v="Documentado"/>
    <s v="Aleatoria"/>
    <s v="Con registro"/>
    <s v="Muy Baja"/>
    <n v="0.13999999999999999"/>
    <s v="Catastrófico"/>
    <n v="1"/>
    <s v="Extremo"/>
    <s v="Muy Baja"/>
    <n v="0.13999999999999999"/>
    <s v="Catastrófico"/>
    <n v="1"/>
    <x v="2"/>
    <n v="21"/>
    <s v="Reducir (mitigar)"/>
    <s v="Elaborar la metodología para la formulación de proyectos de inversión."/>
    <s v="Grupo de planeación."/>
    <n v="44651"/>
    <n v="44364"/>
    <n v="0"/>
    <n v="0"/>
    <s v="Causa identificada 2021"/>
    <n v="0"/>
    <s v="Control identificado 2021"/>
    <n v="0"/>
    <n v="0"/>
    <n v="0"/>
    <n v="0"/>
    <n v="0"/>
    <n v="0"/>
  </r>
  <r>
    <x v="6"/>
    <n v="30"/>
    <s v="Información"/>
    <s v="ACADEMUSOFT"/>
    <s v="pérdida de confidencialidad"/>
    <s v="Filtración de datos"/>
    <s v="Uso de los datos por parte de los usuarios que tienen acceso al sistema de información para finalidades distintas por las cuales fueron recolectadas."/>
    <s v="Las vulnerabilidades de la columna anterior, pueden facilitar Filtración de datos generando pérdida de confidencialidad de ACADEMUSOFT"/>
    <s v="Usuarios, productos y prácticas organizacionales"/>
    <n v="365"/>
    <s v="Número de ingresos al sistema de información"/>
    <s v="Reputacional"/>
    <s v="La entidad internamente, de conocimiento general, nivel interno, de junta directiva y accionistas y/o de proveedores"/>
    <s v="Media"/>
    <n v="0.6"/>
    <s v="Menor"/>
    <n v="0.4"/>
    <x v="1"/>
    <n v="6"/>
    <n v="1"/>
    <s v="Grupo de gestión contractual_x000a_Gestión del talento humano"/>
    <s v="Verificar que antes de la contratación y vinculación de una persona con la Entidad suscriba clausulas de confidencialidad."/>
    <s v="A través de los formatos que se solicitan cuando se vincula un funcionario o la clausula en un contrato."/>
    <s v="Preventivo"/>
    <s v="Manual"/>
    <n v="0.4"/>
    <s v="Probabilidad"/>
    <n v="0.24"/>
    <n v="0"/>
    <s v="Documentado"/>
    <s v="Continua"/>
    <s v="Con registro"/>
    <s v="Baja"/>
    <n v="0.36"/>
    <s v="Menor"/>
    <n v="0.4"/>
    <s v="Moderado"/>
    <s v="Baja"/>
    <n v="0.36"/>
    <s v="Menor"/>
    <n v="0.4"/>
    <x v="1"/>
    <n v="5"/>
    <s v="Reducir (mitigar)"/>
    <s v="Sensibilizar a funcionarios y contratistas respecto al manejo de la información a la cual acceden en ejercicios de sus funciones"/>
    <s v="Oficial de seguridad de la información"/>
    <n v="44651"/>
    <n v="44426"/>
    <n v="0"/>
    <n v="0"/>
    <s v="Causa identificada 2021"/>
    <n v="0"/>
    <s v="Control identificado 2021"/>
    <n v="0"/>
    <n v="0"/>
    <n v="0"/>
    <n v="0"/>
    <n v="0"/>
    <n v="0"/>
  </r>
  <r>
    <x v="2"/>
    <n v="32"/>
    <s v="Información"/>
    <s v="PROCESOS / Procesos Disciplinarios (Expedientes Disciplinarios)"/>
    <s v="pérdida de disponibilidad"/>
    <s v="Extravio de los expedientes en formato fisico"/>
    <s v="Descuido o falta de atención de la persona encargada del manejo de la documentación física en la oficina."/>
    <s v="Las vulnerabilidades de la columna anterior, pueden facilitar Extravio de los expedientes en formato fisico generando pérdida de disponibilidad de PROCESOS / Procesos Disciplinarios (Expedientes Disciplinarios)"/>
    <s v="Usuarios, productos y prácticas organizacionales"/>
    <n v="365"/>
    <s v="Cantidad de ingresos a la oficina de control disciplinario"/>
    <s v="Reputacional"/>
    <s v="La entidad con algunos usuarios de relevancia frente al logro de los objetivos"/>
    <s v="Media"/>
    <n v="0.6"/>
    <s v="Moderado"/>
    <n v="0.6"/>
    <x v="1"/>
    <n v="11"/>
    <n v="1"/>
    <s v="Profesional especializado control interno disciplinario"/>
    <s v="Verificar que la documentación sea administrada por una sola persona "/>
    <s v="a través del acceso único a los documentos fisicos"/>
    <s v="Preventivo"/>
    <s v="Manual"/>
    <n v="0.4"/>
    <s v="Probabilidad"/>
    <n v="0.24"/>
    <n v="0"/>
    <s v="Sin documentar"/>
    <s v="Aleatoria"/>
    <s v="Sin registro"/>
    <s v="Baja"/>
    <n v="0.36"/>
    <s v="Moderado"/>
    <n v="0.6"/>
    <s v="Moderado"/>
    <s v="Baja"/>
    <n v="0.36"/>
    <s v="Moderado"/>
    <n v="0.6"/>
    <x v="1"/>
    <n v="10"/>
    <s v="Aceptar"/>
    <s v="Mantener el control existente"/>
    <s v="Profesional especializado control interno disciplinario"/>
    <n v="44561"/>
    <n v="44427"/>
    <s v="Control identificado 2021"/>
    <n v="0"/>
    <s v="Control identificado 2021"/>
    <s v="Control identificado 2021"/>
    <n v="0"/>
    <n v="0"/>
    <n v="0"/>
    <n v="0"/>
    <n v="0"/>
    <n v="0"/>
    <n v="0"/>
  </r>
  <r>
    <x v="1"/>
    <n v="43"/>
    <s v="Información"/>
    <s v="PROCESOS DE INVESTIGACIÓN"/>
    <s v="pérdida de disponibilidad"/>
    <s v="extravio de la información"/>
    <s v="Ausencia de un procedimiento que indique el manejo de estos tipos documentales (en que momento se recolecta, donde se debe guardar, por cuanto tiempo debe custodiarse)."/>
    <s v="Las vulnerabilidades de la columna anterior, pueden facilitar extravio de la información generando pérdida de disponibilidad de PROCESOS DE INVESTIGACIÓN"/>
    <s v="Ejecución y administración de procesos"/>
    <n v="35"/>
    <s v="Número de investigaciones"/>
    <s v="Económica"/>
    <s v="Entre 50 y 100 SMLMV"/>
    <s v="Media"/>
    <n v="0.6"/>
    <s v="Moderado"/>
    <n v="0.6"/>
    <x v="1"/>
    <n v="11"/>
    <n v="1"/>
    <s v="Contratista de investigación"/>
    <s v="Enviar correo a los investigadores diciendo que quienes hayan trabajado con comunidades en las vigencias requeridas, enviar los consentimientos informados."/>
    <s v="Correo electronico enviado a los investigadores"/>
    <s v="Correctivo"/>
    <s v="Manual"/>
    <n v="0.25"/>
    <s v="Impacto"/>
    <n v="0"/>
    <n v="0.15000000000000002"/>
    <s v="Sin documentar"/>
    <s v="Aleatoria"/>
    <s v="Sin registro"/>
    <s v="Media"/>
    <n v="0.6"/>
    <s v="Moderado"/>
    <n v="0.44999999999999996"/>
    <s v="Moderado"/>
    <s v="Media"/>
    <n v="0.6"/>
    <s v="Moderado"/>
    <n v="0.44999999999999996"/>
    <x v="1"/>
    <n v="11"/>
    <s v="Reducir (mitigar)"/>
    <s v="Realizar el procedimiento para el manejo de los consentimientos informados y las autorizaciones del uso de la información"/>
    <s v="Oficial de seguridad de la información_x000a__x000a_Grupo de investigación"/>
    <n v="44864"/>
    <n v="44459"/>
    <s v="Riesgo y causa identificada 2021"/>
    <s v="En curso"/>
    <s v="Ninguna"/>
    <n v="0"/>
    <n v="0"/>
    <n v="0"/>
    <n v="0"/>
    <n v="0"/>
    <n v="0"/>
    <n v="0"/>
    <n v="0"/>
  </r>
  <r>
    <x v="13"/>
    <n v="0"/>
    <n v="0"/>
    <n v="0"/>
    <n v="0"/>
    <n v="0"/>
    <n v="0"/>
    <n v="0"/>
    <n v="0"/>
    <n v="0"/>
    <n v="0"/>
    <n v="0"/>
    <n v="0"/>
    <n v="0"/>
    <n v="0"/>
    <n v="0"/>
    <n v="0"/>
    <x v="4"/>
    <n v="0"/>
    <n v="2"/>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3"/>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4"/>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5"/>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6"/>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2"/>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3"/>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4"/>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5"/>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6"/>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2"/>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3"/>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4"/>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5"/>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6"/>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2"/>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3"/>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4"/>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5"/>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6"/>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2"/>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3"/>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4"/>
    <n v="0"/>
    <n v="0"/>
    <n v="0"/>
    <n v="0"/>
    <n v="0"/>
    <n v="0"/>
    <n v="0"/>
    <n v="0"/>
    <n v="0"/>
    <n v="0"/>
    <n v="0"/>
    <n v="0"/>
    <s v=""/>
    <s v=""/>
    <s v=""/>
    <s v=""/>
    <s v=""/>
    <n v="0"/>
    <n v="0"/>
    <n v="0"/>
    <n v="0"/>
    <x v="4"/>
    <n v="0"/>
    <n v="0"/>
    <n v="0"/>
    <n v="0"/>
    <n v="0"/>
    <n v="0"/>
    <n v="0"/>
    <n v="0"/>
    <n v="0"/>
    <n v="0"/>
    <n v="0"/>
    <n v="0"/>
    <n v="0"/>
    <n v="0"/>
    <n v="0"/>
    <n v="0"/>
    <n v="0"/>
  </r>
  <r>
    <x v="13"/>
    <n v="0"/>
    <n v="0"/>
    <n v="0"/>
    <n v="0"/>
    <n v="0"/>
    <n v="0"/>
    <n v="0"/>
    <n v="0"/>
    <n v="0"/>
    <n v="0"/>
    <n v="0"/>
    <n v="0"/>
    <n v="0"/>
    <n v="0"/>
    <n v="0"/>
    <n v="0"/>
    <x v="4"/>
    <n v="0"/>
    <n v="0"/>
    <n v="0"/>
    <n v="0"/>
    <n v="0"/>
    <n v="0"/>
    <n v="0"/>
    <n v="0"/>
    <n v="0"/>
    <n v="0"/>
    <n v="0"/>
    <n v="0"/>
    <n v="0"/>
    <n v="0"/>
    <n v="0"/>
    <n v="0"/>
    <n v="0"/>
    <n v="0"/>
    <n v="0"/>
    <n v="0"/>
    <n v="0"/>
    <n v="0"/>
    <n v="0"/>
    <x v="4"/>
    <n v="0"/>
    <n v="0"/>
    <n v="0"/>
    <n v="0"/>
    <n v="0"/>
    <n v="0"/>
    <n v="0"/>
    <n v="0"/>
    <n v="0"/>
    <n v="0"/>
    <n v="0"/>
    <n v="0"/>
    <n v="0"/>
    <n v="0"/>
    <n v="0"/>
    <n v="0"/>
    <n v="0"/>
  </r>
  <r>
    <x v="13"/>
    <n v="0"/>
    <n v="0"/>
    <n v="0"/>
    <n v="0"/>
    <n v="0"/>
    <n v="0"/>
    <n v="0"/>
    <n v="0"/>
    <n v="0"/>
    <n v="0"/>
    <n v="0"/>
    <n v="0"/>
    <n v="0"/>
    <n v="0"/>
    <n v="0"/>
    <n v="0"/>
    <x v="4"/>
    <n v="0"/>
    <n v="0"/>
    <n v="0"/>
    <n v="0"/>
    <n v="0"/>
    <n v="0"/>
    <n v="0"/>
    <n v="0"/>
    <n v="0"/>
    <n v="0"/>
    <n v="0"/>
    <n v="0"/>
    <n v="0"/>
    <n v="0"/>
    <n v="0"/>
    <n v="0"/>
    <n v="0"/>
    <n v="0"/>
    <n v="0"/>
    <n v="0"/>
    <n v="0"/>
    <n v="0"/>
    <n v="0"/>
    <x v="4"/>
    <n v="0"/>
    <n v="0"/>
    <n v="0"/>
    <n v="0"/>
    <n v="0"/>
    <n v="0"/>
    <n v="0"/>
    <n v="0"/>
    <n v="0"/>
    <n v="0"/>
    <n v="0"/>
    <n v="0"/>
    <n v="0"/>
    <n v="0"/>
    <n v="0"/>
    <n v="0"/>
    <n v="0"/>
  </r>
  <r>
    <x v="13"/>
    <n v="0"/>
    <n v="0"/>
    <n v="0"/>
    <n v="0"/>
    <n v="0"/>
    <n v="0"/>
    <n v="0"/>
    <n v="0"/>
    <n v="0"/>
    <n v="0"/>
    <n v="0"/>
    <n v="0"/>
    <n v="0"/>
    <n v="0"/>
    <n v="0"/>
    <n v="0"/>
    <x v="4"/>
    <n v="0"/>
    <n v="0"/>
    <n v="0"/>
    <n v="0"/>
    <n v="0"/>
    <n v="0"/>
    <n v="0"/>
    <n v="0"/>
    <n v="0"/>
    <n v="0"/>
    <n v="0"/>
    <n v="0"/>
    <n v="0"/>
    <n v="0"/>
    <n v="0"/>
    <n v="0"/>
    <n v="0"/>
    <n v="0"/>
    <n v="0"/>
    <n v="0"/>
    <n v="0"/>
    <n v="0"/>
    <n v="0"/>
    <x v="4"/>
    <n v="0"/>
    <n v="0"/>
    <n v="0"/>
    <n v="0"/>
    <n v="0"/>
    <n v="0"/>
    <n v="0"/>
    <n v="0"/>
    <n v="0"/>
    <n v="0"/>
    <n v="0"/>
    <n v="0"/>
    <n v="0"/>
    <n v="0"/>
    <n v="0"/>
    <n v="0"/>
    <n v="0"/>
  </r>
  <r>
    <x v="13"/>
    <n v="0"/>
    <n v="0"/>
    <n v="0"/>
    <n v="0"/>
    <n v="0"/>
    <n v="0"/>
    <n v="0"/>
    <n v="0"/>
    <n v="0"/>
    <n v="0"/>
    <n v="0"/>
    <n v="0"/>
    <n v="0"/>
    <n v="0"/>
    <n v="0"/>
    <n v="0"/>
    <x v="4"/>
    <n v="0"/>
    <n v="0"/>
    <n v="0"/>
    <n v="0"/>
    <n v="0"/>
    <n v="0"/>
    <n v="0"/>
    <n v="0"/>
    <n v="0"/>
    <n v="0"/>
    <n v="0"/>
    <n v="0"/>
    <n v="0"/>
    <n v="0"/>
    <n v="0"/>
    <n v="0"/>
    <n v="0"/>
    <n v="0"/>
    <n v="0"/>
    <n v="0"/>
    <n v="0"/>
    <n v="0"/>
    <n v="0"/>
    <x v="4"/>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Tabla dinámica1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Procesos">
  <location ref="H22:K36" firstHeaderRow="0" firstDataRow="1" firstDataCol="1"/>
  <pivotFields count="59">
    <pivotField axis="axisRow" showAll="0" sortType="descending">
      <items count="15">
        <item x="0"/>
        <item x="7"/>
        <item x="6"/>
        <item x="9"/>
        <item x="3"/>
        <item x="1"/>
        <item x="8"/>
        <item x="5"/>
        <item x="10"/>
        <item x="4"/>
        <item h="1" x="13"/>
        <item x="2"/>
        <item x="11"/>
        <item x="12"/>
        <item t="default"/>
      </items>
      <autoSortScope>
        <pivotArea dataOnly="0" outline="0" fieldPosition="0">
          <references count="1">
            <reference field="4294967294" count="1" selected="0">
              <x v="2"/>
            </reference>
          </references>
        </pivotArea>
      </autoSortScope>
    </pivotField>
    <pivotField showAl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pivotField dataField="1" showAll="0"/>
    <pivotField showAll="0"/>
    <pivotField showAll="0" defaultSubtotal="0"/>
    <pivotField showAll="0" defaultSubtotal="0"/>
    <pivotField showAll="0"/>
    <pivotField showAll="0"/>
    <pivotField showAll="0"/>
    <pivotField showAll="0" defaultSubtotal="0"/>
    <pivotField showAll="0" defaultSubtotal="0"/>
    <pivotField showAll="0"/>
    <pivotField showAll="0" defaultSubtotal="0"/>
    <pivotField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defaultSubtotal="0"/>
    <pivotField showAll="0"/>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v="13"/>
    </i>
    <i>
      <x/>
    </i>
    <i>
      <x v="7"/>
    </i>
    <i>
      <x v="2"/>
    </i>
    <i>
      <x v="9"/>
    </i>
    <i>
      <x v="5"/>
    </i>
    <i>
      <x v="3"/>
    </i>
    <i>
      <x v="1"/>
    </i>
    <i>
      <x v="4"/>
    </i>
    <i>
      <x v="11"/>
    </i>
    <i>
      <x v="12"/>
    </i>
    <i>
      <x v="8"/>
    </i>
    <i>
      <x v="6"/>
    </i>
    <i t="grand">
      <x/>
    </i>
  </rowItems>
  <colFields count="1">
    <field x="-2"/>
  </colFields>
  <colItems count="3">
    <i>
      <x/>
    </i>
    <i i="1">
      <x v="1"/>
    </i>
    <i i="2">
      <x v="2"/>
    </i>
  </colItems>
  <dataFields count="3">
    <dataField name="Promedio de Impacto Inherente" fld="16" subtotal="average" baseField="0" baseItem="0"/>
    <dataField name="Promedio de Impacto Residual" fld="40" subtotal="average" baseField="0" baseItem="0"/>
    <dataField name="Promedio de Eficiencia en impacto" fld="28" subtotal="average" baseField="0" baseItem="3"/>
  </dataFields>
  <formats count="16">
    <format dxfId="465">
      <pivotArea outline="0" collapsedLevelsAreSubtotals="1" fieldPosition="0"/>
    </format>
    <format dxfId="464">
      <pivotArea type="all" dataOnly="0" outline="0" fieldPosition="0"/>
    </format>
    <format dxfId="463">
      <pivotArea outline="0" collapsedLevelsAreSubtotals="1" fieldPosition="0"/>
    </format>
    <format dxfId="462">
      <pivotArea field="0" type="button" dataOnly="0" labelOnly="1" outline="0" axis="axisRow" fieldPosition="0"/>
    </format>
    <format dxfId="461">
      <pivotArea dataOnly="0" labelOnly="1" fieldPosition="0">
        <references count="1">
          <reference field="0" count="0"/>
        </references>
      </pivotArea>
    </format>
    <format dxfId="460">
      <pivotArea dataOnly="0" labelOnly="1" grandRow="1" outline="0" fieldPosition="0"/>
    </format>
    <format dxfId="459">
      <pivotArea dataOnly="0" labelOnly="1" outline="0" fieldPosition="0">
        <references count="1">
          <reference field="4294967294" count="2">
            <x v="0"/>
            <x v="1"/>
          </reference>
        </references>
      </pivotArea>
    </format>
    <format dxfId="458">
      <pivotArea outline="0" collapsedLevelsAreSubtotals="1" fieldPosition="0"/>
    </format>
    <format dxfId="457">
      <pivotArea type="all" dataOnly="0" outline="0" fieldPosition="0"/>
    </format>
    <format dxfId="456">
      <pivotArea outline="0" collapsedLevelsAreSubtotals="1" fieldPosition="0"/>
    </format>
    <format dxfId="455">
      <pivotArea field="0" type="button" dataOnly="0" labelOnly="1" outline="0" axis="axisRow" fieldPosition="0"/>
    </format>
    <format dxfId="454">
      <pivotArea dataOnly="0" labelOnly="1" fieldPosition="0">
        <references count="1">
          <reference field="0" count="0"/>
        </references>
      </pivotArea>
    </format>
    <format dxfId="453">
      <pivotArea dataOnly="0" labelOnly="1" grandRow="1" outline="0" fieldPosition="0"/>
    </format>
    <format dxfId="452">
      <pivotArea dataOnly="0" labelOnly="1" outline="0" fieldPosition="0">
        <references count="1">
          <reference field="4294967294" count="3">
            <x v="0"/>
            <x v="1"/>
            <x v="2"/>
          </reference>
        </references>
      </pivotArea>
    </format>
    <format dxfId="451">
      <pivotArea field="0" type="button" dataOnly="0" labelOnly="1" outline="0" axis="axisRow" fieldPosition="0"/>
    </format>
    <format dxfId="45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Procesos">
  <location ref="A22:D36" firstHeaderRow="0" firstDataRow="1" firstDataCol="1"/>
  <pivotFields count="59">
    <pivotField axis="axisRow" showAll="0" sortType="descending">
      <items count="15">
        <item x="0"/>
        <item x="7"/>
        <item x="6"/>
        <item x="9"/>
        <item x="3"/>
        <item x="1"/>
        <item x="8"/>
        <item x="5"/>
        <item x="10"/>
        <item x="4"/>
        <item h="1" x="13"/>
        <item x="2"/>
        <item x="11"/>
        <item x="12"/>
        <item t="default"/>
      </items>
      <autoSortScope>
        <pivotArea dataOnly="0" outline="0" fieldPosition="0">
          <references count="1">
            <reference field="4294967294" count="1" selected="0">
              <x v="2"/>
            </reference>
          </references>
        </pivotArea>
      </autoSortScope>
    </pivotField>
    <pivotField showAl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dataField="1" showAl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defaultSubtotal="0"/>
    <pivotField dataField="1"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defaultSubtotal="0"/>
    <pivotField showAll="0"/>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v="12"/>
    </i>
    <i>
      <x v="8"/>
    </i>
    <i>
      <x v="5"/>
    </i>
    <i>
      <x v="13"/>
    </i>
    <i>
      <x v="4"/>
    </i>
    <i>
      <x v="2"/>
    </i>
    <i>
      <x v="11"/>
    </i>
    <i>
      <x v="1"/>
    </i>
    <i>
      <x v="9"/>
    </i>
    <i>
      <x v="6"/>
    </i>
    <i>
      <x/>
    </i>
    <i>
      <x v="7"/>
    </i>
    <i>
      <x v="3"/>
    </i>
    <i t="grand">
      <x/>
    </i>
  </rowItems>
  <colFields count="1">
    <field x="-2"/>
  </colFields>
  <colItems count="3">
    <i>
      <x/>
    </i>
    <i i="1">
      <x v="1"/>
    </i>
    <i i="2">
      <x v="2"/>
    </i>
  </colItems>
  <dataFields count="3">
    <dataField name="Promedio de probabilidad inherente" fld="14" subtotal="average" baseField="0" baseItem="0"/>
    <dataField name="Promedio de probabilidad residual" fld="38" subtotal="average" baseField="0" baseItem="0"/>
    <dataField name="Promedio de Eficiencia en probabilidad" fld="27" subtotal="average" baseField="0" baseItem="1"/>
  </dataFields>
  <formats count="16">
    <format dxfId="481">
      <pivotArea outline="0" collapsedLevelsAreSubtotals="1" fieldPosition="0"/>
    </format>
    <format dxfId="480">
      <pivotArea type="all" dataOnly="0" outline="0" fieldPosition="0"/>
    </format>
    <format dxfId="479">
      <pivotArea outline="0" collapsedLevelsAreSubtotals="1" fieldPosition="0"/>
    </format>
    <format dxfId="478">
      <pivotArea field="0" type="button" dataOnly="0" labelOnly="1" outline="0" axis="axisRow" fieldPosition="0"/>
    </format>
    <format dxfId="477">
      <pivotArea dataOnly="0" labelOnly="1" fieldPosition="0">
        <references count="1">
          <reference field="0" count="0"/>
        </references>
      </pivotArea>
    </format>
    <format dxfId="476">
      <pivotArea dataOnly="0" labelOnly="1" grandRow="1" outline="0" fieldPosition="0"/>
    </format>
    <format dxfId="475">
      <pivotArea dataOnly="0" labelOnly="1" outline="0" fieldPosition="0">
        <references count="1">
          <reference field="4294967294" count="2">
            <x v="0"/>
            <x v="1"/>
          </reference>
        </references>
      </pivotArea>
    </format>
    <format dxfId="474">
      <pivotArea outline="0" collapsedLevelsAreSubtotals="1" fieldPosition="0"/>
    </format>
    <format dxfId="473">
      <pivotArea type="all" dataOnly="0" outline="0" fieldPosition="0"/>
    </format>
    <format dxfId="472">
      <pivotArea outline="0" collapsedLevelsAreSubtotals="1" fieldPosition="0"/>
    </format>
    <format dxfId="471">
      <pivotArea field="0" type="button" dataOnly="0" labelOnly="1" outline="0" axis="axisRow" fieldPosition="0"/>
    </format>
    <format dxfId="470">
      <pivotArea dataOnly="0" labelOnly="1" fieldPosition="0">
        <references count="1">
          <reference field="0" count="0"/>
        </references>
      </pivotArea>
    </format>
    <format dxfId="469">
      <pivotArea dataOnly="0" labelOnly="1" grandRow="1" outline="0" fieldPosition="0"/>
    </format>
    <format dxfId="468">
      <pivotArea dataOnly="0" labelOnly="1" outline="0" fieldPosition="0">
        <references count="1">
          <reference field="4294967294" count="3">
            <x v="0"/>
            <x v="1"/>
            <x v="2"/>
          </reference>
        </references>
      </pivotArea>
    </format>
    <format dxfId="467">
      <pivotArea field="0" type="button" dataOnly="0" labelOnly="1" outline="0" axis="axisRow" fieldPosition="0"/>
    </format>
    <format dxfId="466">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H3:M18" firstHeaderRow="1" firstDataRow="2" firstDataCol="1"/>
  <pivotFields count="59">
    <pivotField axis="axisRow" showAll="0" sortType="descending">
      <items count="15">
        <item x="0"/>
        <item x="7"/>
        <item x="6"/>
        <item x="9"/>
        <item x="3"/>
        <item x="1"/>
        <item x="8"/>
        <item x="5"/>
        <item x="10"/>
        <item x="4"/>
        <item h="1" x="13"/>
        <item x="2"/>
        <item x="11"/>
        <item x="12"/>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3"/>
        <item x="1"/>
        <item x="0"/>
        <item x="2"/>
        <item x="4"/>
        <item t="default"/>
      </items>
    </pivotField>
    <pivotField showAll="0" defaultSubtotal="0"/>
    <pivotField showAll="0"/>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v="4"/>
    </i>
    <i>
      <x v="1"/>
    </i>
    <i>
      <x v="5"/>
    </i>
    <i>
      <x v="9"/>
    </i>
    <i>
      <x v="3"/>
    </i>
    <i>
      <x v="7"/>
    </i>
    <i>
      <x v="2"/>
    </i>
    <i>
      <x v="11"/>
    </i>
    <i>
      <x/>
    </i>
    <i>
      <x v="12"/>
    </i>
    <i>
      <x v="13"/>
    </i>
    <i>
      <x v="8"/>
    </i>
    <i>
      <x v="6"/>
    </i>
    <i t="grand">
      <x/>
    </i>
  </rowItems>
  <colFields count="1">
    <field x="41"/>
  </colFields>
  <colItems count="5">
    <i>
      <x/>
    </i>
    <i>
      <x v="1"/>
    </i>
    <i>
      <x v="2"/>
    </i>
    <i>
      <x v="3"/>
    </i>
    <i t="grand">
      <x/>
    </i>
  </colItems>
  <dataFields count="1">
    <dataField name="Cuenta de Nivel de severidad residual" fld="41" subtotal="count" baseField="0" baseItem="0" numFmtId="1"/>
  </dataFields>
  <formats count="31">
    <format dxfId="512">
      <pivotArea outline="0" collapsedLevelsAreSubtotals="1" fieldPosition="0"/>
    </format>
    <format dxfId="511">
      <pivotArea outline="0" fieldPosition="0">
        <references count="1">
          <reference field="4294967294" count="1">
            <x v="0"/>
          </reference>
        </references>
      </pivotArea>
    </format>
    <format dxfId="510">
      <pivotArea dataOnly="0" labelOnly="1" fieldPosition="0">
        <references count="1">
          <reference field="41" count="1">
            <x v="0"/>
          </reference>
        </references>
      </pivotArea>
    </format>
    <format dxfId="509">
      <pivotArea dataOnly="0" labelOnly="1" fieldPosition="0">
        <references count="1">
          <reference field="41" count="1">
            <x v="1"/>
          </reference>
        </references>
      </pivotArea>
    </format>
    <format dxfId="508">
      <pivotArea dataOnly="0" labelOnly="1" fieldPosition="0">
        <references count="1">
          <reference field="41" count="1">
            <x v="2"/>
          </reference>
        </references>
      </pivotArea>
    </format>
    <format dxfId="507">
      <pivotArea dataOnly="0" labelOnly="1" fieldPosition="0">
        <references count="1">
          <reference field="41" count="0"/>
        </references>
      </pivotArea>
    </format>
    <format dxfId="506">
      <pivotArea dataOnly="0" labelOnly="1" fieldPosition="0">
        <references count="1">
          <reference field="41" count="1">
            <x v="2"/>
          </reference>
        </references>
      </pivotArea>
    </format>
    <format dxfId="505">
      <pivotArea dataOnly="0" labelOnly="1" fieldPosition="0">
        <references count="1">
          <reference field="41" count="1">
            <x v="2"/>
          </reference>
        </references>
      </pivotArea>
    </format>
    <format dxfId="504">
      <pivotArea dataOnly="0" labelOnly="1" fieldPosition="0">
        <references count="1">
          <reference field="41" count="0"/>
        </references>
      </pivotArea>
    </format>
    <format dxfId="503">
      <pivotArea type="all" dataOnly="0" outline="0" fieldPosition="0"/>
    </format>
    <format dxfId="502">
      <pivotArea outline="0" collapsedLevelsAreSubtotals="1" fieldPosition="0"/>
    </format>
    <format dxfId="501">
      <pivotArea dataOnly="0" labelOnly="1" fieldPosition="0">
        <references count="1">
          <reference field="0" count="0"/>
        </references>
      </pivotArea>
    </format>
    <format dxfId="500">
      <pivotArea dataOnly="0" labelOnly="1" grandRow="1" outline="0" fieldPosition="0"/>
    </format>
    <format dxfId="499">
      <pivotArea dataOnly="0" labelOnly="1" fieldPosition="0">
        <references count="1">
          <reference field="41" count="0"/>
        </references>
      </pivotArea>
    </format>
    <format dxfId="498">
      <pivotArea dataOnly="0" labelOnly="1" grandCol="1" outline="0" fieldPosition="0"/>
    </format>
    <format dxfId="497">
      <pivotArea dataOnly="0" labelOnly="1" fieldPosition="0">
        <references count="1">
          <reference field="41" count="1">
            <x v="2"/>
          </reference>
        </references>
      </pivotArea>
    </format>
    <format dxfId="496">
      <pivotArea dataOnly="0" labelOnly="1" fieldPosition="0">
        <references count="1">
          <reference field="41" count="1">
            <x v="1"/>
          </reference>
        </references>
      </pivotArea>
    </format>
    <format dxfId="495">
      <pivotArea dataOnly="0" labelOnly="1" fieldPosition="0">
        <references count="1">
          <reference field="41" count="1">
            <x v="1"/>
          </reference>
        </references>
      </pivotArea>
    </format>
    <format dxfId="494">
      <pivotArea dataOnly="0" labelOnly="1" fieldPosition="0">
        <references count="1">
          <reference field="41" count="1">
            <x v="2"/>
          </reference>
        </references>
      </pivotArea>
    </format>
    <format dxfId="493">
      <pivotArea dataOnly="0" labelOnly="1" fieldPosition="0">
        <references count="1">
          <reference field="41" count="1">
            <x v="2"/>
          </reference>
        </references>
      </pivotArea>
    </format>
    <format dxfId="492">
      <pivotArea dataOnly="0" labelOnly="1" fieldPosition="0">
        <references count="1">
          <reference field="41" count="2">
            <x v="1"/>
            <x v="2"/>
          </reference>
        </references>
      </pivotArea>
    </format>
    <format dxfId="491">
      <pivotArea dataOnly="0" labelOnly="1" fieldPosition="0">
        <references count="1">
          <reference field="41" count="1">
            <x v="1"/>
          </reference>
        </references>
      </pivotArea>
    </format>
    <format dxfId="490">
      <pivotArea dataOnly="0" labelOnly="1" fieldPosition="0">
        <references count="1">
          <reference field="41" count="1">
            <x v="2"/>
          </reference>
        </references>
      </pivotArea>
    </format>
    <format dxfId="489">
      <pivotArea dataOnly="0" labelOnly="1" fieldPosition="0">
        <references count="1">
          <reference field="41" count="1">
            <x v="1"/>
          </reference>
        </references>
      </pivotArea>
    </format>
    <format dxfId="488">
      <pivotArea outline="0" collapsedLevelsAreSubtotals="1" fieldPosition="0"/>
    </format>
    <format dxfId="487">
      <pivotArea type="all" dataOnly="0" outline="0" fieldPosition="0"/>
    </format>
    <format dxfId="486">
      <pivotArea outline="0" collapsedLevelsAreSubtotals="1" fieldPosition="0"/>
    </format>
    <format dxfId="485">
      <pivotArea dataOnly="0" labelOnly="1" fieldPosition="0">
        <references count="1">
          <reference field="0" count="0"/>
        </references>
      </pivotArea>
    </format>
    <format dxfId="484">
      <pivotArea dataOnly="0" labelOnly="1" grandRow="1" outline="0" fieldPosition="0"/>
    </format>
    <format dxfId="483">
      <pivotArea dataOnly="0" labelOnly="1" fieldPosition="0">
        <references count="1">
          <reference field="41" count="3">
            <x v="0"/>
            <x v="1"/>
            <x v="2"/>
          </reference>
        </references>
      </pivotArea>
    </format>
    <format dxfId="48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F18" firstHeaderRow="1" firstDataRow="2" firstDataCol="1"/>
  <pivotFields count="59">
    <pivotField axis="axisRow" showAll="0" sortType="descending">
      <items count="15">
        <item x="0"/>
        <item x="7"/>
        <item x="6"/>
        <item x="9"/>
        <item x="3"/>
        <item x="1"/>
        <item x="8"/>
        <item x="5"/>
        <item x="10"/>
        <item x="4"/>
        <item h="1" x="13"/>
        <item x="2"/>
        <item x="11"/>
        <item x="12"/>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axis="axisCol" dataField="1" showAll="0">
      <items count="6">
        <item x="3"/>
        <item x="1"/>
        <item x="2"/>
        <item x="0"/>
        <item x="4"/>
        <item t="default"/>
      </items>
    </pivotField>
    <pivotField showAll="0" defaultSubtotal="0"/>
    <pivotField showAll="0" defaultSubtotal="0"/>
    <pivotField showAll="0"/>
    <pivotField showAll="0"/>
    <pivotField showAll="0"/>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v="4"/>
    </i>
    <i>
      <x v="1"/>
    </i>
    <i>
      <x v="5"/>
    </i>
    <i>
      <x v="9"/>
    </i>
    <i>
      <x v="3"/>
    </i>
    <i>
      <x v="7"/>
    </i>
    <i>
      <x v="2"/>
    </i>
    <i>
      <x v="11"/>
    </i>
    <i>
      <x/>
    </i>
    <i>
      <x v="12"/>
    </i>
    <i>
      <x v="13"/>
    </i>
    <i>
      <x v="8"/>
    </i>
    <i>
      <x v="6"/>
    </i>
    <i t="grand">
      <x/>
    </i>
  </rowItems>
  <colFields count="1">
    <field x="17"/>
  </colFields>
  <colItems count="5">
    <i>
      <x/>
    </i>
    <i>
      <x v="1"/>
    </i>
    <i>
      <x v="2"/>
    </i>
    <i>
      <x v="3"/>
    </i>
    <i t="grand">
      <x/>
    </i>
  </colItems>
  <dataFields count="1">
    <dataField name="Cuenta de Nivel de severidad Inherente" fld="17" subtotal="count" baseField="0" baseItem="0" numFmtId="1"/>
  </dataFields>
  <formats count="27">
    <format dxfId="539">
      <pivotArea outline="0" collapsedLevelsAreSubtotals="1" fieldPosition="0"/>
    </format>
    <format dxfId="538">
      <pivotArea outline="0" fieldPosition="0">
        <references count="1">
          <reference field="4294967294" count="1">
            <x v="0"/>
          </reference>
        </references>
      </pivotArea>
    </format>
    <format dxfId="537">
      <pivotArea dataOnly="0" labelOnly="1" fieldPosition="0">
        <references count="1">
          <reference field="17" count="1">
            <x v="1"/>
          </reference>
        </references>
      </pivotArea>
    </format>
    <format dxfId="536">
      <pivotArea dataOnly="0" labelOnly="1" fieldPosition="0">
        <references count="1">
          <reference field="17" count="1">
            <x v="2"/>
          </reference>
        </references>
      </pivotArea>
    </format>
    <format dxfId="535">
      <pivotArea dataOnly="0" labelOnly="1" fieldPosition="0">
        <references count="1">
          <reference field="17" count="1">
            <x v="3"/>
          </reference>
        </references>
      </pivotArea>
    </format>
    <format dxfId="534">
      <pivotArea dataOnly="0" labelOnly="1" fieldPosition="0">
        <references count="1">
          <reference field="17" count="0"/>
        </references>
      </pivotArea>
    </format>
    <format dxfId="533">
      <pivotArea type="all" dataOnly="0" outline="0" fieldPosition="0"/>
    </format>
    <format dxfId="532">
      <pivotArea outline="0" collapsedLevelsAreSubtotals="1" fieldPosition="0"/>
    </format>
    <format dxfId="531">
      <pivotArea dataOnly="0" labelOnly="1" fieldPosition="0">
        <references count="1">
          <reference field="0" count="0"/>
        </references>
      </pivotArea>
    </format>
    <format dxfId="530">
      <pivotArea dataOnly="0" labelOnly="1" grandRow="1" outline="0" fieldPosition="0"/>
    </format>
    <format dxfId="529">
      <pivotArea dataOnly="0" labelOnly="1" fieldPosition="0">
        <references count="1">
          <reference field="17" count="0"/>
        </references>
      </pivotArea>
    </format>
    <format dxfId="528">
      <pivotArea dataOnly="0" labelOnly="1" grandCol="1" outline="0" fieldPosition="0"/>
    </format>
    <format dxfId="527">
      <pivotArea dataOnly="0" labelOnly="1" fieldPosition="0">
        <references count="1">
          <reference field="17" count="1">
            <x v="1"/>
          </reference>
        </references>
      </pivotArea>
    </format>
    <format dxfId="526">
      <pivotArea dataOnly="0" labelOnly="1" fieldPosition="0">
        <references count="1">
          <reference field="17" count="1">
            <x v="1"/>
          </reference>
        </references>
      </pivotArea>
    </format>
    <format dxfId="525">
      <pivotArea dataOnly="0" labelOnly="1" fieldPosition="0">
        <references count="1">
          <reference field="17" count="1">
            <x v="2"/>
          </reference>
        </references>
      </pivotArea>
    </format>
    <format dxfId="524">
      <pivotArea dataOnly="0" labelOnly="1" grandCol="1" outline="0" fieldPosition="0"/>
    </format>
    <format dxfId="523">
      <pivotArea dataOnly="0" labelOnly="1" fieldPosition="0">
        <references count="1">
          <reference field="17" count="1">
            <x v="2"/>
          </reference>
        </references>
      </pivotArea>
    </format>
    <format dxfId="522">
      <pivotArea dataOnly="0" labelOnly="1" fieldPosition="0">
        <references count="1">
          <reference field="17" count="1">
            <x v="3"/>
          </reference>
        </references>
      </pivotArea>
    </format>
    <format dxfId="521">
      <pivotArea dataOnly="0" labelOnly="1" fieldPosition="0">
        <references count="1">
          <reference field="17" count="1">
            <x v="3"/>
          </reference>
        </references>
      </pivotArea>
    </format>
    <format dxfId="520">
      <pivotArea outline="0" collapsedLevelsAreSubtotals="1" fieldPosition="0"/>
    </format>
    <format dxfId="519">
      <pivotArea type="all" dataOnly="0" outline="0" fieldPosition="0"/>
    </format>
    <format dxfId="518">
      <pivotArea outline="0" collapsedLevelsAreSubtotals="1" fieldPosition="0"/>
    </format>
    <format dxfId="517">
      <pivotArea dataOnly="0" labelOnly="1" fieldPosition="0">
        <references count="1">
          <reference field="0" count="0"/>
        </references>
      </pivotArea>
    </format>
    <format dxfId="516">
      <pivotArea dataOnly="0" labelOnly="1" grandRow="1" outline="0" fieldPosition="0"/>
    </format>
    <format dxfId="515">
      <pivotArea dataOnly="0" labelOnly="1" fieldPosition="0">
        <references count="1">
          <reference field="17" count="4">
            <x v="0"/>
            <x v="1"/>
            <x v="2"/>
            <x v="3"/>
          </reference>
        </references>
      </pivotArea>
    </format>
    <format dxfId="514">
      <pivotArea dataOnly="0" labelOnly="1" grandCol="1" outline="0" fieldPosition="0"/>
    </format>
    <format dxfId="513">
      <pivotArea dataOnly="0" labelOnly="1" fieldPosition="0">
        <references count="1">
          <reference field="17"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T330" dT="2022-12-26T23:53:39.71" personId="{E5B27071-02B9-44DA-B9AE-8C93BFFCED93}" id="{7EFAB7E5-9494-4822-A1B9-3DBE9417618B}">
    <text>Solicitar al grupo TIC la priorización de la implementación del sistema de información a través de los canales autorizados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misora.caroycuervo.gov.co/" TargetMode="External"/><Relationship Id="rId1" Type="http://schemas.openxmlformats.org/officeDocument/2006/relationships/hyperlink" Target="http://www.cycradio.gov.co/"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8.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dimension ref="B2:R41"/>
  <sheetViews>
    <sheetView topLeftCell="N14" workbookViewId="0">
      <selection activeCell="P40" sqref="P40"/>
    </sheetView>
  </sheetViews>
  <sheetFormatPr baseColWidth="10" defaultColWidth="11.42578125" defaultRowHeight="16.5" x14ac:dyDescent="0.25"/>
  <cols>
    <col min="1" max="1" width="2.7109375" style="4" customWidth="1"/>
    <col min="2" max="2" width="17.85546875" style="4" bestFit="1" customWidth="1"/>
    <col min="3" max="3" width="12.28515625" style="4" bestFit="1" customWidth="1"/>
    <col min="4" max="4" width="10.42578125" style="4" bestFit="1" customWidth="1"/>
    <col min="5" max="5" width="17.28515625" style="1" bestFit="1" customWidth="1"/>
    <col min="6" max="6" width="18" style="1" bestFit="1" customWidth="1"/>
    <col min="7" max="7" width="3.28515625" style="4" customWidth="1"/>
    <col min="8" max="8" width="10.42578125" style="4" bestFit="1" customWidth="1"/>
    <col min="9" max="9" width="10.28515625" style="4" customWidth="1"/>
    <col min="10" max="13" width="13.7109375" style="4" customWidth="1"/>
    <col min="14" max="14" width="16.7109375" style="4" bestFit="1" customWidth="1"/>
    <col min="15" max="15" width="2.7109375" style="4" bestFit="1" customWidth="1"/>
    <col min="16" max="16" width="14.42578125" style="4" bestFit="1" customWidth="1"/>
    <col min="17" max="18" width="64.7109375" style="4" customWidth="1"/>
    <col min="19" max="16384" width="11.42578125" style="4"/>
  </cols>
  <sheetData>
    <row r="2" spans="2:14" x14ac:dyDescent="0.25">
      <c r="B2" s="54" t="s">
        <v>0</v>
      </c>
      <c r="C2" s="54" t="s">
        <v>1</v>
      </c>
      <c r="D2" s="54" t="s">
        <v>2</v>
      </c>
      <c r="E2" s="54" t="s">
        <v>3</v>
      </c>
      <c r="F2" s="54" t="s">
        <v>4</v>
      </c>
      <c r="I2" s="255" t="s">
        <v>5</v>
      </c>
      <c r="J2" s="255"/>
      <c r="K2" s="255"/>
      <c r="L2" s="255"/>
      <c r="M2" s="255"/>
      <c r="N2" s="255"/>
    </row>
    <row r="3" spans="2:14" x14ac:dyDescent="0.25">
      <c r="B3" s="55" t="str">
        <f t="shared" ref="B3:B27" si="0">CONCATENATE(C3,D3)</f>
        <v>Muy AltaCatastrófico</v>
      </c>
      <c r="C3" s="56" t="s">
        <v>6</v>
      </c>
      <c r="D3" s="56" t="s">
        <v>7</v>
      </c>
      <c r="E3" s="57" t="s">
        <v>8</v>
      </c>
      <c r="F3" s="57">
        <v>25</v>
      </c>
      <c r="I3" s="58" t="s">
        <v>9</v>
      </c>
      <c r="J3" s="59">
        <v>12</v>
      </c>
      <c r="K3" s="59">
        <v>14</v>
      </c>
      <c r="L3" s="59">
        <v>18</v>
      </c>
      <c r="M3" s="59">
        <v>20</v>
      </c>
      <c r="N3" s="57">
        <v>25</v>
      </c>
    </row>
    <row r="4" spans="2:14" x14ac:dyDescent="0.25">
      <c r="B4" s="55" t="str">
        <f t="shared" si="0"/>
        <v>AltaCatastrófico</v>
      </c>
      <c r="C4" s="56" t="s">
        <v>10</v>
      </c>
      <c r="D4" s="56" t="s">
        <v>7</v>
      </c>
      <c r="E4" s="57" t="s">
        <v>8</v>
      </c>
      <c r="F4" s="57">
        <v>24</v>
      </c>
      <c r="I4" s="60" t="s">
        <v>11</v>
      </c>
      <c r="J4" s="61">
        <v>7</v>
      </c>
      <c r="K4" s="61">
        <v>9</v>
      </c>
      <c r="L4" s="59">
        <v>15</v>
      </c>
      <c r="M4" s="59">
        <v>19</v>
      </c>
      <c r="N4" s="57">
        <v>24</v>
      </c>
    </row>
    <row r="5" spans="2:14" x14ac:dyDescent="0.25">
      <c r="B5" s="55" t="str">
        <f t="shared" si="0"/>
        <v>MediaCatastrófico</v>
      </c>
      <c r="C5" s="56" t="s">
        <v>12</v>
      </c>
      <c r="D5" s="56" t="s">
        <v>7</v>
      </c>
      <c r="E5" s="57" t="s">
        <v>8</v>
      </c>
      <c r="F5" s="57">
        <v>23</v>
      </c>
      <c r="I5" s="62" t="s">
        <v>13</v>
      </c>
      <c r="J5" s="61">
        <v>4</v>
      </c>
      <c r="K5" s="61">
        <v>6</v>
      </c>
      <c r="L5" s="61">
        <v>11</v>
      </c>
      <c r="M5" s="59">
        <v>17</v>
      </c>
      <c r="N5" s="57">
        <v>23</v>
      </c>
    </row>
    <row r="6" spans="2:14" x14ac:dyDescent="0.25">
      <c r="B6" s="55" t="str">
        <f t="shared" si="0"/>
        <v>BajaCatastrófico</v>
      </c>
      <c r="C6" s="56" t="s">
        <v>14</v>
      </c>
      <c r="D6" s="56" t="s">
        <v>7</v>
      </c>
      <c r="E6" s="57" t="s">
        <v>8</v>
      </c>
      <c r="F6" s="57">
        <v>22</v>
      </c>
      <c r="I6" s="63" t="s">
        <v>15</v>
      </c>
      <c r="J6" s="64">
        <v>2</v>
      </c>
      <c r="K6" s="61">
        <v>5</v>
      </c>
      <c r="L6" s="61">
        <v>10</v>
      </c>
      <c r="M6" s="59">
        <v>16</v>
      </c>
      <c r="N6" s="57">
        <v>22</v>
      </c>
    </row>
    <row r="7" spans="2:14" x14ac:dyDescent="0.25">
      <c r="B7" s="55" t="str">
        <f t="shared" si="0"/>
        <v>Muy BajaCatastrófico</v>
      </c>
      <c r="C7" s="56" t="s">
        <v>16</v>
      </c>
      <c r="D7" s="56" t="s">
        <v>7</v>
      </c>
      <c r="E7" s="57" t="s">
        <v>8</v>
      </c>
      <c r="F7" s="57">
        <v>21</v>
      </c>
      <c r="I7" s="65" t="s">
        <v>17</v>
      </c>
      <c r="J7" s="64">
        <v>1</v>
      </c>
      <c r="K7" s="64">
        <v>3</v>
      </c>
      <c r="L7" s="61">
        <v>8</v>
      </c>
      <c r="M7" s="59">
        <v>13</v>
      </c>
      <c r="N7" s="57">
        <v>21</v>
      </c>
    </row>
    <row r="8" spans="2:14" x14ac:dyDescent="0.25">
      <c r="B8" s="55" t="str">
        <f t="shared" si="0"/>
        <v>Muy AltaMayor</v>
      </c>
      <c r="C8" s="56" t="s">
        <v>6</v>
      </c>
      <c r="D8" s="56" t="s">
        <v>18</v>
      </c>
      <c r="E8" s="59" t="s">
        <v>19</v>
      </c>
      <c r="F8" s="59">
        <v>20</v>
      </c>
      <c r="I8" s="66"/>
      <c r="J8" s="65" t="s">
        <v>20</v>
      </c>
      <c r="K8" s="63" t="s">
        <v>21</v>
      </c>
      <c r="L8" s="62" t="s">
        <v>22</v>
      </c>
      <c r="M8" s="60" t="s">
        <v>23</v>
      </c>
      <c r="N8" s="58" t="s">
        <v>24</v>
      </c>
    </row>
    <row r="9" spans="2:14" x14ac:dyDescent="0.25">
      <c r="B9" s="55" t="str">
        <f t="shared" si="0"/>
        <v>AltaMayor</v>
      </c>
      <c r="C9" s="56" t="s">
        <v>10</v>
      </c>
      <c r="D9" s="56" t="s">
        <v>18</v>
      </c>
      <c r="E9" s="59" t="s">
        <v>19</v>
      </c>
      <c r="F9" s="59">
        <v>19</v>
      </c>
    </row>
    <row r="10" spans="2:14" x14ac:dyDescent="0.25">
      <c r="B10" s="55" t="str">
        <f t="shared" si="0"/>
        <v>Muy AltaModerado</v>
      </c>
      <c r="C10" s="56" t="s">
        <v>6</v>
      </c>
      <c r="D10" s="56" t="s">
        <v>25</v>
      </c>
      <c r="E10" s="59" t="s">
        <v>19</v>
      </c>
      <c r="F10" s="59">
        <v>18</v>
      </c>
      <c r="I10" s="255" t="s">
        <v>26</v>
      </c>
      <c r="J10" s="255"/>
      <c r="K10" s="255"/>
      <c r="L10" s="255"/>
      <c r="M10" s="255"/>
      <c r="N10" s="255"/>
    </row>
    <row r="11" spans="2:14" x14ac:dyDescent="0.25">
      <c r="B11" s="55" t="str">
        <f t="shared" si="0"/>
        <v>MediaMayor</v>
      </c>
      <c r="C11" s="56" t="s">
        <v>12</v>
      </c>
      <c r="D11" s="56" t="s">
        <v>18</v>
      </c>
      <c r="E11" s="59" t="s">
        <v>19</v>
      </c>
      <c r="F11" s="59">
        <v>17</v>
      </c>
      <c r="H11" s="58" t="s">
        <v>9</v>
      </c>
      <c r="I11" s="67">
        <v>30</v>
      </c>
      <c r="J11" s="68">
        <f t="shared" ref="J11:N15" si="1">$I11*J$16</f>
        <v>90</v>
      </c>
      <c r="K11" s="68">
        <f t="shared" si="1"/>
        <v>120</v>
      </c>
      <c r="L11" s="68">
        <f t="shared" si="1"/>
        <v>240</v>
      </c>
      <c r="M11" s="68">
        <f t="shared" si="1"/>
        <v>480</v>
      </c>
      <c r="N11" s="69">
        <f t="shared" si="1"/>
        <v>2100</v>
      </c>
    </row>
    <row r="12" spans="2:14" x14ac:dyDescent="0.25">
      <c r="B12" s="55" t="str">
        <f t="shared" si="0"/>
        <v>BajaMayor</v>
      </c>
      <c r="C12" s="56" t="s">
        <v>14</v>
      </c>
      <c r="D12" s="56" t="s">
        <v>18</v>
      </c>
      <c r="E12" s="59" t="s">
        <v>19</v>
      </c>
      <c r="F12" s="59">
        <v>16</v>
      </c>
      <c r="H12" s="60" t="s">
        <v>11</v>
      </c>
      <c r="I12" s="67">
        <v>17</v>
      </c>
      <c r="J12" s="70">
        <f t="shared" si="1"/>
        <v>51</v>
      </c>
      <c r="K12" s="70">
        <f t="shared" si="1"/>
        <v>68</v>
      </c>
      <c r="L12" s="68">
        <f t="shared" si="1"/>
        <v>136</v>
      </c>
      <c r="M12" s="68">
        <f t="shared" si="1"/>
        <v>272</v>
      </c>
      <c r="N12" s="69">
        <f t="shared" si="1"/>
        <v>1190</v>
      </c>
    </row>
    <row r="13" spans="2:14" x14ac:dyDescent="0.25">
      <c r="B13" s="55" t="str">
        <f t="shared" si="0"/>
        <v>AltaModerado</v>
      </c>
      <c r="C13" s="56" t="s">
        <v>10</v>
      </c>
      <c r="D13" s="56" t="s">
        <v>25</v>
      </c>
      <c r="E13" s="59" t="s">
        <v>19</v>
      </c>
      <c r="F13" s="59">
        <v>15</v>
      </c>
      <c r="H13" s="62" t="s">
        <v>13</v>
      </c>
      <c r="I13" s="67">
        <v>11</v>
      </c>
      <c r="J13" s="70">
        <f t="shared" si="1"/>
        <v>33</v>
      </c>
      <c r="K13" s="70">
        <f t="shared" si="1"/>
        <v>44</v>
      </c>
      <c r="L13" s="70">
        <f t="shared" si="1"/>
        <v>88</v>
      </c>
      <c r="M13" s="68">
        <f t="shared" si="1"/>
        <v>176</v>
      </c>
      <c r="N13" s="69">
        <f t="shared" si="1"/>
        <v>770</v>
      </c>
    </row>
    <row r="14" spans="2:14" x14ac:dyDescent="0.25">
      <c r="B14" s="55" t="str">
        <f t="shared" si="0"/>
        <v>Muy AltaMenor</v>
      </c>
      <c r="C14" s="56" t="s">
        <v>6</v>
      </c>
      <c r="D14" s="56" t="s">
        <v>27</v>
      </c>
      <c r="E14" s="59" t="s">
        <v>19</v>
      </c>
      <c r="F14" s="59">
        <v>14</v>
      </c>
      <c r="H14" s="63" t="s">
        <v>15</v>
      </c>
      <c r="I14" s="67">
        <v>9</v>
      </c>
      <c r="J14" s="71">
        <f t="shared" si="1"/>
        <v>27</v>
      </c>
      <c r="K14" s="70">
        <f t="shared" si="1"/>
        <v>36</v>
      </c>
      <c r="L14" s="70">
        <f t="shared" si="1"/>
        <v>72</v>
      </c>
      <c r="M14" s="68">
        <f t="shared" si="1"/>
        <v>144</v>
      </c>
      <c r="N14" s="69">
        <f t="shared" si="1"/>
        <v>630</v>
      </c>
    </row>
    <row r="15" spans="2:14" x14ac:dyDescent="0.25">
      <c r="B15" s="55" t="str">
        <f t="shared" si="0"/>
        <v>Muy BajaMayor</v>
      </c>
      <c r="C15" s="56" t="s">
        <v>16</v>
      </c>
      <c r="D15" s="56" t="s">
        <v>18</v>
      </c>
      <c r="E15" s="59" t="s">
        <v>19</v>
      </c>
      <c r="F15" s="59">
        <v>13</v>
      </c>
      <c r="H15" s="65" t="s">
        <v>17</v>
      </c>
      <c r="I15" s="72">
        <v>7</v>
      </c>
      <c r="J15" s="71">
        <f t="shared" si="1"/>
        <v>21</v>
      </c>
      <c r="K15" s="71">
        <f t="shared" si="1"/>
        <v>28</v>
      </c>
      <c r="L15" s="70">
        <f t="shared" si="1"/>
        <v>56</v>
      </c>
      <c r="M15" s="68">
        <f t="shared" si="1"/>
        <v>112</v>
      </c>
      <c r="N15" s="69">
        <f t="shared" si="1"/>
        <v>490</v>
      </c>
    </row>
    <row r="16" spans="2:14" x14ac:dyDescent="0.25">
      <c r="B16" s="55" t="str">
        <f t="shared" si="0"/>
        <v>Muy AltaLeve</v>
      </c>
      <c r="C16" s="56" t="s">
        <v>6</v>
      </c>
      <c r="D16" s="56" t="s">
        <v>28</v>
      </c>
      <c r="E16" s="59" t="s">
        <v>19</v>
      </c>
      <c r="F16" s="59">
        <v>12</v>
      </c>
      <c r="H16" s="73" t="s">
        <v>1</v>
      </c>
      <c r="I16" s="74"/>
      <c r="J16" s="72">
        <v>3</v>
      </c>
      <c r="K16" s="67">
        <v>4</v>
      </c>
      <c r="L16" s="67">
        <v>8</v>
      </c>
      <c r="M16" s="67">
        <v>16</v>
      </c>
      <c r="N16" s="67">
        <v>70</v>
      </c>
    </row>
    <row r="17" spans="2:18" x14ac:dyDescent="0.25">
      <c r="B17" s="55" t="str">
        <f t="shared" si="0"/>
        <v>MediaModerado</v>
      </c>
      <c r="C17" s="56" t="s">
        <v>12</v>
      </c>
      <c r="D17" s="56" t="s">
        <v>25</v>
      </c>
      <c r="E17" s="61" t="s">
        <v>25</v>
      </c>
      <c r="F17" s="61">
        <v>11</v>
      </c>
      <c r="I17" s="73" t="s">
        <v>2</v>
      </c>
      <c r="J17" s="65" t="s">
        <v>20</v>
      </c>
      <c r="K17" s="63" t="s">
        <v>21</v>
      </c>
      <c r="L17" s="62" t="s">
        <v>22</v>
      </c>
      <c r="M17" s="60" t="s">
        <v>23</v>
      </c>
      <c r="N17" s="58" t="s">
        <v>24</v>
      </c>
    </row>
    <row r="18" spans="2:18" x14ac:dyDescent="0.25">
      <c r="B18" s="55" t="str">
        <f t="shared" si="0"/>
        <v>BajaModerado</v>
      </c>
      <c r="C18" s="56" t="s">
        <v>14</v>
      </c>
      <c r="D18" s="56" t="s">
        <v>25</v>
      </c>
      <c r="E18" s="61" t="s">
        <v>25</v>
      </c>
      <c r="F18" s="61">
        <v>10</v>
      </c>
    </row>
    <row r="19" spans="2:18" x14ac:dyDescent="0.2">
      <c r="B19" s="55" t="str">
        <f t="shared" si="0"/>
        <v>AltaMenor</v>
      </c>
      <c r="C19" s="56" t="s">
        <v>10</v>
      </c>
      <c r="D19" s="56" t="s">
        <v>27</v>
      </c>
      <c r="E19" s="61" t="s">
        <v>25</v>
      </c>
      <c r="F19" s="61">
        <v>9</v>
      </c>
      <c r="L19" s="75" t="s">
        <v>29</v>
      </c>
      <c r="M19" s="75" t="s">
        <v>30</v>
      </c>
      <c r="N19" s="75" t="s">
        <v>31</v>
      </c>
    </row>
    <row r="20" spans="2:18" x14ac:dyDescent="0.2">
      <c r="B20" s="55" t="str">
        <f t="shared" si="0"/>
        <v>Muy BajaModerado</v>
      </c>
      <c r="C20" s="56" t="s">
        <v>16</v>
      </c>
      <c r="D20" s="56" t="s">
        <v>25</v>
      </c>
      <c r="E20" s="61" t="s">
        <v>25</v>
      </c>
      <c r="F20" s="61">
        <v>8</v>
      </c>
      <c r="L20" s="76">
        <v>21</v>
      </c>
      <c r="M20" s="77">
        <v>28</v>
      </c>
      <c r="N20" s="78" t="s">
        <v>32</v>
      </c>
    </row>
    <row r="21" spans="2:18" x14ac:dyDescent="0.2">
      <c r="B21" s="55" t="str">
        <f t="shared" si="0"/>
        <v>AltaLeve</v>
      </c>
      <c r="C21" s="56" t="s">
        <v>10</v>
      </c>
      <c r="D21" s="56" t="s">
        <v>28</v>
      </c>
      <c r="E21" s="61" t="s">
        <v>25</v>
      </c>
      <c r="F21" s="61">
        <v>7</v>
      </c>
      <c r="L21" s="76">
        <v>33</v>
      </c>
      <c r="M21" s="77">
        <v>88</v>
      </c>
      <c r="N21" s="79" t="s">
        <v>22</v>
      </c>
    </row>
    <row r="22" spans="2:18" x14ac:dyDescent="0.2">
      <c r="B22" s="55" t="str">
        <f t="shared" si="0"/>
        <v>MediaMenor</v>
      </c>
      <c r="C22" s="56" t="s">
        <v>12</v>
      </c>
      <c r="D22" s="56" t="s">
        <v>27</v>
      </c>
      <c r="E22" s="61" t="s">
        <v>25</v>
      </c>
      <c r="F22" s="61">
        <v>6</v>
      </c>
      <c r="L22" s="76">
        <v>90</v>
      </c>
      <c r="M22" s="77">
        <v>480</v>
      </c>
      <c r="N22" s="80" t="s">
        <v>33</v>
      </c>
    </row>
    <row r="23" spans="2:18" x14ac:dyDescent="0.2">
      <c r="B23" s="55" t="str">
        <f t="shared" si="0"/>
        <v>BajaMenor</v>
      </c>
      <c r="C23" s="56" t="s">
        <v>14</v>
      </c>
      <c r="D23" s="56" t="s">
        <v>27</v>
      </c>
      <c r="E23" s="61" t="s">
        <v>25</v>
      </c>
      <c r="F23" s="61">
        <v>5</v>
      </c>
      <c r="L23" s="77">
        <v>490</v>
      </c>
      <c r="M23" s="77">
        <v>2100</v>
      </c>
      <c r="N23" s="81" t="s">
        <v>34</v>
      </c>
    </row>
    <row r="24" spans="2:18" ht="25.5" x14ac:dyDescent="0.25">
      <c r="B24" s="55" t="str">
        <f t="shared" si="0"/>
        <v>MediaLeve</v>
      </c>
      <c r="C24" s="56" t="s">
        <v>12</v>
      </c>
      <c r="D24" s="56" t="s">
        <v>28</v>
      </c>
      <c r="E24" s="61" t="s">
        <v>25</v>
      </c>
      <c r="F24" s="61">
        <v>4</v>
      </c>
      <c r="H24" s="82" t="s">
        <v>35</v>
      </c>
      <c r="I24" s="82" t="s">
        <v>36</v>
      </c>
    </row>
    <row r="25" spans="2:18" x14ac:dyDescent="0.25">
      <c r="B25" s="55" t="str">
        <f t="shared" si="0"/>
        <v>Muy BajaMenor</v>
      </c>
      <c r="C25" s="56" t="s">
        <v>16</v>
      </c>
      <c r="D25" s="56" t="s">
        <v>27</v>
      </c>
      <c r="E25" s="64" t="s">
        <v>37</v>
      </c>
      <c r="F25" s="64">
        <v>3</v>
      </c>
      <c r="H25" s="83" t="s">
        <v>38</v>
      </c>
      <c r="I25" s="83" t="s">
        <v>1</v>
      </c>
    </row>
    <row r="26" spans="2:18" x14ac:dyDescent="0.25">
      <c r="B26" s="55" t="str">
        <f t="shared" si="0"/>
        <v>BajaLeve</v>
      </c>
      <c r="C26" s="56" t="s">
        <v>14</v>
      </c>
      <c r="D26" s="56" t="s">
        <v>28</v>
      </c>
      <c r="E26" s="64" t="s">
        <v>37</v>
      </c>
      <c r="F26" s="64">
        <v>2</v>
      </c>
      <c r="H26" s="83" t="s">
        <v>39</v>
      </c>
      <c r="I26" s="83" t="s">
        <v>1</v>
      </c>
    </row>
    <row r="27" spans="2:18" x14ac:dyDescent="0.25">
      <c r="B27" s="55" t="str">
        <f t="shared" si="0"/>
        <v>Muy BajaLeve</v>
      </c>
      <c r="C27" s="56" t="s">
        <v>16</v>
      </c>
      <c r="D27" s="56" t="s">
        <v>28</v>
      </c>
      <c r="E27" s="64" t="s">
        <v>37</v>
      </c>
      <c r="F27" s="64">
        <v>1</v>
      </c>
      <c r="H27" s="83" t="s">
        <v>40</v>
      </c>
      <c r="I27" s="83" t="s">
        <v>2</v>
      </c>
    </row>
    <row r="28" spans="2:18" x14ac:dyDescent="0.25">
      <c r="P28" s="54" t="s">
        <v>41</v>
      </c>
      <c r="Q28" s="54" t="s">
        <v>42</v>
      </c>
      <c r="R28" s="54" t="s">
        <v>43</v>
      </c>
    </row>
    <row r="29" spans="2:18" ht="51" x14ac:dyDescent="0.25">
      <c r="O29" s="84">
        <v>1</v>
      </c>
      <c r="P29" s="85" t="s">
        <v>44</v>
      </c>
      <c r="Q29" s="85" t="s">
        <v>45</v>
      </c>
      <c r="R29" s="85" t="s">
        <v>46</v>
      </c>
    </row>
    <row r="30" spans="2:18" ht="51" x14ac:dyDescent="0.25">
      <c r="O30" s="84">
        <v>2</v>
      </c>
      <c r="P30" s="85" t="s">
        <v>47</v>
      </c>
      <c r="Q30" s="85" t="s">
        <v>48</v>
      </c>
      <c r="R30" s="85" t="s">
        <v>49</v>
      </c>
    </row>
    <row r="31" spans="2:18" ht="51" x14ac:dyDescent="0.25">
      <c r="O31" s="84">
        <v>3</v>
      </c>
      <c r="P31" s="85" t="s">
        <v>50</v>
      </c>
      <c r="Q31" s="85" t="s">
        <v>51</v>
      </c>
      <c r="R31" s="85" t="s">
        <v>52</v>
      </c>
    </row>
    <row r="32" spans="2:18" ht="38.25" x14ac:dyDescent="0.25">
      <c r="O32" s="84">
        <v>4</v>
      </c>
      <c r="P32" s="85" t="s">
        <v>53</v>
      </c>
      <c r="Q32" s="85" t="s">
        <v>54</v>
      </c>
      <c r="R32" s="85" t="s">
        <v>55</v>
      </c>
    </row>
    <row r="33" spans="15:18" ht="114.75" x14ac:dyDescent="0.25">
      <c r="O33" s="84">
        <v>5</v>
      </c>
      <c r="P33" s="85" t="s">
        <v>56</v>
      </c>
      <c r="Q33" s="85" t="s">
        <v>57</v>
      </c>
      <c r="R33" s="85" t="s">
        <v>58</v>
      </c>
    </row>
    <row r="34" spans="15:18" ht="255" x14ac:dyDescent="0.25">
      <c r="O34" s="84">
        <v>6</v>
      </c>
      <c r="P34" s="85" t="s">
        <v>59</v>
      </c>
      <c r="Q34" s="85" t="s">
        <v>60</v>
      </c>
      <c r="R34" s="85" t="s">
        <v>61</v>
      </c>
    </row>
    <row r="35" spans="15:18" ht="89.25" x14ac:dyDescent="0.25">
      <c r="O35" s="84">
        <v>7</v>
      </c>
      <c r="P35" s="85" t="s">
        <v>62</v>
      </c>
      <c r="Q35" s="85" t="s">
        <v>63</v>
      </c>
      <c r="R35" s="85" t="s">
        <v>64</v>
      </c>
    </row>
    <row r="36" spans="15:18" ht="51" x14ac:dyDescent="0.25">
      <c r="O36" s="84">
        <v>8</v>
      </c>
      <c r="P36" s="85" t="s">
        <v>65</v>
      </c>
      <c r="Q36" s="85" t="s">
        <v>66</v>
      </c>
      <c r="R36" s="85" t="s">
        <v>67</v>
      </c>
    </row>
    <row r="37" spans="15:18" ht="38.25" x14ac:dyDescent="0.25">
      <c r="O37" s="84">
        <v>9</v>
      </c>
      <c r="P37" s="85" t="s">
        <v>68</v>
      </c>
      <c r="Q37" s="85" t="s">
        <v>69</v>
      </c>
      <c r="R37" s="85" t="s">
        <v>70</v>
      </c>
    </row>
    <row r="38" spans="15:18" ht="38.25" x14ac:dyDescent="0.25">
      <c r="O38" s="84">
        <v>10</v>
      </c>
      <c r="P38" s="85" t="s">
        <v>71</v>
      </c>
      <c r="Q38" s="85" t="s">
        <v>72</v>
      </c>
      <c r="R38" s="85" t="s">
        <v>73</v>
      </c>
    </row>
    <row r="39" spans="15:18" ht="38.25" x14ac:dyDescent="0.25">
      <c r="O39" s="84">
        <v>11</v>
      </c>
      <c r="P39" s="85" t="s">
        <v>74</v>
      </c>
      <c r="Q39" s="85" t="s">
        <v>75</v>
      </c>
      <c r="R39" s="85" t="s">
        <v>76</v>
      </c>
    </row>
    <row r="40" spans="15:18" ht="38.25" x14ac:dyDescent="0.25">
      <c r="O40" s="84">
        <v>12</v>
      </c>
      <c r="P40" s="85" t="s">
        <v>77</v>
      </c>
      <c r="Q40" s="86" t="s">
        <v>78</v>
      </c>
      <c r="R40" s="85" t="s">
        <v>79</v>
      </c>
    </row>
    <row r="41" spans="15:18" ht="30.75" customHeight="1" x14ac:dyDescent="0.25">
      <c r="O41" s="84">
        <v>13</v>
      </c>
      <c r="P41" s="85" t="s">
        <v>80</v>
      </c>
    </row>
  </sheetData>
  <sortState xmlns:xlrd2="http://schemas.microsoft.com/office/spreadsheetml/2017/richdata2" ref="B3:F27">
    <sortCondition descending="1" ref="F3:F27"/>
  </sortState>
  <mergeCells count="2">
    <mergeCell ref="I2:N2"/>
    <mergeCell ref="I10:N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C212"/>
  <sheetViews>
    <sheetView zoomScale="70" zoomScaleNormal="70" workbookViewId="0">
      <selection activeCell="A5" sqref="A5"/>
    </sheetView>
  </sheetViews>
  <sheetFormatPr baseColWidth="10" defaultColWidth="11.42578125" defaultRowHeight="16.5" x14ac:dyDescent="0.25"/>
  <cols>
    <col min="1" max="1" width="5.28515625" style="4" customWidth="1"/>
    <col min="2" max="2" width="17.28515625" style="4" customWidth="1"/>
    <col min="3" max="3" width="12.140625" style="4" bestFit="1" customWidth="1"/>
    <col min="4" max="28" width="9.140625" style="4" customWidth="1"/>
    <col min="29" max="29" width="12.140625" style="4" bestFit="1" customWidth="1"/>
    <col min="30" max="47" width="9.140625" style="4" customWidth="1"/>
    <col min="48" max="48" width="9.140625" style="1" customWidth="1"/>
    <col min="49" max="54" width="9.140625" style="4" customWidth="1"/>
    <col min="55" max="16384" width="11.42578125" style="4"/>
  </cols>
  <sheetData>
    <row r="4" spans="1:55" x14ac:dyDescent="0.25">
      <c r="B4" s="87" t="s">
        <v>81</v>
      </c>
    </row>
    <row r="5" spans="1:55" x14ac:dyDescent="0.25">
      <c r="B5" s="54" t="s">
        <v>82</v>
      </c>
      <c r="C5" s="54" t="s">
        <v>83</v>
      </c>
      <c r="D5" s="64">
        <v>1</v>
      </c>
      <c r="E5" s="64">
        <v>2</v>
      </c>
      <c r="F5" s="64">
        <v>3</v>
      </c>
      <c r="G5" s="61">
        <v>4</v>
      </c>
      <c r="H5" s="61">
        <v>5</v>
      </c>
      <c r="I5" s="61">
        <v>6</v>
      </c>
      <c r="J5" s="61">
        <v>7</v>
      </c>
      <c r="K5" s="61">
        <v>8</v>
      </c>
      <c r="L5" s="61">
        <v>9</v>
      </c>
      <c r="M5" s="61">
        <v>10</v>
      </c>
      <c r="N5" s="61">
        <v>11</v>
      </c>
      <c r="O5" s="59">
        <v>12</v>
      </c>
      <c r="P5" s="59">
        <v>13</v>
      </c>
      <c r="Q5" s="59">
        <v>14</v>
      </c>
      <c r="R5" s="59">
        <v>15</v>
      </c>
      <c r="S5" s="59">
        <v>16</v>
      </c>
      <c r="T5" s="59">
        <v>17</v>
      </c>
      <c r="U5" s="59">
        <v>18</v>
      </c>
      <c r="V5" s="59">
        <v>19</v>
      </c>
      <c r="W5" s="59">
        <v>20</v>
      </c>
      <c r="X5" s="57">
        <v>21</v>
      </c>
      <c r="Y5" s="57">
        <v>22</v>
      </c>
      <c r="Z5" s="57">
        <v>23</v>
      </c>
      <c r="AA5" s="57">
        <v>24</v>
      </c>
      <c r="AB5" s="57">
        <v>25</v>
      </c>
      <c r="AC5" s="54" t="s">
        <v>84</v>
      </c>
      <c r="AD5" s="64">
        <v>1</v>
      </c>
      <c r="AE5" s="64">
        <v>2</v>
      </c>
      <c r="AF5" s="64">
        <v>3</v>
      </c>
      <c r="AG5" s="61">
        <v>4</v>
      </c>
      <c r="AH5" s="61">
        <v>5</v>
      </c>
      <c r="AI5" s="61">
        <v>6</v>
      </c>
      <c r="AJ5" s="61">
        <v>7</v>
      </c>
      <c r="AK5" s="61">
        <v>8</v>
      </c>
      <c r="AL5" s="61">
        <v>9</v>
      </c>
      <c r="AM5" s="61">
        <v>10</v>
      </c>
      <c r="AN5" s="61">
        <v>11</v>
      </c>
      <c r="AO5" s="59">
        <v>12</v>
      </c>
      <c r="AP5" s="59">
        <v>13</v>
      </c>
      <c r="AQ5" s="59">
        <v>14</v>
      </c>
      <c r="AR5" s="59">
        <v>15</v>
      </c>
      <c r="AS5" s="59">
        <v>16</v>
      </c>
      <c r="AT5" s="59">
        <v>17</v>
      </c>
      <c r="AU5" s="59">
        <v>18</v>
      </c>
      <c r="AV5" s="59">
        <v>19</v>
      </c>
      <c r="AW5" s="59">
        <v>20</v>
      </c>
      <c r="AX5" s="57">
        <v>21</v>
      </c>
      <c r="AY5" s="57">
        <v>22</v>
      </c>
      <c r="AZ5" s="57">
        <v>23</v>
      </c>
      <c r="BA5" s="57">
        <v>24</v>
      </c>
      <c r="BB5" s="57">
        <v>25</v>
      </c>
    </row>
    <row r="6" spans="1:55" x14ac:dyDescent="0.25">
      <c r="A6" s="4">
        <v>6</v>
      </c>
      <c r="B6" s="88" t="str">
        <f>'2.Mapa'!A$6</f>
        <v>Alianzas</v>
      </c>
      <c r="C6" s="54" t="str">
        <f>CONCATENATE("Ri",'2.Mapa'!B6)</f>
        <v>Ri27</v>
      </c>
      <c r="D6" s="89" t="str">
        <f>IF('2.Mapa'!$T$6=D$5,$C6&amp;" ","")</f>
        <v/>
      </c>
      <c r="E6" s="89" t="str">
        <f>IF('2.Mapa'!$T$6=E5,$C$6&amp;" ","")</f>
        <v/>
      </c>
      <c r="F6" s="89" t="str">
        <f>IF('2.Mapa'!$T$6=F5,$C$6&amp;" ","")</f>
        <v/>
      </c>
      <c r="G6" s="90" t="str">
        <f>IF('2.Mapa'!$T$6=G5,$C$6&amp;" ","")</f>
        <v/>
      </c>
      <c r="H6" s="90" t="str">
        <f>IF('2.Mapa'!$T$6=H5,$C$6&amp;" ","")</f>
        <v/>
      </c>
      <c r="I6" s="90" t="str">
        <f>IF('2.Mapa'!$T$6=I5,$C$6&amp;" ","")</f>
        <v/>
      </c>
      <c r="J6" s="90" t="str">
        <f>IF('2.Mapa'!$T$6=J5,$C$6&amp;" ","")</f>
        <v/>
      </c>
      <c r="K6" s="90" t="str">
        <f>IF('2.Mapa'!$T$6=K5,$C$6&amp;" ","")</f>
        <v/>
      </c>
      <c r="L6" s="90" t="str">
        <f>IF('2.Mapa'!$T$6=L5,$C$6&amp;" ","")</f>
        <v/>
      </c>
      <c r="M6" s="90" t="str">
        <f>IF('2.Mapa'!$T$6=M5,$C$6&amp;" ","")</f>
        <v/>
      </c>
      <c r="N6" s="90" t="str">
        <f>IF('2.Mapa'!$T$6=N5,$C$6&amp;" ","")</f>
        <v/>
      </c>
      <c r="O6" s="91" t="str">
        <f>IF('2.Mapa'!$T$6=O5,$C$6&amp;" ","")</f>
        <v/>
      </c>
      <c r="P6" s="91" t="str">
        <f>IF('2.Mapa'!$T$6=P5,$C$6&amp;" ","")</f>
        <v/>
      </c>
      <c r="Q6" s="91" t="str">
        <f>IF('2.Mapa'!$T$6=Q5,$C$6&amp;" ","")</f>
        <v/>
      </c>
      <c r="R6" s="91" t="str">
        <f>IF('2.Mapa'!$T$6=R5,$C$6&amp;" ","")</f>
        <v/>
      </c>
      <c r="S6" s="91" t="str">
        <f>IF('2.Mapa'!$T$6=S5,$C$6&amp;" ","")</f>
        <v/>
      </c>
      <c r="T6" s="91" t="str">
        <f>IF('2.Mapa'!$T$6=T5,$C$6&amp;" ","")</f>
        <v/>
      </c>
      <c r="U6" s="91" t="str">
        <f>IF('2.Mapa'!$T$6=U5,$C$6&amp;" ","")</f>
        <v/>
      </c>
      <c r="V6" s="91" t="str">
        <f>IF('2.Mapa'!$T$6=V5,$C$6&amp;" ","")</f>
        <v/>
      </c>
      <c r="W6" s="91" t="str">
        <f>IF('2.Mapa'!$T$6=W5,$C$6&amp;" ","")</f>
        <v/>
      </c>
      <c r="X6" s="92" t="str">
        <f>IF('2.Mapa'!$T$6=X5,$C$6&amp;" ","")</f>
        <v/>
      </c>
      <c r="Y6" s="92" t="str">
        <f>IF('2.Mapa'!$T$6=Y5,$C$6&amp;" ","")</f>
        <v xml:space="preserve">Ri27 </v>
      </c>
      <c r="Z6" s="92" t="str">
        <f>IF('2.Mapa'!$T$6=Z5,$C$6&amp;" ","")</f>
        <v/>
      </c>
      <c r="AA6" s="92" t="str">
        <f>IF('2.Mapa'!$T$6=AA5,$C$6&amp;" ","")</f>
        <v/>
      </c>
      <c r="AB6" s="92" t="str">
        <f>IF('2.Mapa'!$T$6=AB5,$C$6&amp;" ","")</f>
        <v/>
      </c>
      <c r="AC6" s="54" t="str">
        <f>CONCATENATE("Rr",'2.Mapa'!B6)</f>
        <v>Rr27</v>
      </c>
      <c r="AD6" s="89" t="str">
        <f ca="1">IF('2.Mapa'!$AR$6=AD$5,$AC6&amp;" ","")</f>
        <v/>
      </c>
      <c r="AE6" s="89" t="str">
        <f ca="1">IF('2.Mapa'!$AR$6=AE$5,$AC6&amp;" ","")</f>
        <v/>
      </c>
      <c r="AF6" s="89" t="str">
        <f ca="1">IF('2.Mapa'!$AR$6=AF$5,$AC6&amp;" ","")</f>
        <v/>
      </c>
      <c r="AG6" s="90" t="str">
        <f ca="1">IF('2.Mapa'!$AR$6=AG$5,$AC6&amp;" ","")</f>
        <v/>
      </c>
      <c r="AH6" s="90" t="str">
        <f ca="1">IF('2.Mapa'!$AR$6=AH$5,$AC6&amp;" ","")</f>
        <v/>
      </c>
      <c r="AI6" s="90" t="str">
        <f ca="1">IF('2.Mapa'!$AR$6=AI$5,$AC6&amp;" ","")</f>
        <v/>
      </c>
      <c r="AJ6" s="90" t="str">
        <f ca="1">IF('2.Mapa'!$AR$6=AJ$5,$AC6&amp;" ","")</f>
        <v/>
      </c>
      <c r="AK6" s="90" t="str">
        <f ca="1">IF('2.Mapa'!$AR$6=AK$5,$AC6&amp;" ","")</f>
        <v/>
      </c>
      <c r="AL6" s="90" t="str">
        <f ca="1">IF('2.Mapa'!$AR$6=AL$5,$AC6&amp;" ","")</f>
        <v/>
      </c>
      <c r="AM6" s="90" t="str">
        <f ca="1">IF('2.Mapa'!$AR$6=AM$5,$AC6&amp;" ","")</f>
        <v/>
      </c>
      <c r="AN6" s="90" t="str">
        <f ca="1">IF('2.Mapa'!$AR$6=AN$5,$AC6&amp;" ","")</f>
        <v/>
      </c>
      <c r="AO6" s="91" t="str">
        <f ca="1">IF('2.Mapa'!$AR$6=AO$5,$AC6&amp;" ","")</f>
        <v/>
      </c>
      <c r="AP6" s="91" t="str">
        <f ca="1">IF('2.Mapa'!$AR$6=AP$5,$AC6&amp;" ","")</f>
        <v/>
      </c>
      <c r="AQ6" s="91" t="str">
        <f ca="1">IF('2.Mapa'!$AR$6=AQ$5,$AC6&amp;" ","")</f>
        <v/>
      </c>
      <c r="AR6" s="91" t="str">
        <f ca="1">IF('2.Mapa'!$AR$6=AR$5,$AC6&amp;" ","")</f>
        <v/>
      </c>
      <c r="AS6" s="91" t="str">
        <f ca="1">IF('2.Mapa'!$AR$6=AS$5,$AC6&amp;" ","")</f>
        <v xml:space="preserve">Rr27 </v>
      </c>
      <c r="AT6" s="91" t="str">
        <f ca="1">IF('2.Mapa'!$AR$6=AT$5,$AC6&amp;" ","")</f>
        <v/>
      </c>
      <c r="AU6" s="91" t="str">
        <f ca="1">IF('2.Mapa'!$AR$6=AU$5,$AC6&amp;" ","")</f>
        <v/>
      </c>
      <c r="AV6" s="91" t="str">
        <f ca="1">IF('2.Mapa'!$AR$6=AV$5,$AC6&amp;" ","")</f>
        <v/>
      </c>
      <c r="AW6" s="91" t="str">
        <f ca="1">IF('2.Mapa'!$AR$6=AW$5,$AC6&amp;" ","")</f>
        <v/>
      </c>
      <c r="AX6" s="92" t="str">
        <f ca="1">IF('2.Mapa'!$AR$6=AX$5,$AC6&amp;" ","")</f>
        <v/>
      </c>
      <c r="AY6" s="92" t="str">
        <f ca="1">IF('2.Mapa'!$AR$6=AY$5,$AC6&amp;" ","")</f>
        <v/>
      </c>
      <c r="AZ6" s="92" t="str">
        <f ca="1">IF('2.Mapa'!$AR$6=AZ$5,$AC6&amp;" ","")</f>
        <v/>
      </c>
      <c r="BA6" s="92" t="str">
        <f ca="1">IF('2.Mapa'!$AR$6=BA$5,$AC6&amp;" ","")</f>
        <v/>
      </c>
      <c r="BB6" s="92" t="str">
        <f ca="1">IF('2.Mapa'!$AR$6=BB$5,$AC6&amp;" ","")</f>
        <v/>
      </c>
      <c r="BC6" s="2"/>
    </row>
    <row r="7" spans="1:55" x14ac:dyDescent="0.25">
      <c r="A7" s="4">
        <f t="shared" ref="A7:A38" si="0">A6+6</f>
        <v>12</v>
      </c>
      <c r="B7" s="88" t="str">
        <f>'2.Mapa'!A$12</f>
        <v>Alianzas</v>
      </c>
      <c r="C7" s="54" t="str">
        <f>CONCATENATE("Ri",'2.Mapa'!B12)</f>
        <v>Ri28</v>
      </c>
      <c r="D7" s="89" t="str">
        <f>IF('2.Mapa'!$T$12=D$5,$C7&amp;" ","")</f>
        <v/>
      </c>
      <c r="E7" s="89" t="str">
        <f>IF('2.Mapa'!$T$12=E$5,$C7&amp;" ","")</f>
        <v/>
      </c>
      <c r="F7" s="89" t="str">
        <f>IF('2.Mapa'!$T$12=F$5,$C7&amp;" ","")</f>
        <v/>
      </c>
      <c r="G7" s="90" t="str">
        <f>IF('2.Mapa'!$T$12=G$5,$C7&amp;" ","")</f>
        <v/>
      </c>
      <c r="H7" s="90" t="str">
        <f>IF('2.Mapa'!$T$12=H$5,$C7&amp;" ","")</f>
        <v/>
      </c>
      <c r="I7" s="90" t="str">
        <f>IF('2.Mapa'!$T$12=I$5,$C7&amp;" ","")</f>
        <v/>
      </c>
      <c r="J7" s="90" t="str">
        <f>IF('2.Mapa'!$T$12=J$5,$C7&amp;" ","")</f>
        <v/>
      </c>
      <c r="K7" s="90" t="str">
        <f>IF('2.Mapa'!$T$12=K$5,$C7&amp;" ","")</f>
        <v/>
      </c>
      <c r="L7" s="90" t="str">
        <f>IF('2.Mapa'!$T$12=L$5,$C7&amp;" ","")</f>
        <v/>
      </c>
      <c r="M7" s="90" t="str">
        <f>IF('2.Mapa'!$T$12=M$5,$C7&amp;" ","")</f>
        <v/>
      </c>
      <c r="N7" s="90" t="str">
        <f>IF('2.Mapa'!$T$12=N$5,$C7&amp;" ","")</f>
        <v xml:space="preserve">Ri28 </v>
      </c>
      <c r="O7" s="91" t="str">
        <f>IF('2.Mapa'!$T$12=O$5,$C7&amp;" ","")</f>
        <v/>
      </c>
      <c r="P7" s="91" t="str">
        <f>IF('2.Mapa'!$T$12=P$5,$C7&amp;" ","")</f>
        <v/>
      </c>
      <c r="Q7" s="91" t="str">
        <f>IF('2.Mapa'!$T$12=Q$5,$C7&amp;" ","")</f>
        <v/>
      </c>
      <c r="R7" s="91" t="str">
        <f>IF('2.Mapa'!$T$12=R$5,$C7&amp;" ","")</f>
        <v/>
      </c>
      <c r="S7" s="91" t="str">
        <f>IF('2.Mapa'!$T$12=S$5,$C7&amp;" ","")</f>
        <v/>
      </c>
      <c r="T7" s="91" t="str">
        <f>IF('2.Mapa'!$T$12=T$5,$C7&amp;" ","")</f>
        <v/>
      </c>
      <c r="U7" s="91" t="str">
        <f>IF('2.Mapa'!$T$12=U$5,$C7&amp;" ","")</f>
        <v/>
      </c>
      <c r="V7" s="91" t="str">
        <f>IF('2.Mapa'!$T$12=V$5,$C7&amp;" ","")</f>
        <v/>
      </c>
      <c r="W7" s="91" t="str">
        <f>IF('2.Mapa'!$T$12=W$5,$C7&amp;" ","")</f>
        <v/>
      </c>
      <c r="X7" s="92" t="str">
        <f>IF('2.Mapa'!$T$12=X$5,$C7&amp;" ","")</f>
        <v/>
      </c>
      <c r="Y7" s="92" t="str">
        <f>IF('2.Mapa'!$T$12=Y$5,$C7&amp;" ","")</f>
        <v/>
      </c>
      <c r="Z7" s="92" t="str">
        <f>IF('2.Mapa'!$T$12=Z$5,$C7&amp;" ","")</f>
        <v/>
      </c>
      <c r="AA7" s="92" t="str">
        <f>IF('2.Mapa'!$T$12=AA$5,$C7&amp;" ","")</f>
        <v/>
      </c>
      <c r="AB7" s="92" t="str">
        <f>IF('2.Mapa'!$T$12=AB$5,$C7&amp;" ","")</f>
        <v/>
      </c>
      <c r="AC7" s="54" t="str">
        <f>CONCATENATE("Rr",'2.Mapa'!B12)</f>
        <v>Rr28</v>
      </c>
      <c r="AD7" s="89" t="str">
        <f ca="1">IF('2.Mapa'!$AR$12=AD$5,$AC7&amp;" ","")</f>
        <v/>
      </c>
      <c r="AE7" s="89" t="str">
        <f ca="1">IF('2.Mapa'!$AR$12=AE$5,$AC7&amp;" ","")</f>
        <v/>
      </c>
      <c r="AF7" s="89" t="str">
        <f ca="1">IF('2.Mapa'!$AR$12=AF$5,$AC7&amp;" ","")</f>
        <v/>
      </c>
      <c r="AG7" s="90" t="str">
        <f ca="1">IF('2.Mapa'!$AR$12=AG$5,$AC7&amp;" ","")</f>
        <v/>
      </c>
      <c r="AH7" s="90" t="str">
        <f ca="1">IF('2.Mapa'!$AR$12=AH$5,$AC7&amp;" ","")</f>
        <v/>
      </c>
      <c r="AI7" s="90" t="str">
        <f ca="1">IF('2.Mapa'!$AR$12=AI$5,$AC7&amp;" ","")</f>
        <v/>
      </c>
      <c r="AJ7" s="90" t="str">
        <f ca="1">IF('2.Mapa'!$AR$12=AJ$5,$AC7&amp;" ","")</f>
        <v/>
      </c>
      <c r="AK7" s="90" t="str">
        <f ca="1">IF('2.Mapa'!$AR$12=AK$5,$AC7&amp;" ","")</f>
        <v/>
      </c>
      <c r="AL7" s="90" t="str">
        <f ca="1">IF('2.Mapa'!$AR$12=AL$5,$AC7&amp;" ","")</f>
        <v/>
      </c>
      <c r="AM7" s="90" t="str">
        <f ca="1">IF('2.Mapa'!$AR$12=AM$5,$AC7&amp;" ","")</f>
        <v xml:space="preserve">Rr28 </v>
      </c>
      <c r="AN7" s="90" t="str">
        <f ca="1">IF('2.Mapa'!$AR$12=AN$5,$AC7&amp;" ","")</f>
        <v/>
      </c>
      <c r="AO7" s="91" t="str">
        <f ca="1">IF('2.Mapa'!$AR$12=AO$5,$AC7&amp;" ","")</f>
        <v/>
      </c>
      <c r="AP7" s="91" t="str">
        <f ca="1">IF('2.Mapa'!$AR$12=AP$5,$AC7&amp;" ","")</f>
        <v/>
      </c>
      <c r="AQ7" s="91" t="str">
        <f ca="1">IF('2.Mapa'!$AR$12=AQ$5,$AC7&amp;" ","")</f>
        <v/>
      </c>
      <c r="AR7" s="91" t="str">
        <f ca="1">IF('2.Mapa'!$AR$12=AR$5,$AC7&amp;" ","")</f>
        <v/>
      </c>
      <c r="AS7" s="91" t="str">
        <f ca="1">IF('2.Mapa'!$AR$12=AS$5,$AC7&amp;" ","")</f>
        <v/>
      </c>
      <c r="AT7" s="91" t="str">
        <f ca="1">IF('2.Mapa'!$AR$12=AT$5,$AC7&amp;" ","")</f>
        <v/>
      </c>
      <c r="AU7" s="91" t="str">
        <f ca="1">IF('2.Mapa'!$AR$12=AU$5,$AC7&amp;" ","")</f>
        <v/>
      </c>
      <c r="AV7" s="91" t="str">
        <f ca="1">IF('2.Mapa'!$AR$12=AV$5,$AC7&amp;" ","")</f>
        <v/>
      </c>
      <c r="AW7" s="91" t="str">
        <f ca="1">IF('2.Mapa'!$AR$12=AW$5,$AC7&amp;" ","")</f>
        <v/>
      </c>
      <c r="AX7" s="92" t="str">
        <f ca="1">IF('2.Mapa'!$AR$12=AX$5,$AC7&amp;" ","")</f>
        <v/>
      </c>
      <c r="AY7" s="92" t="str">
        <f ca="1">IF('2.Mapa'!$AR$12=AY$5,$AC7&amp;" ","")</f>
        <v/>
      </c>
      <c r="AZ7" s="92" t="str">
        <f ca="1">IF('2.Mapa'!$AR$12=AZ$5,$AC7&amp;" ","")</f>
        <v/>
      </c>
      <c r="BA7" s="92" t="str">
        <f ca="1">IF('2.Mapa'!$AR$12=BA$5,$AC7&amp;" ","")</f>
        <v/>
      </c>
      <c r="BB7" s="92" t="str">
        <f ca="1">IF('2.Mapa'!$AR$12=BB$5,$AC7&amp;" ","")</f>
        <v/>
      </c>
      <c r="BC7" s="2"/>
    </row>
    <row r="8" spans="1:55" x14ac:dyDescent="0.25">
      <c r="A8" s="4">
        <f t="shared" si="0"/>
        <v>18</v>
      </c>
      <c r="B8" s="88" t="str">
        <f>'2.Mapa'!A$18</f>
        <v>Investigación</v>
      </c>
      <c r="C8" s="54" t="str">
        <f>CONCATENATE("Ri",'2.Mapa'!B18)</f>
        <v>Ri36</v>
      </c>
      <c r="D8" s="89" t="str">
        <f>IF('2.Mapa'!$T$18=D$5,$C8&amp;" ","")</f>
        <v/>
      </c>
      <c r="E8" s="89" t="str">
        <f>IF('2.Mapa'!$T$18=E$5,$C8&amp;" ","")</f>
        <v/>
      </c>
      <c r="F8" s="89" t="str">
        <f>IF('2.Mapa'!$T$18=F$5,$C8&amp;" ","")</f>
        <v/>
      </c>
      <c r="G8" s="90" t="str">
        <f>IF('2.Mapa'!$T$18=G$5,$C8&amp;" ","")</f>
        <v/>
      </c>
      <c r="H8" s="90" t="str">
        <f>IF('2.Mapa'!$T$18=H$5,$C8&amp;" ","")</f>
        <v/>
      </c>
      <c r="I8" s="90" t="str">
        <f>IF('2.Mapa'!$T$18=I$5,$C8&amp;" ","")</f>
        <v/>
      </c>
      <c r="J8" s="90" t="str">
        <f>IF('2.Mapa'!$T$18=J$5,$C8&amp;" ","")</f>
        <v/>
      </c>
      <c r="K8" s="90" t="str">
        <f>IF('2.Mapa'!$T$18=K$5,$C8&amp;" ","")</f>
        <v/>
      </c>
      <c r="L8" s="90" t="str">
        <f>IF('2.Mapa'!$T$18=L$5,$C8&amp;" ","")</f>
        <v/>
      </c>
      <c r="M8" s="90" t="str">
        <f>IF('2.Mapa'!$T$18=M$5,$C8&amp;" ","")</f>
        <v/>
      </c>
      <c r="N8" s="90" t="str">
        <f>IF('2.Mapa'!$T$18=N$5,$C8&amp;" ","")</f>
        <v/>
      </c>
      <c r="O8" s="91" t="str">
        <f>IF('2.Mapa'!$T$18=O$5,$C8&amp;" ","")</f>
        <v/>
      </c>
      <c r="P8" s="91" t="str">
        <f>IF('2.Mapa'!$T$18=P$5,$C8&amp;" ","")</f>
        <v/>
      </c>
      <c r="Q8" s="91" t="str">
        <f>IF('2.Mapa'!$T$18=Q$5,$C8&amp;" ","")</f>
        <v/>
      </c>
      <c r="R8" s="91" t="str">
        <f>IF('2.Mapa'!$T$18=R$5,$C8&amp;" ","")</f>
        <v/>
      </c>
      <c r="S8" s="91" t="str">
        <f>IF('2.Mapa'!$T$18=S$5,$C8&amp;" ","")</f>
        <v/>
      </c>
      <c r="T8" s="91" t="str">
        <f>IF('2.Mapa'!$T$18=T$5,$C8&amp;" ","")</f>
        <v/>
      </c>
      <c r="U8" s="91" t="str">
        <f>IF('2.Mapa'!$T$18=U$5,$C8&amp;" ","")</f>
        <v xml:space="preserve">Ri36 </v>
      </c>
      <c r="V8" s="91" t="str">
        <f>IF('2.Mapa'!$T$18=V$5,$C8&amp;" ","")</f>
        <v/>
      </c>
      <c r="W8" s="91" t="str">
        <f>IF('2.Mapa'!$T$18=W$5,$C8&amp;" ","")</f>
        <v/>
      </c>
      <c r="X8" s="92" t="str">
        <f>IF('2.Mapa'!$T$18=X$5,$C8&amp;" ","")</f>
        <v/>
      </c>
      <c r="Y8" s="92" t="str">
        <f>IF('2.Mapa'!$T$18=Y$5,$C8&amp;" ","")</f>
        <v/>
      </c>
      <c r="Z8" s="92" t="str">
        <f>IF('2.Mapa'!$T$18=Z$5,$C8&amp;" ","")</f>
        <v/>
      </c>
      <c r="AA8" s="92" t="str">
        <f>IF('2.Mapa'!$T$18=AA$5,$C8&amp;" ","")</f>
        <v/>
      </c>
      <c r="AB8" s="92" t="str">
        <f>IF('2.Mapa'!$T$18=AB$5,$C8&amp;" ","")</f>
        <v/>
      </c>
      <c r="AC8" s="54" t="str">
        <f>CONCATENATE("Rr",'2.Mapa'!B18)</f>
        <v>Rr36</v>
      </c>
      <c r="AD8" s="89" t="str">
        <f ca="1">IF('2.Mapa'!$AR$18=AD$5,$AC8&amp;" ","")</f>
        <v/>
      </c>
      <c r="AE8" s="89" t="str">
        <f ca="1">IF('2.Mapa'!$AR$18=AE$5,$AC8&amp;" ","")</f>
        <v/>
      </c>
      <c r="AF8" s="89" t="str">
        <f ca="1">IF('2.Mapa'!$AR$18=AF$5,$AC8&amp;" ","")</f>
        <v/>
      </c>
      <c r="AG8" s="90" t="str">
        <f ca="1">IF('2.Mapa'!$AR$18=AG$5,$AC8&amp;" ","")</f>
        <v/>
      </c>
      <c r="AH8" s="90" t="str">
        <f ca="1">IF('2.Mapa'!$AR$18=AH$5,$AC8&amp;" ","")</f>
        <v/>
      </c>
      <c r="AI8" s="90" t="str">
        <f ca="1">IF('2.Mapa'!$AR$18=AI$5,$AC8&amp;" ","")</f>
        <v xml:space="preserve">Rr36 </v>
      </c>
      <c r="AJ8" s="90" t="str">
        <f ca="1">IF('2.Mapa'!$AR$18=AJ$5,$AC8&amp;" ","")</f>
        <v/>
      </c>
      <c r="AK8" s="90" t="str">
        <f ca="1">IF('2.Mapa'!$AR$18=AK$5,$AC8&amp;" ","")</f>
        <v/>
      </c>
      <c r="AL8" s="90" t="str">
        <f ca="1">IF('2.Mapa'!$AR$18=AL$5,$AC8&amp;" ","")</f>
        <v/>
      </c>
      <c r="AM8" s="90" t="str">
        <f ca="1">IF('2.Mapa'!$AR$18=AM$5,$AC8&amp;" ","")</f>
        <v/>
      </c>
      <c r="AN8" s="90" t="str">
        <f ca="1">IF('2.Mapa'!$AR$18=AN$5,$AC8&amp;" ","")</f>
        <v/>
      </c>
      <c r="AO8" s="91" t="str">
        <f ca="1">IF('2.Mapa'!$AR$18=AO$5,$AC8&amp;" ","")</f>
        <v/>
      </c>
      <c r="AP8" s="91" t="str">
        <f ca="1">IF('2.Mapa'!$AR$18=AP$5,$AC8&amp;" ","")</f>
        <v/>
      </c>
      <c r="AQ8" s="91" t="str">
        <f ca="1">IF('2.Mapa'!$AR$18=AQ$5,$AC8&amp;" ","")</f>
        <v/>
      </c>
      <c r="AR8" s="91" t="str">
        <f ca="1">IF('2.Mapa'!$AR$18=AR$5,$AC8&amp;" ","")</f>
        <v/>
      </c>
      <c r="AS8" s="91" t="str">
        <f ca="1">IF('2.Mapa'!$AR$18=AS$5,$AC8&amp;" ","")</f>
        <v/>
      </c>
      <c r="AT8" s="91" t="str">
        <f ca="1">IF('2.Mapa'!$AR$18=AT$5,$AC8&amp;" ","")</f>
        <v/>
      </c>
      <c r="AU8" s="91" t="str">
        <f ca="1">IF('2.Mapa'!$AR$18=AU$5,$AC8&amp;" ","")</f>
        <v/>
      </c>
      <c r="AV8" s="91" t="str">
        <f ca="1">IF('2.Mapa'!$AR$18=AV$5,$AC8&amp;" ","")</f>
        <v/>
      </c>
      <c r="AW8" s="91" t="str">
        <f ca="1">IF('2.Mapa'!$AR$18=AW$5,$AC8&amp;" ","")</f>
        <v/>
      </c>
      <c r="AX8" s="92" t="str">
        <f ca="1">IF('2.Mapa'!$AR$18=AX$5,$AC8&amp;" ","")</f>
        <v/>
      </c>
      <c r="AY8" s="92" t="str">
        <f ca="1">IF('2.Mapa'!$AR$18=AY$5,$AC8&amp;" ","")</f>
        <v/>
      </c>
      <c r="AZ8" s="92" t="str">
        <f ca="1">IF('2.Mapa'!$AR$18=AZ$5,$AC8&amp;" ","")</f>
        <v/>
      </c>
      <c r="BA8" s="92" t="str">
        <f ca="1">IF('2.Mapa'!$AR$18=BA$5,$AC8&amp;" ","")</f>
        <v/>
      </c>
      <c r="BB8" s="92" t="str">
        <f ca="1">IF('2.Mapa'!$AR$18=BB$5,$AC8&amp;" ","")</f>
        <v/>
      </c>
      <c r="BC8" s="2"/>
    </row>
    <row r="9" spans="1:55" x14ac:dyDescent="0.25">
      <c r="A9" s="4">
        <f t="shared" si="0"/>
        <v>24</v>
      </c>
      <c r="B9" s="88" t="str">
        <f>'2.Mapa'!A$24</f>
        <v>Investigación</v>
      </c>
      <c r="C9" s="54" t="str">
        <f>CONCATENATE("Ri",'2.Mapa'!B24)</f>
        <v>Ri37</v>
      </c>
      <c r="D9" s="89" t="str">
        <f>IF('2.Mapa'!$T$24=D$5,$C9&amp;" ","")</f>
        <v/>
      </c>
      <c r="E9" s="89" t="str">
        <f>IF('2.Mapa'!$T$24=E$5,$C9&amp;" ","")</f>
        <v/>
      </c>
      <c r="F9" s="89" t="str">
        <f>IF('2.Mapa'!$T$24=F$5,$C9&amp;" ","")</f>
        <v/>
      </c>
      <c r="G9" s="90" t="str">
        <f>IF('2.Mapa'!$T$24=G$5,$C9&amp;" ","")</f>
        <v/>
      </c>
      <c r="H9" s="90" t="str">
        <f>IF('2.Mapa'!$T$24=H$5,$C9&amp;" ","")</f>
        <v/>
      </c>
      <c r="I9" s="90" t="str">
        <f>IF('2.Mapa'!$T$24=I$5,$C9&amp;" ","")</f>
        <v/>
      </c>
      <c r="J9" s="90" t="str">
        <f>IF('2.Mapa'!$T$24=J$5,$C9&amp;" ","")</f>
        <v/>
      </c>
      <c r="K9" s="90" t="str">
        <f>IF('2.Mapa'!$T$24=K$5,$C9&amp;" ","")</f>
        <v/>
      </c>
      <c r="L9" s="90" t="str">
        <f>IF('2.Mapa'!$T$24=L$5,$C9&amp;" ","")</f>
        <v/>
      </c>
      <c r="M9" s="90" t="str">
        <f>IF('2.Mapa'!$T$24=M$5,$C9&amp;" ","")</f>
        <v/>
      </c>
      <c r="N9" s="90" t="str">
        <f>IF('2.Mapa'!$T$24=N$5,$C9&amp;" ","")</f>
        <v/>
      </c>
      <c r="O9" s="91" t="str">
        <f>IF('2.Mapa'!$T$24=O$5,$C9&amp;" ","")</f>
        <v/>
      </c>
      <c r="P9" s="91" t="str">
        <f>IF('2.Mapa'!$T$24=P$5,$C9&amp;" ","")</f>
        <v/>
      </c>
      <c r="Q9" s="91" t="str">
        <f>IF('2.Mapa'!$T$24=Q$5,$C9&amp;" ","")</f>
        <v/>
      </c>
      <c r="R9" s="91" t="str">
        <f>IF('2.Mapa'!$T$24=R$5,$C9&amp;" ","")</f>
        <v/>
      </c>
      <c r="S9" s="91" t="str">
        <f>IF('2.Mapa'!$T$24=S$5,$C9&amp;" ","")</f>
        <v/>
      </c>
      <c r="T9" s="91" t="str">
        <f>IF('2.Mapa'!$T$24=T$5,$C9&amp;" ","")</f>
        <v/>
      </c>
      <c r="U9" s="91" t="str">
        <f>IF('2.Mapa'!$T$24=U$5,$C9&amp;" ","")</f>
        <v xml:space="preserve">Ri37 </v>
      </c>
      <c r="V9" s="91" t="str">
        <f>IF('2.Mapa'!$T$24=V$5,$C9&amp;" ","")</f>
        <v/>
      </c>
      <c r="W9" s="91" t="str">
        <f>IF('2.Mapa'!$T$24=W$5,$C9&amp;" ","")</f>
        <v/>
      </c>
      <c r="X9" s="92" t="str">
        <f>IF('2.Mapa'!$T$24=X$5,$C9&amp;" ","")</f>
        <v/>
      </c>
      <c r="Y9" s="92" t="str">
        <f>IF('2.Mapa'!$T$24=Y$5,$C9&amp;" ","")</f>
        <v/>
      </c>
      <c r="Z9" s="92" t="str">
        <f>IF('2.Mapa'!$T$24=Z$5,$C9&amp;" ","")</f>
        <v/>
      </c>
      <c r="AA9" s="92" t="str">
        <f>IF('2.Mapa'!$T$24=AA$5,$C9&amp;" ","")</f>
        <v/>
      </c>
      <c r="AB9" s="92" t="str">
        <f>IF('2.Mapa'!$T$24=AB$5,$C9&amp;" ","")</f>
        <v/>
      </c>
      <c r="AC9" s="54" t="str">
        <f>CONCATENATE("Rr",'2.Mapa'!B24)</f>
        <v>Rr37</v>
      </c>
      <c r="AD9" s="89" t="str">
        <f ca="1">IF('2.Mapa'!$AR$24=AD$5,$AC9&amp;" ","")</f>
        <v/>
      </c>
      <c r="AE9" s="89" t="str">
        <f ca="1">IF('2.Mapa'!$AR$24=AE$5,$AC9&amp;" ","")</f>
        <v/>
      </c>
      <c r="AF9" s="89" t="str">
        <f ca="1">IF('2.Mapa'!$AR$24=AF$5,$AC9&amp;" ","")</f>
        <v/>
      </c>
      <c r="AG9" s="90" t="str">
        <f ca="1">IF('2.Mapa'!$AR$24=AG$5,$AC9&amp;" ","")</f>
        <v/>
      </c>
      <c r="AH9" s="90" t="str">
        <f ca="1">IF('2.Mapa'!$AR$24=AH$5,$AC9&amp;" ","")</f>
        <v/>
      </c>
      <c r="AI9" s="90" t="str">
        <f ca="1">IF('2.Mapa'!$AR$24=AI$5,$AC9&amp;" ","")</f>
        <v xml:space="preserve">Rr37 </v>
      </c>
      <c r="AJ9" s="90" t="str">
        <f ca="1">IF('2.Mapa'!$AR$24=AJ$5,$AC9&amp;" ","")</f>
        <v/>
      </c>
      <c r="AK9" s="90" t="str">
        <f ca="1">IF('2.Mapa'!$AR$24=AK$5,$AC9&amp;" ","")</f>
        <v/>
      </c>
      <c r="AL9" s="90" t="str">
        <f ca="1">IF('2.Mapa'!$AR$24=AL$5,$AC9&amp;" ","")</f>
        <v/>
      </c>
      <c r="AM9" s="90" t="str">
        <f ca="1">IF('2.Mapa'!$AR$24=AM$5,$AC9&amp;" ","")</f>
        <v/>
      </c>
      <c r="AN9" s="90" t="str">
        <f ca="1">IF('2.Mapa'!$AR$24=AN$5,$AC9&amp;" ","")</f>
        <v/>
      </c>
      <c r="AO9" s="91" t="str">
        <f ca="1">IF('2.Mapa'!$AR$24=AO$5,$AC9&amp;" ","")</f>
        <v/>
      </c>
      <c r="AP9" s="91" t="str">
        <f ca="1">IF('2.Mapa'!$AR$24=AP$5,$AC9&amp;" ","")</f>
        <v/>
      </c>
      <c r="AQ9" s="91" t="str">
        <f ca="1">IF('2.Mapa'!$AR$24=AQ$5,$AC9&amp;" ","")</f>
        <v/>
      </c>
      <c r="AR9" s="91" t="str">
        <f ca="1">IF('2.Mapa'!$AR$24=AR$5,$AC9&amp;" ","")</f>
        <v/>
      </c>
      <c r="AS9" s="91" t="str">
        <f ca="1">IF('2.Mapa'!$AR$24=AS$5,$AC9&amp;" ","")</f>
        <v/>
      </c>
      <c r="AT9" s="91" t="str">
        <f ca="1">IF('2.Mapa'!$AR$24=AT$5,$AC9&amp;" ","")</f>
        <v/>
      </c>
      <c r="AU9" s="91" t="str">
        <f ca="1">IF('2.Mapa'!$AR$24=AU$5,$AC9&amp;" ","")</f>
        <v/>
      </c>
      <c r="AV9" s="91" t="str">
        <f ca="1">IF('2.Mapa'!$AR$24=AV$5,$AC9&amp;" ","")</f>
        <v/>
      </c>
      <c r="AW9" s="91" t="str">
        <f ca="1">IF('2.Mapa'!$AR$24=AW$5,$AC9&amp;" ","")</f>
        <v/>
      </c>
      <c r="AX9" s="92" t="str">
        <f ca="1">IF('2.Mapa'!$AR$24=AX$5,$AC9&amp;" ","")</f>
        <v/>
      </c>
      <c r="AY9" s="92" t="str">
        <f ca="1">IF('2.Mapa'!$AR$24=AY$5,$AC9&amp;" ","")</f>
        <v/>
      </c>
      <c r="AZ9" s="92" t="str">
        <f ca="1">IF('2.Mapa'!$AR$24=AZ$5,$AC9&amp;" ","")</f>
        <v/>
      </c>
      <c r="BA9" s="92" t="str">
        <f ca="1">IF('2.Mapa'!$AR$24=BA$5,$AC9&amp;" ","")</f>
        <v/>
      </c>
      <c r="BB9" s="92" t="str">
        <f ca="1">IF('2.Mapa'!$AR$24=BB$5,$AC9&amp;" ","")</f>
        <v/>
      </c>
      <c r="BC9" s="2"/>
    </row>
    <row r="10" spans="1:55" x14ac:dyDescent="0.25">
      <c r="A10" s="4">
        <f t="shared" si="0"/>
        <v>30</v>
      </c>
      <c r="B10" s="88" t="str">
        <f>'2.Mapa'!A$30</f>
        <v>Investigación</v>
      </c>
      <c r="C10" s="54" t="str">
        <f>CONCATENATE("Ri",'2.Mapa'!B30)</f>
        <v>Ri38</v>
      </c>
      <c r="D10" s="89" t="str">
        <f>IF('2.Mapa'!$T$30=D$5,$C10&amp;" ","")</f>
        <v/>
      </c>
      <c r="E10" s="89" t="str">
        <f>IF('2.Mapa'!$T$30=E$5,$C10&amp;" ","")</f>
        <v/>
      </c>
      <c r="F10" s="89" t="str">
        <f>IF('2.Mapa'!$T$30=F$5,$C10&amp;" ","")</f>
        <v/>
      </c>
      <c r="G10" s="90" t="str">
        <f>IF('2.Mapa'!$T$30=G$5,$C10&amp;" ","")</f>
        <v/>
      </c>
      <c r="H10" s="90" t="str">
        <f>IF('2.Mapa'!$T$30=H$5,$C10&amp;" ","")</f>
        <v/>
      </c>
      <c r="I10" s="90" t="str">
        <f>IF('2.Mapa'!$T$30=I$5,$C10&amp;" ","")</f>
        <v/>
      </c>
      <c r="J10" s="90" t="str">
        <f>IF('2.Mapa'!$T$30=J$5,$C10&amp;" ","")</f>
        <v/>
      </c>
      <c r="K10" s="90" t="str">
        <f>IF('2.Mapa'!$T$30=K$5,$C10&amp;" ","")</f>
        <v/>
      </c>
      <c r="L10" s="90" t="str">
        <f>IF('2.Mapa'!$T$30=L$5,$C10&amp;" ","")</f>
        <v/>
      </c>
      <c r="M10" s="90" t="str">
        <f>IF('2.Mapa'!$T$30=M$5,$C10&amp;" ","")</f>
        <v/>
      </c>
      <c r="N10" s="90" t="str">
        <f>IF('2.Mapa'!$T$30=N$5,$C10&amp;" ","")</f>
        <v/>
      </c>
      <c r="O10" s="91" t="str">
        <f>IF('2.Mapa'!$T$30=O$5,$C10&amp;" ","")</f>
        <v/>
      </c>
      <c r="P10" s="91" t="str">
        <f>IF('2.Mapa'!$T$30=P$5,$C10&amp;" ","")</f>
        <v/>
      </c>
      <c r="Q10" s="91" t="str">
        <f>IF('2.Mapa'!$T$30=Q$5,$C10&amp;" ","")</f>
        <v/>
      </c>
      <c r="R10" s="91" t="str">
        <f>IF('2.Mapa'!$T$30=R$5,$C10&amp;" ","")</f>
        <v/>
      </c>
      <c r="S10" s="91" t="str">
        <f>IF('2.Mapa'!$T$30=S$5,$C10&amp;" ","")</f>
        <v/>
      </c>
      <c r="T10" s="91" t="str">
        <f>IF('2.Mapa'!$T$30=T$5,$C10&amp;" ","")</f>
        <v/>
      </c>
      <c r="U10" s="91" t="str">
        <f>IF('2.Mapa'!$T$30=U$5,$C10&amp;" ","")</f>
        <v xml:space="preserve">Ri38 </v>
      </c>
      <c r="V10" s="91" t="str">
        <f>IF('2.Mapa'!$T$30=V$5,$C10&amp;" ","")</f>
        <v/>
      </c>
      <c r="W10" s="91" t="str">
        <f>IF('2.Mapa'!$T$30=W$5,$C10&amp;" ","")</f>
        <v/>
      </c>
      <c r="X10" s="92" t="str">
        <f>IF('2.Mapa'!$T$30=X$5,$C10&amp;" ","")</f>
        <v/>
      </c>
      <c r="Y10" s="92" t="str">
        <f>IF('2.Mapa'!$T$30=Y$5,$C10&amp;" ","")</f>
        <v/>
      </c>
      <c r="Z10" s="92" t="str">
        <f>IF('2.Mapa'!$T$30=Z$5,$C10&amp;" ","")</f>
        <v/>
      </c>
      <c r="AA10" s="92" t="str">
        <f>IF('2.Mapa'!$T$30=AA$5,$C10&amp;" ","")</f>
        <v/>
      </c>
      <c r="AB10" s="92" t="str">
        <f>IF('2.Mapa'!$T$30=AB$5,$C10&amp;" ","")</f>
        <v/>
      </c>
      <c r="AC10" s="54" t="str">
        <f>CONCATENATE("Rr",'2.Mapa'!B30)</f>
        <v>Rr38</v>
      </c>
      <c r="AD10" s="89" t="str">
        <f ca="1">IF('2.Mapa'!$AR$30=AD$5,$AC10&amp;" ","")</f>
        <v/>
      </c>
      <c r="AE10" s="89" t="str">
        <f ca="1">IF('2.Mapa'!$AR$30=AE$5,$AC10&amp;" ","")</f>
        <v/>
      </c>
      <c r="AF10" s="89" t="str">
        <f ca="1">IF('2.Mapa'!$AR$30=AF$5,$AC10&amp;" ","")</f>
        <v/>
      </c>
      <c r="AG10" s="90" t="str">
        <f ca="1">IF('2.Mapa'!$AR$30=AG$5,$AC10&amp;" ","")</f>
        <v/>
      </c>
      <c r="AH10" s="90" t="str">
        <f ca="1">IF('2.Mapa'!$AR$30=AH$5,$AC10&amp;" ","")</f>
        <v/>
      </c>
      <c r="AI10" s="90" t="str">
        <f ca="1">IF('2.Mapa'!$AR$30=AI$5,$AC10&amp;" ","")</f>
        <v/>
      </c>
      <c r="AJ10" s="90" t="str">
        <f ca="1">IF('2.Mapa'!$AR$30=AJ$5,$AC10&amp;" ","")</f>
        <v/>
      </c>
      <c r="AK10" s="90" t="str">
        <f ca="1">IF('2.Mapa'!$AR$30=AK$5,$AC10&amp;" ","")</f>
        <v/>
      </c>
      <c r="AL10" s="90" t="str">
        <f ca="1">IF('2.Mapa'!$AR$30=AL$5,$AC10&amp;" ","")</f>
        <v/>
      </c>
      <c r="AM10" s="90" t="str">
        <f ca="1">IF('2.Mapa'!$AR$30=AM$5,$AC10&amp;" ","")</f>
        <v/>
      </c>
      <c r="AN10" s="90" t="str">
        <f ca="1">IF('2.Mapa'!$AR$30=AN$5,$AC10&amp;" ","")</f>
        <v xml:space="preserve">Rr38 </v>
      </c>
      <c r="AO10" s="91" t="str">
        <f ca="1">IF('2.Mapa'!$AR$30=AO$5,$AC10&amp;" ","")</f>
        <v/>
      </c>
      <c r="AP10" s="91" t="str">
        <f ca="1">IF('2.Mapa'!$AR$30=AP$5,$AC10&amp;" ","")</f>
        <v/>
      </c>
      <c r="AQ10" s="91" t="str">
        <f ca="1">IF('2.Mapa'!$AR$30=AQ$5,$AC10&amp;" ","")</f>
        <v/>
      </c>
      <c r="AR10" s="91" t="str">
        <f ca="1">IF('2.Mapa'!$AR$30=AR$5,$AC10&amp;" ","")</f>
        <v/>
      </c>
      <c r="AS10" s="91" t="str">
        <f ca="1">IF('2.Mapa'!$AR$30=AS$5,$AC10&amp;" ","")</f>
        <v/>
      </c>
      <c r="AT10" s="91" t="str">
        <f ca="1">IF('2.Mapa'!$AR$30=AT$5,$AC10&amp;" ","")</f>
        <v/>
      </c>
      <c r="AU10" s="91" t="str">
        <f ca="1">IF('2.Mapa'!$AR$30=AU$5,$AC10&amp;" ","")</f>
        <v/>
      </c>
      <c r="AV10" s="91" t="str">
        <f ca="1">IF('2.Mapa'!$AR$30=AV$5,$AC10&amp;" ","")</f>
        <v/>
      </c>
      <c r="AW10" s="91" t="str">
        <f ca="1">IF('2.Mapa'!$AR$30=AW$5,$AC10&amp;" ","")</f>
        <v/>
      </c>
      <c r="AX10" s="92" t="str">
        <f ca="1">IF('2.Mapa'!$AR$30=AX$5,$AC10&amp;" ","")</f>
        <v/>
      </c>
      <c r="AY10" s="92" t="str">
        <f ca="1">IF('2.Mapa'!$AR$30=AY$5,$AC10&amp;" ","")</f>
        <v/>
      </c>
      <c r="AZ10" s="92" t="str">
        <f ca="1">IF('2.Mapa'!$AR$30=AZ$5,$AC10&amp;" ","")</f>
        <v/>
      </c>
      <c r="BA10" s="92" t="str">
        <f ca="1">IF('2.Mapa'!$AR$30=BA$5,$AC10&amp;" ","")</f>
        <v/>
      </c>
      <c r="BB10" s="92" t="str">
        <f ca="1">IF('2.Mapa'!$AR$30=BB$5,$AC10&amp;" ","")</f>
        <v/>
      </c>
      <c r="BC10" s="2"/>
    </row>
    <row r="11" spans="1:55" x14ac:dyDescent="0.25">
      <c r="A11" s="4">
        <f t="shared" si="0"/>
        <v>36</v>
      </c>
      <c r="B11" s="88" t="str">
        <f>'2.Mapa'!A$36</f>
        <v>Investigación</v>
      </c>
      <c r="C11" s="54" t="str">
        <f>CONCATENATE("Ri",'2.Mapa'!B36)</f>
        <v>Ri39</v>
      </c>
      <c r="D11" s="89" t="str">
        <f>IF('2.Mapa'!$T$36=D$5,$C11&amp;" ","")</f>
        <v/>
      </c>
      <c r="E11" s="89" t="str">
        <f>IF('2.Mapa'!$T$36=E$5,$C11&amp;" ","")</f>
        <v/>
      </c>
      <c r="F11" s="89" t="str">
        <f>IF('2.Mapa'!$T$36=F$5,$C11&amp;" ","")</f>
        <v/>
      </c>
      <c r="G11" s="90" t="str">
        <f>IF('2.Mapa'!$T$36=G$5,$C11&amp;" ","")</f>
        <v/>
      </c>
      <c r="H11" s="90" t="str">
        <f>IF('2.Mapa'!$T$36=H$5,$C11&amp;" ","")</f>
        <v/>
      </c>
      <c r="I11" s="90" t="str">
        <f>IF('2.Mapa'!$T$36=I$5,$C11&amp;" ","")</f>
        <v/>
      </c>
      <c r="J11" s="90" t="str">
        <f>IF('2.Mapa'!$T$36=J$5,$C11&amp;" ","")</f>
        <v/>
      </c>
      <c r="K11" s="90" t="str">
        <f>IF('2.Mapa'!$T$36=K$5,$C11&amp;" ","")</f>
        <v/>
      </c>
      <c r="L11" s="90" t="str">
        <f>IF('2.Mapa'!$T$36=L$5,$C11&amp;" ","")</f>
        <v/>
      </c>
      <c r="M11" s="90" t="str">
        <f>IF('2.Mapa'!$T$36=M$5,$C11&amp;" ","")</f>
        <v/>
      </c>
      <c r="N11" s="90" t="str">
        <f>IF('2.Mapa'!$T$36=N$5,$C11&amp;" ","")</f>
        <v/>
      </c>
      <c r="O11" s="91" t="str">
        <f>IF('2.Mapa'!$T$36=O$5,$C11&amp;" ","")</f>
        <v/>
      </c>
      <c r="P11" s="91" t="str">
        <f>IF('2.Mapa'!$T$36=P$5,$C11&amp;" ","")</f>
        <v/>
      </c>
      <c r="Q11" s="91" t="str">
        <f>IF('2.Mapa'!$T$36=Q$5,$C11&amp;" ","")</f>
        <v/>
      </c>
      <c r="R11" s="91" t="str">
        <f>IF('2.Mapa'!$T$36=R$5,$C11&amp;" ","")</f>
        <v/>
      </c>
      <c r="S11" s="91" t="str">
        <f>IF('2.Mapa'!$T$36=S$5,$C11&amp;" ","")</f>
        <v/>
      </c>
      <c r="T11" s="91" t="str">
        <f>IF('2.Mapa'!$T$36=T$5,$C11&amp;" ","")</f>
        <v/>
      </c>
      <c r="U11" s="91" t="str">
        <f>IF('2.Mapa'!$T$36=U$5,$C11&amp;" ","")</f>
        <v xml:space="preserve">Ri39 </v>
      </c>
      <c r="V11" s="91" t="str">
        <f>IF('2.Mapa'!$T$36=V$5,$C11&amp;" ","")</f>
        <v/>
      </c>
      <c r="W11" s="91" t="str">
        <f>IF('2.Mapa'!$T$36=W$5,$C11&amp;" ","")</f>
        <v/>
      </c>
      <c r="X11" s="92" t="str">
        <f>IF('2.Mapa'!$T$36=X$5,$C11&amp;" ","")</f>
        <v/>
      </c>
      <c r="Y11" s="92" t="str">
        <f>IF('2.Mapa'!$T$36=Y$5,$C11&amp;" ","")</f>
        <v/>
      </c>
      <c r="Z11" s="92" t="str">
        <f>IF('2.Mapa'!$T$36=Z$5,$C11&amp;" ","")</f>
        <v/>
      </c>
      <c r="AA11" s="92" t="str">
        <f>IF('2.Mapa'!$T$36=AA$5,$C11&amp;" ","")</f>
        <v/>
      </c>
      <c r="AB11" s="92" t="str">
        <f>IF('2.Mapa'!$T$36=AB$5,$C11&amp;" ","")</f>
        <v/>
      </c>
      <c r="AC11" s="54" t="str">
        <f>CONCATENATE("Rr",'2.Mapa'!B36)</f>
        <v>Rr39</v>
      </c>
      <c r="AD11" s="89" t="str">
        <f ca="1">IF('2.Mapa'!$AR$36=AD$5,$AC11&amp;" ","")</f>
        <v/>
      </c>
      <c r="AE11" s="89" t="str">
        <f ca="1">IF('2.Mapa'!$AR$36=AE$5,$AC11&amp;" ","")</f>
        <v/>
      </c>
      <c r="AF11" s="89" t="str">
        <f ca="1">IF('2.Mapa'!$AR$36=AF$5,$AC11&amp;" ","")</f>
        <v/>
      </c>
      <c r="AG11" s="90" t="str">
        <f ca="1">IF('2.Mapa'!$AR$36=AG$5,$AC11&amp;" ","")</f>
        <v/>
      </c>
      <c r="AH11" s="90" t="str">
        <f ca="1">IF('2.Mapa'!$AR$36=AH$5,$AC11&amp;" ","")</f>
        <v/>
      </c>
      <c r="AI11" s="90" t="str">
        <f ca="1">IF('2.Mapa'!$AR$36=AI$5,$AC11&amp;" ","")</f>
        <v/>
      </c>
      <c r="AJ11" s="90" t="str">
        <f ca="1">IF('2.Mapa'!$AR$36=AJ$5,$AC11&amp;" ","")</f>
        <v/>
      </c>
      <c r="AK11" s="90" t="str">
        <f ca="1">IF('2.Mapa'!$AR$36=AK$5,$AC11&amp;" ","")</f>
        <v/>
      </c>
      <c r="AL11" s="90" t="str">
        <f ca="1">IF('2.Mapa'!$AR$36=AL$5,$AC11&amp;" ","")</f>
        <v/>
      </c>
      <c r="AM11" s="90" t="str">
        <f ca="1">IF('2.Mapa'!$AR$36=AM$5,$AC11&amp;" ","")</f>
        <v xml:space="preserve">Rr39 </v>
      </c>
      <c r="AN11" s="90" t="str">
        <f ca="1">IF('2.Mapa'!$AR$36=AN$5,$AC11&amp;" ","")</f>
        <v/>
      </c>
      <c r="AO11" s="91" t="str">
        <f ca="1">IF('2.Mapa'!$AR$36=AO$5,$AC11&amp;" ","")</f>
        <v/>
      </c>
      <c r="AP11" s="91" t="str">
        <f ca="1">IF('2.Mapa'!$AR$36=AP$5,$AC11&amp;" ","")</f>
        <v/>
      </c>
      <c r="AQ11" s="91" t="str">
        <f ca="1">IF('2.Mapa'!$AR$36=AQ$5,$AC11&amp;" ","")</f>
        <v/>
      </c>
      <c r="AR11" s="91" t="str">
        <f ca="1">IF('2.Mapa'!$AR$36=AR$5,$AC11&amp;" ","")</f>
        <v/>
      </c>
      <c r="AS11" s="91" t="str">
        <f ca="1">IF('2.Mapa'!$AR$36=AS$5,$AC11&amp;" ","")</f>
        <v/>
      </c>
      <c r="AT11" s="91" t="str">
        <f ca="1">IF('2.Mapa'!$AR$36=AT$5,$AC11&amp;" ","")</f>
        <v/>
      </c>
      <c r="AU11" s="91" t="str">
        <f ca="1">IF('2.Mapa'!$AR$36=AU$5,$AC11&amp;" ","")</f>
        <v/>
      </c>
      <c r="AV11" s="91" t="str">
        <f ca="1">IF('2.Mapa'!$AR$36=AV$5,$AC11&amp;" ","")</f>
        <v/>
      </c>
      <c r="AW11" s="91" t="str">
        <f ca="1">IF('2.Mapa'!$AR$36=AW$5,$AC11&amp;" ","")</f>
        <v/>
      </c>
      <c r="AX11" s="92" t="str">
        <f ca="1">IF('2.Mapa'!$AR$36=AX$5,$AC11&amp;" ","")</f>
        <v/>
      </c>
      <c r="AY11" s="92" t="str">
        <f ca="1">IF('2.Mapa'!$AR$36=AY$5,$AC11&amp;" ","")</f>
        <v/>
      </c>
      <c r="AZ11" s="92" t="str">
        <f ca="1">IF('2.Mapa'!$AR$36=AZ$5,$AC11&amp;" ","")</f>
        <v/>
      </c>
      <c r="BA11" s="92" t="str">
        <f ca="1">IF('2.Mapa'!$AR$36=BA$5,$AC11&amp;" ","")</f>
        <v/>
      </c>
      <c r="BB11" s="92" t="str">
        <f ca="1">IF('2.Mapa'!$AR$36=BB$5,$AC11&amp;" ","")</f>
        <v/>
      </c>
      <c r="BC11" s="2"/>
    </row>
    <row r="12" spans="1:55" x14ac:dyDescent="0.25">
      <c r="A12" s="4">
        <f t="shared" si="0"/>
        <v>42</v>
      </c>
      <c r="B12" s="88" t="str">
        <f>'2.Mapa'!A$42</f>
        <v>Control disciplinario</v>
      </c>
      <c r="C12" s="54" t="str">
        <f>CONCATENATE("Ri",'2.Mapa'!B42)</f>
        <v>Ri31</v>
      </c>
      <c r="D12" s="89" t="str">
        <f>IF('2.Mapa'!$T$42=D$5,$C12&amp;" ","")</f>
        <v/>
      </c>
      <c r="E12" s="89" t="str">
        <f>IF('2.Mapa'!$T$42=E$5,$C12&amp;" ","")</f>
        <v/>
      </c>
      <c r="F12" s="89" t="str">
        <f>IF('2.Mapa'!$T$42=F$5,$C12&amp;" ","")</f>
        <v/>
      </c>
      <c r="G12" s="90" t="str">
        <f>IF('2.Mapa'!$T$42=G$5,$C12&amp;" ","")</f>
        <v/>
      </c>
      <c r="H12" s="90" t="str">
        <f>IF('2.Mapa'!$T$42=H$5,$C12&amp;" ","")</f>
        <v/>
      </c>
      <c r="I12" s="90" t="str">
        <f>IF('2.Mapa'!$T$42=I$5,$C12&amp;" ","")</f>
        <v/>
      </c>
      <c r="J12" s="90" t="str">
        <f>IF('2.Mapa'!$T$42=J$5,$C12&amp;" ","")</f>
        <v/>
      </c>
      <c r="K12" s="90" t="str">
        <f>IF('2.Mapa'!$T$42=K$5,$C12&amp;" ","")</f>
        <v/>
      </c>
      <c r="L12" s="90" t="str">
        <f>IF('2.Mapa'!$T$42=L$5,$C12&amp;" ","")</f>
        <v/>
      </c>
      <c r="M12" s="90" t="str">
        <f>IF('2.Mapa'!$T$42=M$5,$C12&amp;" ","")</f>
        <v xml:space="preserve">Ri31 </v>
      </c>
      <c r="N12" s="90" t="str">
        <f>IF('2.Mapa'!$T$42=N$5,$C12&amp;" ","")</f>
        <v/>
      </c>
      <c r="O12" s="91" t="str">
        <f>IF('2.Mapa'!$T$42=O$5,$C12&amp;" ","")</f>
        <v/>
      </c>
      <c r="P12" s="91" t="str">
        <f>IF('2.Mapa'!$T$42=P$5,$C12&amp;" ","")</f>
        <v/>
      </c>
      <c r="Q12" s="91" t="str">
        <f>IF('2.Mapa'!$T$42=Q$5,$C12&amp;" ","")</f>
        <v/>
      </c>
      <c r="R12" s="91" t="str">
        <f>IF('2.Mapa'!$T$42=R$5,$C12&amp;" ","")</f>
        <v/>
      </c>
      <c r="S12" s="91" t="str">
        <f>IF('2.Mapa'!$T$42=S$5,$C12&amp;" ","")</f>
        <v/>
      </c>
      <c r="T12" s="91" t="str">
        <f>IF('2.Mapa'!$T$42=T$5,$C12&amp;" ","")</f>
        <v/>
      </c>
      <c r="U12" s="91" t="str">
        <f>IF('2.Mapa'!$T$42=U$5,$C12&amp;" ","")</f>
        <v/>
      </c>
      <c r="V12" s="91" t="str">
        <f>IF('2.Mapa'!$T$42=V$5,$C12&amp;" ","")</f>
        <v/>
      </c>
      <c r="W12" s="91" t="str">
        <f>IF('2.Mapa'!$T$42=W$5,$C12&amp;" ","")</f>
        <v/>
      </c>
      <c r="X12" s="92" t="str">
        <f>IF('2.Mapa'!$T$42=X$5,$C12&amp;" ","")</f>
        <v/>
      </c>
      <c r="Y12" s="92" t="str">
        <f>IF('2.Mapa'!$T$42=Y$5,$C12&amp;" ","")</f>
        <v/>
      </c>
      <c r="Z12" s="92" t="str">
        <f>IF('2.Mapa'!$T$42=Z$5,$C12&amp;" ","")</f>
        <v/>
      </c>
      <c r="AA12" s="92" t="str">
        <f>IF('2.Mapa'!$T$42=AA$5,$C12&amp;" ","")</f>
        <v/>
      </c>
      <c r="AB12" s="92" t="str">
        <f>IF('2.Mapa'!$T$42=AB$5,$C12&amp;" ","")</f>
        <v/>
      </c>
      <c r="AC12" s="54" t="str">
        <f>CONCATENATE("Rr",'2.Mapa'!B42)</f>
        <v>Rr31</v>
      </c>
      <c r="AD12" s="89" t="str">
        <f ca="1">IF('2.Mapa'!$AR$42=AD$5,$AC12&amp;" ","")</f>
        <v/>
      </c>
      <c r="AE12" s="89" t="str">
        <f ca="1">IF('2.Mapa'!$AR$42=AE$5,$AC12&amp;" ","")</f>
        <v/>
      </c>
      <c r="AF12" s="89" t="str">
        <f ca="1">IF('2.Mapa'!$AR$42=AF$5,$AC12&amp;" ","")</f>
        <v/>
      </c>
      <c r="AG12" s="90" t="str">
        <f ca="1">IF('2.Mapa'!$AR$42=AG$5,$AC12&amp;" ","")</f>
        <v/>
      </c>
      <c r="AH12" s="90" t="str">
        <f ca="1">IF('2.Mapa'!$AR$42=AH$5,$AC12&amp;" ","")</f>
        <v/>
      </c>
      <c r="AI12" s="90" t="str">
        <f ca="1">IF('2.Mapa'!$AR$42=AI$5,$AC12&amp;" ","")</f>
        <v/>
      </c>
      <c r="AJ12" s="90" t="str">
        <f ca="1">IF('2.Mapa'!$AR$42=AJ$5,$AC12&amp;" ","")</f>
        <v/>
      </c>
      <c r="AK12" s="90" t="str">
        <f ca="1">IF('2.Mapa'!$AR$42=AK$5,$AC12&amp;" ","")</f>
        <v xml:space="preserve">Rr31 </v>
      </c>
      <c r="AL12" s="90" t="str">
        <f ca="1">IF('2.Mapa'!$AR$42=AL$5,$AC12&amp;" ","")</f>
        <v/>
      </c>
      <c r="AM12" s="90" t="str">
        <f ca="1">IF('2.Mapa'!$AR$42=AM$5,$AC12&amp;" ","")</f>
        <v/>
      </c>
      <c r="AN12" s="90" t="str">
        <f ca="1">IF('2.Mapa'!$AR$42=AN$5,$AC12&amp;" ","")</f>
        <v/>
      </c>
      <c r="AO12" s="91" t="str">
        <f ca="1">IF('2.Mapa'!$AR$42=AO$5,$AC12&amp;" ","")</f>
        <v/>
      </c>
      <c r="AP12" s="91" t="str">
        <f ca="1">IF('2.Mapa'!$AR$42=AP$5,$AC12&amp;" ","")</f>
        <v/>
      </c>
      <c r="AQ12" s="91" t="str">
        <f ca="1">IF('2.Mapa'!$AR$42=AQ$5,$AC12&amp;" ","")</f>
        <v/>
      </c>
      <c r="AR12" s="91" t="str">
        <f ca="1">IF('2.Mapa'!$AR$42=AR$5,$AC12&amp;" ","")</f>
        <v/>
      </c>
      <c r="AS12" s="91" t="str">
        <f ca="1">IF('2.Mapa'!$AR$42=AS$5,$AC12&amp;" ","")</f>
        <v/>
      </c>
      <c r="AT12" s="91" t="str">
        <f ca="1">IF('2.Mapa'!$AR$42=AT$5,$AC12&amp;" ","")</f>
        <v/>
      </c>
      <c r="AU12" s="91" t="str">
        <f ca="1">IF('2.Mapa'!$AR$42=AU$5,$AC12&amp;" ","")</f>
        <v/>
      </c>
      <c r="AV12" s="91" t="str">
        <f ca="1">IF('2.Mapa'!$AR$42=AV$5,$AC12&amp;" ","")</f>
        <v/>
      </c>
      <c r="AW12" s="91" t="str">
        <f ca="1">IF('2.Mapa'!$AR$42=AW$5,$AC12&amp;" ","")</f>
        <v/>
      </c>
      <c r="AX12" s="92" t="str">
        <f ca="1">IF('2.Mapa'!$AR$42=AX$5,$AC12&amp;" ","")</f>
        <v/>
      </c>
      <c r="AY12" s="92" t="str">
        <f ca="1">IF('2.Mapa'!$AR$42=AY$5,$AC12&amp;" ","")</f>
        <v/>
      </c>
      <c r="AZ12" s="92" t="str">
        <f ca="1">IF('2.Mapa'!$AR$42=AZ$5,$AC12&amp;" ","")</f>
        <v/>
      </c>
      <c r="BA12" s="92" t="str">
        <f ca="1">IF('2.Mapa'!$AR$42=BA$5,$AC12&amp;" ","")</f>
        <v/>
      </c>
      <c r="BB12" s="92" t="str">
        <f ca="1">IF('2.Mapa'!$AR$42=BB$5,$AC12&amp;" ","")</f>
        <v/>
      </c>
      <c r="BC12" s="2"/>
    </row>
    <row r="13" spans="1:55" ht="27" x14ac:dyDescent="0.25">
      <c r="A13" s="4">
        <f t="shared" si="0"/>
        <v>48</v>
      </c>
      <c r="B13" s="88" t="str">
        <f>'2.Mapa'!A$48</f>
        <v>Información y comunicación</v>
      </c>
      <c r="C13" s="54" t="str">
        <f>CONCATENATE("Ri",'2.Mapa'!B48)</f>
        <v>Ri47</v>
      </c>
      <c r="D13" s="89" t="str">
        <f>IF('2.Mapa'!$T$48=D$5,$C13&amp;" ","")</f>
        <v/>
      </c>
      <c r="E13" s="89" t="str">
        <f>IF('2.Mapa'!$T$48=E$5,$C13&amp;" ","")</f>
        <v/>
      </c>
      <c r="F13" s="89" t="str">
        <f>IF('2.Mapa'!$T$48=F$5,$C13&amp;" ","")</f>
        <v/>
      </c>
      <c r="G13" s="90" t="str">
        <f>IF('2.Mapa'!$T$48=G$5,$C13&amp;" ","")</f>
        <v/>
      </c>
      <c r="H13" s="90" t="str">
        <f>IF('2.Mapa'!$T$48=H$5,$C13&amp;" ","")</f>
        <v/>
      </c>
      <c r="I13" s="90" t="str">
        <f>IF('2.Mapa'!$T$48=I$5,$C13&amp;" ","")</f>
        <v/>
      </c>
      <c r="J13" s="90" t="str">
        <f>IF('2.Mapa'!$T$48=J$5,$C13&amp;" ","")</f>
        <v/>
      </c>
      <c r="K13" s="90" t="str">
        <f>IF('2.Mapa'!$T$48=K$5,$C13&amp;" ","")</f>
        <v/>
      </c>
      <c r="L13" s="90" t="str">
        <f>IF('2.Mapa'!$T$48=L$5,$C13&amp;" ","")</f>
        <v/>
      </c>
      <c r="M13" s="90" t="str">
        <f>IF('2.Mapa'!$T$48=M$5,$C13&amp;" ","")</f>
        <v/>
      </c>
      <c r="N13" s="90" t="str">
        <f>IF('2.Mapa'!$T$48=N$5,$C13&amp;" ","")</f>
        <v/>
      </c>
      <c r="O13" s="91" t="str">
        <f>IF('2.Mapa'!$T$48=O$5,$C13&amp;" ","")</f>
        <v/>
      </c>
      <c r="P13" s="91" t="str">
        <f>IF('2.Mapa'!$T$48=P$5,$C13&amp;" ","")</f>
        <v/>
      </c>
      <c r="Q13" s="91" t="str">
        <f>IF('2.Mapa'!$T$48=Q$5,$C13&amp;" ","")</f>
        <v/>
      </c>
      <c r="R13" s="91" t="str">
        <f>IF('2.Mapa'!$T$48=R$5,$C13&amp;" ","")</f>
        <v/>
      </c>
      <c r="S13" s="91" t="str">
        <f>IF('2.Mapa'!$T$48=S$5,$C13&amp;" ","")</f>
        <v/>
      </c>
      <c r="T13" s="91" t="str">
        <f>IF('2.Mapa'!$T$48=T$5,$C13&amp;" ","")</f>
        <v/>
      </c>
      <c r="U13" s="91" t="str">
        <f>IF('2.Mapa'!$T$48=U$5,$C13&amp;" ","")</f>
        <v/>
      </c>
      <c r="V13" s="91" t="str">
        <f>IF('2.Mapa'!$T$48=V$5,$C13&amp;" ","")</f>
        <v/>
      </c>
      <c r="W13" s="91" t="str">
        <f>IF('2.Mapa'!$T$48=W$5,$C13&amp;" ","")</f>
        <v/>
      </c>
      <c r="X13" s="92" t="str">
        <f>IF('2.Mapa'!$T$48=X$5,$C13&amp;" ","")</f>
        <v/>
      </c>
      <c r="Y13" s="92" t="str">
        <f>IF('2.Mapa'!$T$48=Y$5,$C13&amp;" ","")</f>
        <v/>
      </c>
      <c r="Z13" s="92" t="str">
        <f>IF('2.Mapa'!$T$48=Z$5,$C13&amp;" ","")</f>
        <v/>
      </c>
      <c r="AA13" s="92" t="str">
        <f>IF('2.Mapa'!$T$48=AA$5,$C13&amp;" ","")</f>
        <v xml:space="preserve">Ri47 </v>
      </c>
      <c r="AB13" s="92" t="str">
        <f>IF('2.Mapa'!$T$48=AB$5,$C13&amp;" ","")</f>
        <v/>
      </c>
      <c r="AC13" s="54" t="str">
        <f>CONCATENATE("Rr",'2.Mapa'!B48)</f>
        <v>Rr47</v>
      </c>
      <c r="AD13" s="89" t="str">
        <f ca="1">IF('2.Mapa'!$AR$48=AD$5,$AC13&amp;" ","")</f>
        <v/>
      </c>
      <c r="AE13" s="89" t="str">
        <f ca="1">IF('2.Mapa'!$AR$48=AE$5,$AC13&amp;" ","")</f>
        <v/>
      </c>
      <c r="AF13" s="89" t="str">
        <f ca="1">IF('2.Mapa'!$AR$48=AF$5,$AC13&amp;" ","")</f>
        <v/>
      </c>
      <c r="AG13" s="90" t="str">
        <f ca="1">IF('2.Mapa'!$AR$48=AG$5,$AC13&amp;" ","")</f>
        <v/>
      </c>
      <c r="AH13" s="90" t="str">
        <f ca="1">IF('2.Mapa'!$AR$48=AH$5,$AC13&amp;" ","")</f>
        <v/>
      </c>
      <c r="AI13" s="90" t="str">
        <f ca="1">IF('2.Mapa'!$AR$48=AI$5,$AC13&amp;" ","")</f>
        <v/>
      </c>
      <c r="AJ13" s="90" t="str">
        <f ca="1">IF('2.Mapa'!$AR$48=AJ$5,$AC13&amp;" ","")</f>
        <v/>
      </c>
      <c r="AK13" s="90" t="str">
        <f ca="1">IF('2.Mapa'!$AR$48=AK$5,$AC13&amp;" ","")</f>
        <v/>
      </c>
      <c r="AL13" s="90" t="str">
        <f ca="1">IF('2.Mapa'!$AR$48=AL$5,$AC13&amp;" ","")</f>
        <v/>
      </c>
      <c r="AM13" s="90" t="str">
        <f ca="1">IF('2.Mapa'!$AR$48=AM$5,$AC13&amp;" ","")</f>
        <v/>
      </c>
      <c r="AN13" s="90" t="str">
        <f ca="1">IF('2.Mapa'!$AR$48=AN$5,$AC13&amp;" ","")</f>
        <v/>
      </c>
      <c r="AO13" s="91" t="str">
        <f ca="1">IF('2.Mapa'!$AR$48=AO$5,$AC13&amp;" ","")</f>
        <v/>
      </c>
      <c r="AP13" s="91" t="str">
        <f ca="1">IF('2.Mapa'!$AR$48=AP$5,$AC13&amp;" ","")</f>
        <v/>
      </c>
      <c r="AQ13" s="91" t="str">
        <f ca="1">IF('2.Mapa'!$AR$48=AQ$5,$AC13&amp;" ","")</f>
        <v/>
      </c>
      <c r="AR13" s="91" t="str">
        <f ca="1">IF('2.Mapa'!$AR$48=AR$5,$AC13&amp;" ","")</f>
        <v/>
      </c>
      <c r="AS13" s="91" t="str">
        <f ca="1">IF('2.Mapa'!$AR$48=AS$5,$AC13&amp;" ","")</f>
        <v xml:space="preserve">Rr47 </v>
      </c>
      <c r="AT13" s="91" t="str">
        <f ca="1">IF('2.Mapa'!$AR$48=AT$5,$AC13&amp;" ","")</f>
        <v/>
      </c>
      <c r="AU13" s="91" t="str">
        <f ca="1">IF('2.Mapa'!$AR$48=AU$5,$AC13&amp;" ","")</f>
        <v/>
      </c>
      <c r="AV13" s="91" t="str">
        <f ca="1">IF('2.Mapa'!$AR$48=AV$5,$AC13&amp;" ","")</f>
        <v/>
      </c>
      <c r="AW13" s="91" t="str">
        <f ca="1">IF('2.Mapa'!$AR$48=AW$5,$AC13&amp;" ","")</f>
        <v/>
      </c>
      <c r="AX13" s="92" t="str">
        <f ca="1">IF('2.Mapa'!$AR$48=AX$5,$AC13&amp;" ","")</f>
        <v/>
      </c>
      <c r="AY13" s="92" t="str">
        <f ca="1">IF('2.Mapa'!$AR$48=AY$5,$AC13&amp;" ","")</f>
        <v/>
      </c>
      <c r="AZ13" s="92" t="str">
        <f ca="1">IF('2.Mapa'!$AR$48=AZ$5,$AC13&amp;" ","")</f>
        <v/>
      </c>
      <c r="BA13" s="92" t="str">
        <f ca="1">IF('2.Mapa'!$AR$48=BA$5,$AC13&amp;" ","")</f>
        <v/>
      </c>
      <c r="BB13" s="92" t="str">
        <f ca="1">IF('2.Mapa'!$AR$48=BB$5,$AC13&amp;" ","")</f>
        <v/>
      </c>
      <c r="BC13" s="2"/>
    </row>
    <row r="14" spans="1:55" ht="27" x14ac:dyDescent="0.25">
      <c r="A14" s="4">
        <f t="shared" si="0"/>
        <v>54</v>
      </c>
      <c r="B14" s="88" t="str">
        <f>'2.Mapa'!A$54</f>
        <v>Información y comunicación</v>
      </c>
      <c r="C14" s="54" t="str">
        <f>CONCATENATE("Ri",'2.Mapa'!B54)</f>
        <v>Ri48</v>
      </c>
      <c r="D14" s="89" t="str">
        <f>IF('2.Mapa'!$T$54=D$5,$C14&amp;" ","")</f>
        <v/>
      </c>
      <c r="E14" s="89" t="str">
        <f>IF('2.Mapa'!$T$54=E$5,$C14&amp;" ","")</f>
        <v/>
      </c>
      <c r="F14" s="89" t="str">
        <f>IF('2.Mapa'!$T$54=F$5,$C14&amp;" ","")</f>
        <v/>
      </c>
      <c r="G14" s="90" t="str">
        <f>IF('2.Mapa'!$T$54=G$5,$C14&amp;" ","")</f>
        <v/>
      </c>
      <c r="H14" s="90" t="str">
        <f>IF('2.Mapa'!$T$54=H$5,$C14&amp;" ","")</f>
        <v/>
      </c>
      <c r="I14" s="90" t="str">
        <f>IF('2.Mapa'!$T$54=I$5,$C14&amp;" ","")</f>
        <v/>
      </c>
      <c r="J14" s="90" t="str">
        <f>IF('2.Mapa'!$T$54=J$5,$C14&amp;" ","")</f>
        <v/>
      </c>
      <c r="K14" s="90" t="str">
        <f>IF('2.Mapa'!$T$54=K$5,$C14&amp;" ","")</f>
        <v/>
      </c>
      <c r="L14" s="90" t="str">
        <f>IF('2.Mapa'!$T$54=L$5,$C14&amp;" ","")</f>
        <v/>
      </c>
      <c r="M14" s="90" t="str">
        <f>IF('2.Mapa'!$T$54=M$5,$C14&amp;" ","")</f>
        <v/>
      </c>
      <c r="N14" s="90" t="str">
        <f>IF('2.Mapa'!$T$54=N$5,$C14&amp;" ","")</f>
        <v/>
      </c>
      <c r="O14" s="91" t="str">
        <f>IF('2.Mapa'!$T$54=O$5,$C14&amp;" ","")</f>
        <v/>
      </c>
      <c r="P14" s="91" t="str">
        <f>IF('2.Mapa'!$T$54=P$5,$C14&amp;" ","")</f>
        <v/>
      </c>
      <c r="Q14" s="91" t="str">
        <f>IF('2.Mapa'!$T$54=Q$5,$C14&amp;" ","")</f>
        <v/>
      </c>
      <c r="R14" s="91" t="str">
        <f>IF('2.Mapa'!$T$54=R$5,$C14&amp;" ","")</f>
        <v/>
      </c>
      <c r="S14" s="91" t="str">
        <f>IF('2.Mapa'!$T$54=S$5,$C14&amp;" ","")</f>
        <v/>
      </c>
      <c r="T14" s="91" t="str">
        <f>IF('2.Mapa'!$T$54=T$5,$C14&amp;" ","")</f>
        <v/>
      </c>
      <c r="U14" s="91" t="str">
        <f>IF('2.Mapa'!$T$54=U$5,$C14&amp;" ","")</f>
        <v/>
      </c>
      <c r="V14" s="91" t="str">
        <f>IF('2.Mapa'!$T$54=V$5,$C14&amp;" ","")</f>
        <v/>
      </c>
      <c r="W14" s="91" t="str">
        <f>IF('2.Mapa'!$T$54=W$5,$C14&amp;" ","")</f>
        <v/>
      </c>
      <c r="X14" s="92" t="str">
        <f>IF('2.Mapa'!$T$54=X$5,$C14&amp;" ","")</f>
        <v/>
      </c>
      <c r="Y14" s="92" t="str">
        <f>IF('2.Mapa'!$T$54=Y$5,$C14&amp;" ","")</f>
        <v/>
      </c>
      <c r="Z14" s="92" t="str">
        <f>IF('2.Mapa'!$T$54=Z$5,$C14&amp;" ","")</f>
        <v/>
      </c>
      <c r="AA14" s="92" t="str">
        <f>IF('2.Mapa'!$T$54=AA$5,$C14&amp;" ","")</f>
        <v/>
      </c>
      <c r="AB14" s="92" t="str">
        <f>IF('2.Mapa'!$T$54=AB$5,$C14&amp;" ","")</f>
        <v xml:space="preserve">Ri48 </v>
      </c>
      <c r="AC14" s="54" t="str">
        <f>CONCATENATE("Rr",'2.Mapa'!B54)</f>
        <v>Rr48</v>
      </c>
      <c r="AD14" s="89" t="str">
        <f ca="1">IF('2.Mapa'!$AR$54=AD$5,$AC14&amp;" ","")</f>
        <v/>
      </c>
      <c r="AE14" s="89" t="str">
        <f ca="1">IF('2.Mapa'!$AR$54=AE$5,$AC14&amp;" ","")</f>
        <v/>
      </c>
      <c r="AF14" s="89" t="str">
        <f ca="1">IF('2.Mapa'!$AR$54=AF$5,$AC14&amp;" ","")</f>
        <v/>
      </c>
      <c r="AG14" s="90" t="str">
        <f ca="1">IF('2.Mapa'!$AR$54=AG$5,$AC14&amp;" ","")</f>
        <v/>
      </c>
      <c r="AH14" s="90" t="str">
        <f ca="1">IF('2.Mapa'!$AR$54=AH$5,$AC14&amp;" ","")</f>
        <v/>
      </c>
      <c r="AI14" s="90" t="str">
        <f ca="1">IF('2.Mapa'!$AR$54=AI$5,$AC14&amp;" ","")</f>
        <v/>
      </c>
      <c r="AJ14" s="90" t="str">
        <f ca="1">IF('2.Mapa'!$AR$54=AJ$5,$AC14&amp;" ","")</f>
        <v/>
      </c>
      <c r="AK14" s="90" t="str">
        <f ca="1">IF('2.Mapa'!$AR$54=AK$5,$AC14&amp;" ","")</f>
        <v/>
      </c>
      <c r="AL14" s="90" t="str">
        <f ca="1">IF('2.Mapa'!$AR$54=AL$5,$AC14&amp;" ","")</f>
        <v/>
      </c>
      <c r="AM14" s="90" t="str">
        <f ca="1">IF('2.Mapa'!$AR$54=AM$5,$AC14&amp;" ","")</f>
        <v/>
      </c>
      <c r="AN14" s="90" t="str">
        <f ca="1">IF('2.Mapa'!$AR$54=AN$5,$AC14&amp;" ","")</f>
        <v/>
      </c>
      <c r="AO14" s="91" t="str">
        <f ca="1">IF('2.Mapa'!$AR$54=AO$5,$AC14&amp;" ","")</f>
        <v/>
      </c>
      <c r="AP14" s="91" t="str">
        <f ca="1">IF('2.Mapa'!$AR$54=AP$5,$AC14&amp;" ","")</f>
        <v/>
      </c>
      <c r="AQ14" s="91" t="str">
        <f ca="1">IF('2.Mapa'!$AR$54=AQ$5,$AC14&amp;" ","")</f>
        <v/>
      </c>
      <c r="AR14" s="91" t="str">
        <f ca="1">IF('2.Mapa'!$AR$54=AR$5,$AC14&amp;" ","")</f>
        <v/>
      </c>
      <c r="AS14" s="91" t="str">
        <f ca="1">IF('2.Mapa'!$AR$54=AS$5,$AC14&amp;" ","")</f>
        <v/>
      </c>
      <c r="AT14" s="91" t="str">
        <f ca="1">IF('2.Mapa'!$AR$54=AT$5,$AC14&amp;" ","")</f>
        <v/>
      </c>
      <c r="AU14" s="91" t="str">
        <f ca="1">IF('2.Mapa'!$AR$54=AU$5,$AC14&amp;" ","")</f>
        <v/>
      </c>
      <c r="AV14" s="91" t="str">
        <f ca="1">IF('2.Mapa'!$AR$54=AV$5,$AC14&amp;" ","")</f>
        <v/>
      </c>
      <c r="AW14" s="91" t="str">
        <f ca="1">IF('2.Mapa'!$AR$54=AW$5,$AC14&amp;" ","")</f>
        <v/>
      </c>
      <c r="AX14" s="92" t="str">
        <f ca="1">IF('2.Mapa'!$AR$54=AX$5,$AC14&amp;" ","")</f>
        <v/>
      </c>
      <c r="AY14" s="92" t="str">
        <f ca="1">IF('2.Mapa'!$AR$54=AY$5,$AC14&amp;" ","")</f>
        <v xml:space="preserve">Rr48 </v>
      </c>
      <c r="AZ14" s="92" t="str">
        <f ca="1">IF('2.Mapa'!$AR$54=AZ$5,$AC14&amp;" ","")</f>
        <v/>
      </c>
      <c r="BA14" s="92" t="str">
        <f ca="1">IF('2.Mapa'!$AR$54=BA$5,$AC14&amp;" ","")</f>
        <v/>
      </c>
      <c r="BB14" s="92" t="str">
        <f ca="1">IF('2.Mapa'!$AR$54=BB$5,$AC14&amp;" ","")</f>
        <v/>
      </c>
      <c r="BC14" s="2"/>
    </row>
    <row r="15" spans="1:55" ht="27" x14ac:dyDescent="0.25">
      <c r="A15" s="4">
        <f t="shared" si="0"/>
        <v>60</v>
      </c>
      <c r="B15" s="88" t="str">
        <f>'2.Mapa'!A$60</f>
        <v>Información y comunicación</v>
      </c>
      <c r="C15" s="54" t="str">
        <f>CONCATENATE("Ri",'2.Mapa'!B60)</f>
        <v>Ri49</v>
      </c>
      <c r="D15" s="89" t="str">
        <f>IF('2.Mapa'!$T$60=D$5,$C15&amp;" ","")</f>
        <v/>
      </c>
      <c r="E15" s="89" t="str">
        <f>IF('2.Mapa'!$T$60=E$5,$C15&amp;" ","")</f>
        <v/>
      </c>
      <c r="F15" s="89" t="str">
        <f>IF('2.Mapa'!$T$60=F$5,$C15&amp;" ","")</f>
        <v/>
      </c>
      <c r="G15" s="90" t="str">
        <f>IF('2.Mapa'!$T$60=G$5,$C15&amp;" ","")</f>
        <v/>
      </c>
      <c r="H15" s="90" t="str">
        <f>IF('2.Mapa'!$T$60=H$5,$C15&amp;" ","")</f>
        <v/>
      </c>
      <c r="I15" s="90" t="str">
        <f>IF('2.Mapa'!$T$60=I$5,$C15&amp;" ","")</f>
        <v xml:space="preserve">Ri49 </v>
      </c>
      <c r="J15" s="90" t="str">
        <f>IF('2.Mapa'!$T$60=J$5,$C15&amp;" ","")</f>
        <v/>
      </c>
      <c r="K15" s="90" t="str">
        <f>IF('2.Mapa'!$T$60=K$5,$C15&amp;" ","")</f>
        <v/>
      </c>
      <c r="L15" s="90" t="str">
        <f>IF('2.Mapa'!$T$60=L$5,$C15&amp;" ","")</f>
        <v/>
      </c>
      <c r="M15" s="90" t="str">
        <f>IF('2.Mapa'!$T$60=M$5,$C15&amp;" ","")</f>
        <v/>
      </c>
      <c r="N15" s="90" t="str">
        <f>IF('2.Mapa'!$T$60=N$5,$C15&amp;" ","")</f>
        <v/>
      </c>
      <c r="O15" s="91" t="str">
        <f>IF('2.Mapa'!$T$60=O$5,$C15&amp;" ","")</f>
        <v/>
      </c>
      <c r="P15" s="91" t="str">
        <f>IF('2.Mapa'!$T$60=P$5,$C15&amp;" ","")</f>
        <v/>
      </c>
      <c r="Q15" s="91" t="str">
        <f>IF('2.Mapa'!$T$60=Q$5,$C15&amp;" ","")</f>
        <v/>
      </c>
      <c r="R15" s="91" t="str">
        <f>IF('2.Mapa'!$T$60=R$5,$C15&amp;" ","")</f>
        <v/>
      </c>
      <c r="S15" s="91" t="str">
        <f>IF('2.Mapa'!$T$60=S$5,$C15&amp;" ","")</f>
        <v/>
      </c>
      <c r="T15" s="91" t="str">
        <f>IF('2.Mapa'!$T$60=T$5,$C15&amp;" ","")</f>
        <v/>
      </c>
      <c r="U15" s="91" t="str">
        <f>IF('2.Mapa'!$T$60=U$5,$C15&amp;" ","")</f>
        <v/>
      </c>
      <c r="V15" s="91" t="str">
        <f>IF('2.Mapa'!$T$60=V$5,$C15&amp;" ","")</f>
        <v/>
      </c>
      <c r="W15" s="91" t="str">
        <f>IF('2.Mapa'!$T$60=W$5,$C15&amp;" ","")</f>
        <v/>
      </c>
      <c r="X15" s="92" t="str">
        <f>IF('2.Mapa'!$T$60=X$5,$C15&amp;" ","")</f>
        <v/>
      </c>
      <c r="Y15" s="92" t="str">
        <f>IF('2.Mapa'!$T$60=Y$5,$C15&amp;" ","")</f>
        <v/>
      </c>
      <c r="Z15" s="92" t="str">
        <f>IF('2.Mapa'!$T$60=Z$5,$C15&amp;" ","")</f>
        <v/>
      </c>
      <c r="AA15" s="92" t="str">
        <f>IF('2.Mapa'!$T$60=AA$5,$C15&amp;" ","")</f>
        <v/>
      </c>
      <c r="AB15" s="92" t="str">
        <f>IF('2.Mapa'!$T$60=AB$5,$C15&amp;" ","")</f>
        <v/>
      </c>
      <c r="AC15" s="54" t="str">
        <f>CONCATENATE("Rr",'2.Mapa'!B60)</f>
        <v>Rr49</v>
      </c>
      <c r="AD15" s="89" t="str">
        <f ca="1">IF('2.Mapa'!$AR$60=AD$5,$AC15&amp;" ","")</f>
        <v/>
      </c>
      <c r="AE15" s="89" t="str">
        <f ca="1">IF('2.Mapa'!$AR$60=AE$5,$AC15&amp;" ","")</f>
        <v/>
      </c>
      <c r="AF15" s="89" t="str">
        <f ca="1">IF('2.Mapa'!$AR$60=AF$5,$AC15&amp;" ","")</f>
        <v/>
      </c>
      <c r="AG15" s="90" t="str">
        <f ca="1">IF('2.Mapa'!$AR$60=AG$5,$AC15&amp;" ","")</f>
        <v/>
      </c>
      <c r="AH15" s="90" t="str">
        <f ca="1">IF('2.Mapa'!$AR$60=AH$5,$AC15&amp;" ","")</f>
        <v xml:space="preserve">Rr49 </v>
      </c>
      <c r="AI15" s="90" t="str">
        <f ca="1">IF('2.Mapa'!$AR$60=AI$5,$AC15&amp;" ","")</f>
        <v/>
      </c>
      <c r="AJ15" s="90" t="str">
        <f ca="1">IF('2.Mapa'!$AR$60=AJ$5,$AC15&amp;" ","")</f>
        <v/>
      </c>
      <c r="AK15" s="90" t="str">
        <f ca="1">IF('2.Mapa'!$AR$60=AK$5,$AC15&amp;" ","")</f>
        <v/>
      </c>
      <c r="AL15" s="90" t="str">
        <f ca="1">IF('2.Mapa'!$AR$60=AL$5,$AC15&amp;" ","")</f>
        <v/>
      </c>
      <c r="AM15" s="90" t="str">
        <f ca="1">IF('2.Mapa'!$AR$60=AM$5,$AC15&amp;" ","")</f>
        <v/>
      </c>
      <c r="AN15" s="90" t="str">
        <f ca="1">IF('2.Mapa'!$AR$60=AN$5,$AC15&amp;" ","")</f>
        <v/>
      </c>
      <c r="AO15" s="91" t="str">
        <f ca="1">IF('2.Mapa'!$AR$60=AO$5,$AC15&amp;" ","")</f>
        <v/>
      </c>
      <c r="AP15" s="91" t="str">
        <f ca="1">IF('2.Mapa'!$AR$60=AP$5,$AC15&amp;" ","")</f>
        <v/>
      </c>
      <c r="AQ15" s="91" t="str">
        <f ca="1">IF('2.Mapa'!$AR$60=AQ$5,$AC15&amp;" ","")</f>
        <v/>
      </c>
      <c r="AR15" s="91" t="str">
        <f ca="1">IF('2.Mapa'!$AR$60=AR$5,$AC15&amp;" ","")</f>
        <v/>
      </c>
      <c r="AS15" s="91" t="str">
        <f ca="1">IF('2.Mapa'!$AR$60=AS$5,$AC15&amp;" ","")</f>
        <v/>
      </c>
      <c r="AT15" s="91" t="str">
        <f ca="1">IF('2.Mapa'!$AR$60=AT$5,$AC15&amp;" ","")</f>
        <v/>
      </c>
      <c r="AU15" s="91" t="str">
        <f ca="1">IF('2.Mapa'!$AR$60=AU$5,$AC15&amp;" ","")</f>
        <v/>
      </c>
      <c r="AV15" s="91" t="str">
        <f ca="1">IF('2.Mapa'!$AR$60=AV$5,$AC15&amp;" ","")</f>
        <v/>
      </c>
      <c r="AW15" s="91" t="str">
        <f ca="1">IF('2.Mapa'!$AR$60=AW$5,$AC15&amp;" ","")</f>
        <v/>
      </c>
      <c r="AX15" s="92" t="str">
        <f ca="1">IF('2.Mapa'!$AR$60=AX$5,$AC15&amp;" ","")</f>
        <v/>
      </c>
      <c r="AY15" s="92" t="str">
        <f ca="1">IF('2.Mapa'!$AR$60=AY$5,$AC15&amp;" ","")</f>
        <v/>
      </c>
      <c r="AZ15" s="92" t="str">
        <f ca="1">IF('2.Mapa'!$AR$60=AZ$5,$AC15&amp;" ","")</f>
        <v/>
      </c>
      <c r="BA15" s="92" t="str">
        <f ca="1">IF('2.Mapa'!$AR$60=BA$5,$AC15&amp;" ","")</f>
        <v/>
      </c>
      <c r="BB15" s="92" t="str">
        <f ca="1">IF('2.Mapa'!$AR$60=BB$5,$AC15&amp;" ","")</f>
        <v/>
      </c>
      <c r="BC15" s="2"/>
    </row>
    <row r="16" spans="1:55" ht="40.5" x14ac:dyDescent="0.25">
      <c r="A16" s="4">
        <f t="shared" si="0"/>
        <v>66</v>
      </c>
      <c r="B16" s="88" t="str">
        <f>'2.Mapa'!A$66</f>
        <v>Apropiación social del conocimiento y del patrimonio</v>
      </c>
      <c r="C16" s="54" t="str">
        <f>CONCATENATE("Ri",'2.Mapa'!B66)</f>
        <v>Ri17</v>
      </c>
      <c r="D16" s="89" t="str">
        <f>IF('2.Mapa'!$T$66=D$5,$C16&amp;" ","")</f>
        <v/>
      </c>
      <c r="E16" s="89" t="str">
        <f>IF('2.Mapa'!$T$66=E$5,$C16&amp;" ","")</f>
        <v/>
      </c>
      <c r="F16" s="89" t="str">
        <f>IF('2.Mapa'!$T$66=F$5,$C16&amp;" ","")</f>
        <v/>
      </c>
      <c r="G16" s="90" t="str">
        <f>IF('2.Mapa'!$T$66=G$5,$C16&amp;" ","")</f>
        <v/>
      </c>
      <c r="H16" s="90" t="str">
        <f>IF('2.Mapa'!$T$66=H$5,$C16&amp;" ","")</f>
        <v/>
      </c>
      <c r="I16" s="90" t="str">
        <f>IF('2.Mapa'!$T$66=I$5,$C16&amp;" ","")</f>
        <v/>
      </c>
      <c r="J16" s="90" t="str">
        <f>IF('2.Mapa'!$T$66=J$5,$C16&amp;" ","")</f>
        <v/>
      </c>
      <c r="K16" s="90" t="str">
        <f>IF('2.Mapa'!$T$66=K$5,$C16&amp;" ","")</f>
        <v/>
      </c>
      <c r="L16" s="90" t="str">
        <f>IF('2.Mapa'!$T$66=L$5,$C16&amp;" ","")</f>
        <v/>
      </c>
      <c r="M16" s="90" t="str">
        <f>IF('2.Mapa'!$T$66=M$5,$C16&amp;" ","")</f>
        <v xml:space="preserve">Ri17 </v>
      </c>
      <c r="N16" s="90" t="str">
        <f>IF('2.Mapa'!$T$66=N$5,$C16&amp;" ","")</f>
        <v/>
      </c>
      <c r="O16" s="91" t="str">
        <f>IF('2.Mapa'!$T$66=O$5,$C16&amp;" ","")</f>
        <v/>
      </c>
      <c r="P16" s="91" t="str">
        <f>IF('2.Mapa'!$T$66=P$5,$C16&amp;" ","")</f>
        <v/>
      </c>
      <c r="Q16" s="91" t="str">
        <f>IF('2.Mapa'!$T$66=Q$5,$C16&amp;" ","")</f>
        <v/>
      </c>
      <c r="R16" s="91" t="str">
        <f>IF('2.Mapa'!$T$66=R$5,$C16&amp;" ","")</f>
        <v/>
      </c>
      <c r="S16" s="91" t="str">
        <f>IF('2.Mapa'!$T$66=S$5,$C16&amp;" ","")</f>
        <v/>
      </c>
      <c r="T16" s="91" t="str">
        <f>IF('2.Mapa'!$T$66=T$5,$C16&amp;" ","")</f>
        <v/>
      </c>
      <c r="U16" s="91" t="str">
        <f>IF('2.Mapa'!$T$66=U$5,$C16&amp;" ","")</f>
        <v/>
      </c>
      <c r="V16" s="91" t="str">
        <f>IF('2.Mapa'!$T$66=V$5,$C16&amp;" ","")</f>
        <v/>
      </c>
      <c r="W16" s="91" t="str">
        <f>IF('2.Mapa'!$T$66=W$5,$C16&amp;" ","")</f>
        <v/>
      </c>
      <c r="X16" s="92" t="str">
        <f>IF('2.Mapa'!$T$66=X$5,$C16&amp;" ","")</f>
        <v/>
      </c>
      <c r="Y16" s="92" t="str">
        <f>IF('2.Mapa'!$T$66=Y$5,$C16&amp;" ","")</f>
        <v/>
      </c>
      <c r="Z16" s="92" t="str">
        <f>IF('2.Mapa'!$T$66=Z$5,$C16&amp;" ","")</f>
        <v/>
      </c>
      <c r="AA16" s="92" t="str">
        <f>IF('2.Mapa'!$T$66=AA$5,$C16&amp;" ","")</f>
        <v/>
      </c>
      <c r="AB16" s="92" t="str">
        <f>IF('2.Mapa'!$T$66=AB$5,$C16&amp;" ","")</f>
        <v/>
      </c>
      <c r="AC16" s="54" t="str">
        <f>CONCATENATE("Rr",'2.Mapa'!B66)</f>
        <v>Rr17</v>
      </c>
      <c r="AD16" s="89" t="str">
        <f ca="1">IF('2.Mapa'!$AR$66=AD$5,$AC16&amp;" ","")</f>
        <v/>
      </c>
      <c r="AE16" s="89" t="str">
        <f ca="1">IF('2.Mapa'!$AR$66=AE$5,$AC16&amp;" ","")</f>
        <v/>
      </c>
      <c r="AF16" s="89" t="str">
        <f ca="1">IF('2.Mapa'!$AR$66=AF$5,$AC16&amp;" ","")</f>
        <v/>
      </c>
      <c r="AG16" s="90" t="str">
        <f ca="1">IF('2.Mapa'!$AR$66=AG$5,$AC16&amp;" ","")</f>
        <v/>
      </c>
      <c r="AH16" s="90" t="str">
        <f ca="1">IF('2.Mapa'!$AR$66=AH$5,$AC16&amp;" ","")</f>
        <v/>
      </c>
      <c r="AI16" s="90" t="str">
        <f ca="1">IF('2.Mapa'!$AR$66=AI$5,$AC16&amp;" ","")</f>
        <v/>
      </c>
      <c r="AJ16" s="90" t="str">
        <f ca="1">IF('2.Mapa'!$AR$66=AJ$5,$AC16&amp;" ","")</f>
        <v/>
      </c>
      <c r="AK16" s="90" t="str">
        <f ca="1">IF('2.Mapa'!$AR$66=AK$5,$AC16&amp;" ","")</f>
        <v/>
      </c>
      <c r="AL16" s="90" t="str">
        <f ca="1">IF('2.Mapa'!$AR$66=AL$5,$AC16&amp;" ","")</f>
        <v/>
      </c>
      <c r="AM16" s="90" t="str">
        <f ca="1">IF('2.Mapa'!$AR$66=AM$5,$AC16&amp;" ","")</f>
        <v xml:space="preserve">Rr17 </v>
      </c>
      <c r="AN16" s="90" t="str">
        <f ca="1">IF('2.Mapa'!$AR$66=AN$5,$AC16&amp;" ","")</f>
        <v/>
      </c>
      <c r="AO16" s="91" t="str">
        <f ca="1">IF('2.Mapa'!$AR$66=AO$5,$AC16&amp;" ","")</f>
        <v/>
      </c>
      <c r="AP16" s="91" t="str">
        <f ca="1">IF('2.Mapa'!$AR$66=AP$5,$AC16&amp;" ","")</f>
        <v/>
      </c>
      <c r="AQ16" s="91" t="str">
        <f ca="1">IF('2.Mapa'!$AR$66=AQ$5,$AC16&amp;" ","")</f>
        <v/>
      </c>
      <c r="AR16" s="91" t="str">
        <f ca="1">IF('2.Mapa'!$AR$66=AR$5,$AC16&amp;" ","")</f>
        <v/>
      </c>
      <c r="AS16" s="91" t="str">
        <f ca="1">IF('2.Mapa'!$AR$66=AS$5,$AC16&amp;" ","")</f>
        <v/>
      </c>
      <c r="AT16" s="91" t="str">
        <f ca="1">IF('2.Mapa'!$AR$66=AT$5,$AC16&amp;" ","")</f>
        <v/>
      </c>
      <c r="AU16" s="91" t="str">
        <f ca="1">IF('2.Mapa'!$AR$66=AU$5,$AC16&amp;" ","")</f>
        <v/>
      </c>
      <c r="AV16" s="91" t="str">
        <f ca="1">IF('2.Mapa'!$AR$66=AV$5,$AC16&amp;" ","")</f>
        <v/>
      </c>
      <c r="AW16" s="91" t="str">
        <f ca="1">IF('2.Mapa'!$AR$66=AW$5,$AC16&amp;" ","")</f>
        <v/>
      </c>
      <c r="AX16" s="92" t="str">
        <f ca="1">IF('2.Mapa'!$AR$66=AX$5,$AC16&amp;" ","")</f>
        <v/>
      </c>
      <c r="AY16" s="92" t="str">
        <f ca="1">IF('2.Mapa'!$AR$66=AY$5,$AC16&amp;" ","")</f>
        <v/>
      </c>
      <c r="AZ16" s="92" t="str">
        <f ca="1">IF('2.Mapa'!$AR$66=AZ$5,$AC16&amp;" ","")</f>
        <v/>
      </c>
      <c r="BA16" s="92" t="str">
        <f ca="1">IF('2.Mapa'!$AR$66=BA$5,$AC16&amp;" ","")</f>
        <v/>
      </c>
      <c r="BB16" s="92" t="str">
        <f ca="1">IF('2.Mapa'!$AR$66=BB$5,$AC16&amp;" ","")</f>
        <v/>
      </c>
      <c r="BC16" s="2"/>
    </row>
    <row r="17" spans="1:55" ht="40.5" x14ac:dyDescent="0.25">
      <c r="A17" s="4">
        <f t="shared" si="0"/>
        <v>72</v>
      </c>
      <c r="B17" s="88" t="str">
        <f>'2.Mapa'!A$72</f>
        <v>Apropiación social del conocimiento y del patrimonio</v>
      </c>
      <c r="C17" s="54" t="str">
        <f>CONCATENATE("Ri",'2.Mapa'!B72)</f>
        <v>Ri18</v>
      </c>
      <c r="D17" s="89" t="str">
        <f>IF('2.Mapa'!$T$72=D$5,$C17&amp;" ","")</f>
        <v/>
      </c>
      <c r="E17" s="89" t="str">
        <f>IF('2.Mapa'!$T$72=E$5,$C17&amp;" ","")</f>
        <v/>
      </c>
      <c r="F17" s="89" t="str">
        <f>IF('2.Mapa'!$T$72=F$5,$C17&amp;" ","")</f>
        <v/>
      </c>
      <c r="G17" s="90" t="str">
        <f>IF('2.Mapa'!$T$72=G$5,$C17&amp;" ","")</f>
        <v/>
      </c>
      <c r="H17" s="90" t="str">
        <f>IF('2.Mapa'!$T$72=H$5,$C17&amp;" ","")</f>
        <v/>
      </c>
      <c r="I17" s="90" t="str">
        <f>IF('2.Mapa'!$T$72=I$5,$C17&amp;" ","")</f>
        <v/>
      </c>
      <c r="J17" s="90" t="str">
        <f>IF('2.Mapa'!$T$72=J$5,$C17&amp;" ","")</f>
        <v/>
      </c>
      <c r="K17" s="90" t="str">
        <f>IF('2.Mapa'!$T$72=K$5,$C17&amp;" ","")</f>
        <v/>
      </c>
      <c r="L17" s="90" t="str">
        <f>IF('2.Mapa'!$T$72=L$5,$C17&amp;" ","")</f>
        <v/>
      </c>
      <c r="M17" s="90" t="str">
        <f>IF('2.Mapa'!$T$72=M$5,$C17&amp;" ","")</f>
        <v xml:space="preserve">Ri18 </v>
      </c>
      <c r="N17" s="90" t="str">
        <f>IF('2.Mapa'!$T$72=N$5,$C17&amp;" ","")</f>
        <v/>
      </c>
      <c r="O17" s="91" t="str">
        <f>IF('2.Mapa'!$T$72=O$5,$C17&amp;" ","")</f>
        <v/>
      </c>
      <c r="P17" s="91" t="str">
        <f>IF('2.Mapa'!$T$72=P$5,$C17&amp;" ","")</f>
        <v/>
      </c>
      <c r="Q17" s="91" t="str">
        <f>IF('2.Mapa'!$T$72=Q$5,$C17&amp;" ","")</f>
        <v/>
      </c>
      <c r="R17" s="91" t="str">
        <f>IF('2.Mapa'!$T$72=R$5,$C17&amp;" ","")</f>
        <v/>
      </c>
      <c r="S17" s="91" t="str">
        <f>IF('2.Mapa'!$T$72=S$5,$C17&amp;" ","")</f>
        <v/>
      </c>
      <c r="T17" s="91" t="str">
        <f>IF('2.Mapa'!$T$72=T$5,$C17&amp;" ","")</f>
        <v/>
      </c>
      <c r="U17" s="91" t="str">
        <f>IF('2.Mapa'!$T$72=U$5,$C17&amp;" ","")</f>
        <v/>
      </c>
      <c r="V17" s="91" t="str">
        <f>IF('2.Mapa'!$T$72=V$5,$C17&amp;" ","")</f>
        <v/>
      </c>
      <c r="W17" s="91" t="str">
        <f>IF('2.Mapa'!$T$72=W$5,$C17&amp;" ","")</f>
        <v/>
      </c>
      <c r="X17" s="92" t="str">
        <f>IF('2.Mapa'!$T$72=X$5,$C17&amp;" ","")</f>
        <v/>
      </c>
      <c r="Y17" s="92" t="str">
        <f>IF('2.Mapa'!$T$72=Y$5,$C17&amp;" ","")</f>
        <v/>
      </c>
      <c r="Z17" s="92" t="str">
        <f>IF('2.Mapa'!$T$72=Z$5,$C17&amp;" ","")</f>
        <v/>
      </c>
      <c r="AA17" s="92" t="str">
        <f>IF('2.Mapa'!$T$72=AA$5,$C17&amp;" ","")</f>
        <v/>
      </c>
      <c r="AB17" s="92" t="str">
        <f>IF('2.Mapa'!$T$72=AB$5,$C17&amp;" ","")</f>
        <v/>
      </c>
      <c r="AC17" s="54" t="str">
        <f>CONCATENATE("Rr",'2.Mapa'!B72)</f>
        <v>Rr18</v>
      </c>
      <c r="AD17" s="89" t="str">
        <f ca="1">IF('2.Mapa'!$AR$72=AD$5,$AC17&amp;" ","")</f>
        <v/>
      </c>
      <c r="AE17" s="89" t="str">
        <f ca="1">IF('2.Mapa'!$AR$72=AE$5,$AC17&amp;" ","")</f>
        <v/>
      </c>
      <c r="AF17" s="89" t="str">
        <f ca="1">IF('2.Mapa'!$AR$72=AF$5,$AC17&amp;" ","")</f>
        <v/>
      </c>
      <c r="AG17" s="90" t="str">
        <f ca="1">IF('2.Mapa'!$AR$72=AG$5,$AC17&amp;" ","")</f>
        <v/>
      </c>
      <c r="AH17" s="90" t="str">
        <f ca="1">IF('2.Mapa'!$AR$72=AH$5,$AC17&amp;" ","")</f>
        <v/>
      </c>
      <c r="AI17" s="90" t="str">
        <f ca="1">IF('2.Mapa'!$AR$72=AI$5,$AC17&amp;" ","")</f>
        <v/>
      </c>
      <c r="AJ17" s="90" t="str">
        <f ca="1">IF('2.Mapa'!$AR$72=AJ$5,$AC17&amp;" ","")</f>
        <v/>
      </c>
      <c r="AK17" s="90" t="str">
        <f ca="1">IF('2.Mapa'!$AR$72=AK$5,$AC17&amp;" ","")</f>
        <v xml:space="preserve">Rr18 </v>
      </c>
      <c r="AL17" s="90" t="str">
        <f ca="1">IF('2.Mapa'!$AR$72=AL$5,$AC17&amp;" ","")</f>
        <v/>
      </c>
      <c r="AM17" s="90" t="str">
        <f ca="1">IF('2.Mapa'!$AR$72=AM$5,$AC17&amp;" ","")</f>
        <v/>
      </c>
      <c r="AN17" s="90" t="str">
        <f ca="1">IF('2.Mapa'!$AR$72=AN$5,$AC17&amp;" ","")</f>
        <v/>
      </c>
      <c r="AO17" s="91" t="str">
        <f ca="1">IF('2.Mapa'!$AR$72=AO$5,$AC17&amp;" ","")</f>
        <v/>
      </c>
      <c r="AP17" s="91" t="str">
        <f ca="1">IF('2.Mapa'!$AR$72=AP$5,$AC17&amp;" ","")</f>
        <v/>
      </c>
      <c r="AQ17" s="91" t="str">
        <f ca="1">IF('2.Mapa'!$AR$72=AQ$5,$AC17&amp;" ","")</f>
        <v/>
      </c>
      <c r="AR17" s="91" t="str">
        <f ca="1">IF('2.Mapa'!$AR$72=AR$5,$AC17&amp;" ","")</f>
        <v/>
      </c>
      <c r="AS17" s="91" t="str">
        <f ca="1">IF('2.Mapa'!$AR$72=AS$5,$AC17&amp;" ","")</f>
        <v/>
      </c>
      <c r="AT17" s="91" t="str">
        <f ca="1">IF('2.Mapa'!$AR$72=AT$5,$AC17&amp;" ","")</f>
        <v/>
      </c>
      <c r="AU17" s="91" t="str">
        <f ca="1">IF('2.Mapa'!$AR$72=AU$5,$AC17&amp;" ","")</f>
        <v/>
      </c>
      <c r="AV17" s="91" t="str">
        <f ca="1">IF('2.Mapa'!$AR$72=AV$5,$AC17&amp;" ","")</f>
        <v/>
      </c>
      <c r="AW17" s="91" t="str">
        <f ca="1">IF('2.Mapa'!$AR$72=AW$5,$AC17&amp;" ","")</f>
        <v/>
      </c>
      <c r="AX17" s="92" t="str">
        <f ca="1">IF('2.Mapa'!$AR$72=AX$5,$AC17&amp;" ","")</f>
        <v/>
      </c>
      <c r="AY17" s="92" t="str">
        <f ca="1">IF('2.Mapa'!$AR$72=AY$5,$AC17&amp;" ","")</f>
        <v/>
      </c>
      <c r="AZ17" s="92" t="str">
        <f ca="1">IF('2.Mapa'!$AR$72=AZ$5,$AC17&amp;" ","")</f>
        <v/>
      </c>
      <c r="BA17" s="92" t="str">
        <f ca="1">IF('2.Mapa'!$AR$72=BA$5,$AC17&amp;" ","")</f>
        <v/>
      </c>
      <c r="BB17" s="92" t="str">
        <f ca="1">IF('2.Mapa'!$AR$72=BB$5,$AC17&amp;" ","")</f>
        <v/>
      </c>
      <c r="BC17" s="2"/>
    </row>
    <row r="18" spans="1:55" x14ac:dyDescent="0.25">
      <c r="A18" s="4">
        <f t="shared" si="0"/>
        <v>78</v>
      </c>
      <c r="B18" s="88" t="str">
        <f>'2.Mapa'!A$78</f>
        <v>Evaluación independiente</v>
      </c>
      <c r="C18" s="54" t="str">
        <f>CONCATENATE("Ri",'2.Mapa'!B78)</f>
        <v>Ri24</v>
      </c>
      <c r="D18" s="89" t="str">
        <f>IF('2.Mapa'!$T$78=D$5,$C18&amp;" ","")</f>
        <v/>
      </c>
      <c r="E18" s="89" t="str">
        <f>IF('2.Mapa'!$T$78=E$5,$C18&amp;" ","")</f>
        <v/>
      </c>
      <c r="F18" s="89" t="str">
        <f>IF('2.Mapa'!$T$78=F$5,$C18&amp;" ","")</f>
        <v/>
      </c>
      <c r="G18" s="90" t="str">
        <f>IF('2.Mapa'!$T$78=G$5,$C18&amp;" ","")</f>
        <v/>
      </c>
      <c r="H18" s="90" t="str">
        <f>IF('2.Mapa'!$T$78=H$5,$C18&amp;" ","")</f>
        <v/>
      </c>
      <c r="I18" s="90" t="str">
        <f>IF('2.Mapa'!$T$78=I$5,$C18&amp;" ","")</f>
        <v/>
      </c>
      <c r="J18" s="90" t="str">
        <f>IF('2.Mapa'!$T$78=J$5,$C18&amp;" ","")</f>
        <v/>
      </c>
      <c r="K18" s="90" t="str">
        <f>IF('2.Mapa'!$T$78=K$5,$C18&amp;" ","")</f>
        <v/>
      </c>
      <c r="L18" s="90" t="str">
        <f>IF('2.Mapa'!$T$78=L$5,$C18&amp;" ","")</f>
        <v/>
      </c>
      <c r="M18" s="90" t="str">
        <f>IF('2.Mapa'!$T$78=M$5,$C18&amp;" ","")</f>
        <v/>
      </c>
      <c r="N18" s="90" t="str">
        <f>IF('2.Mapa'!$T$78=N$5,$C18&amp;" ","")</f>
        <v/>
      </c>
      <c r="O18" s="91" t="str">
        <f>IF('2.Mapa'!$T$78=O$5,$C18&amp;" ","")</f>
        <v/>
      </c>
      <c r="P18" s="91" t="str">
        <f>IF('2.Mapa'!$T$78=P$5,$C18&amp;" ","")</f>
        <v/>
      </c>
      <c r="Q18" s="91" t="str">
        <f>IF('2.Mapa'!$T$78=Q$5,$C18&amp;" ","")</f>
        <v/>
      </c>
      <c r="R18" s="91" t="str">
        <f>IF('2.Mapa'!$T$78=R$5,$C18&amp;" ","")</f>
        <v/>
      </c>
      <c r="S18" s="91" t="str">
        <f>IF('2.Mapa'!$T$78=S$5,$C18&amp;" ","")</f>
        <v/>
      </c>
      <c r="T18" s="91" t="str">
        <f>IF('2.Mapa'!$T$78=T$5,$C18&amp;" ","")</f>
        <v xml:space="preserve">Ri24 </v>
      </c>
      <c r="U18" s="91" t="str">
        <f>IF('2.Mapa'!$T$78=U$5,$C18&amp;" ","")</f>
        <v/>
      </c>
      <c r="V18" s="91" t="str">
        <f>IF('2.Mapa'!$T$78=V$5,$C18&amp;" ","")</f>
        <v/>
      </c>
      <c r="W18" s="91" t="str">
        <f>IF('2.Mapa'!$T$78=W$5,$C18&amp;" ","")</f>
        <v/>
      </c>
      <c r="X18" s="92" t="str">
        <f>IF('2.Mapa'!$T$78=X$5,$C18&amp;" ","")</f>
        <v/>
      </c>
      <c r="Y18" s="92" t="str">
        <f>IF('2.Mapa'!$T$78=Y$5,$C18&amp;" ","")</f>
        <v/>
      </c>
      <c r="Z18" s="92" t="str">
        <f>IF('2.Mapa'!$T$78=Z$5,$C18&amp;" ","")</f>
        <v/>
      </c>
      <c r="AA18" s="92" t="str">
        <f>IF('2.Mapa'!$T$78=AA$5,$C18&amp;" ","")</f>
        <v/>
      </c>
      <c r="AB18" s="92" t="str">
        <f>IF('2.Mapa'!$T$78=AB$5,$C18&amp;" ","")</f>
        <v/>
      </c>
      <c r="AC18" s="54" t="str">
        <f>CONCATENATE("Rr",'2.Mapa'!B78)</f>
        <v>Rr24</v>
      </c>
      <c r="AD18" s="89" t="str">
        <f ca="1">IF('2.Mapa'!$AR$78=AD$5,$AC18&amp;" ","")</f>
        <v/>
      </c>
      <c r="AE18" s="89" t="str">
        <f ca="1">IF('2.Mapa'!$AR$78=AE$5,$AC18&amp;" ","")</f>
        <v/>
      </c>
      <c r="AF18" s="89" t="str">
        <f ca="1">IF('2.Mapa'!$AR$78=AF$5,$AC18&amp;" ","")</f>
        <v/>
      </c>
      <c r="AG18" s="90" t="str">
        <f ca="1">IF('2.Mapa'!$AR$78=AG$5,$AC18&amp;" ","")</f>
        <v/>
      </c>
      <c r="AH18" s="90" t="str">
        <f ca="1">IF('2.Mapa'!$AR$78=AH$5,$AC18&amp;" ","")</f>
        <v/>
      </c>
      <c r="AI18" s="90" t="str">
        <f ca="1">IF('2.Mapa'!$AR$78=AI$5,$AC18&amp;" ","")</f>
        <v/>
      </c>
      <c r="AJ18" s="90" t="str">
        <f ca="1">IF('2.Mapa'!$AR$78=AJ$5,$AC18&amp;" ","")</f>
        <v/>
      </c>
      <c r="AK18" s="90" t="str">
        <f ca="1">IF('2.Mapa'!$AR$78=AK$5,$AC18&amp;" ","")</f>
        <v/>
      </c>
      <c r="AL18" s="90" t="str">
        <f ca="1">IF('2.Mapa'!$AR$78=AL$5,$AC18&amp;" ","")</f>
        <v/>
      </c>
      <c r="AM18" s="90" t="str">
        <f ca="1">IF('2.Mapa'!$AR$78=AM$5,$AC18&amp;" ","")</f>
        <v xml:space="preserve">Rr24 </v>
      </c>
      <c r="AN18" s="90" t="str">
        <f ca="1">IF('2.Mapa'!$AR$78=AN$5,$AC18&amp;" ","")</f>
        <v/>
      </c>
      <c r="AO18" s="91" t="str">
        <f ca="1">IF('2.Mapa'!$AR$78=AO$5,$AC18&amp;" ","")</f>
        <v/>
      </c>
      <c r="AP18" s="91" t="str">
        <f ca="1">IF('2.Mapa'!$AR$78=AP$5,$AC18&amp;" ","")</f>
        <v/>
      </c>
      <c r="AQ18" s="91" t="str">
        <f ca="1">IF('2.Mapa'!$AR$78=AQ$5,$AC18&amp;" ","")</f>
        <v/>
      </c>
      <c r="AR18" s="91" t="str">
        <f ca="1">IF('2.Mapa'!$AR$78=AR$5,$AC18&amp;" ","")</f>
        <v/>
      </c>
      <c r="AS18" s="91" t="str">
        <f ca="1">IF('2.Mapa'!$AR$78=AS$5,$AC18&amp;" ","")</f>
        <v/>
      </c>
      <c r="AT18" s="91" t="str">
        <f ca="1">IF('2.Mapa'!$AR$78=AT$5,$AC18&amp;" ","")</f>
        <v/>
      </c>
      <c r="AU18" s="91" t="str">
        <f ca="1">IF('2.Mapa'!$AR$78=AU$5,$AC18&amp;" ","")</f>
        <v/>
      </c>
      <c r="AV18" s="91" t="str">
        <f ca="1">IF('2.Mapa'!$AR$78=AV$5,$AC18&amp;" ","")</f>
        <v/>
      </c>
      <c r="AW18" s="91" t="str">
        <f ca="1">IF('2.Mapa'!$AR$78=AW$5,$AC18&amp;" ","")</f>
        <v/>
      </c>
      <c r="AX18" s="92" t="str">
        <f ca="1">IF('2.Mapa'!$AR$78=AX$5,$AC18&amp;" ","")</f>
        <v/>
      </c>
      <c r="AY18" s="92" t="str">
        <f ca="1">IF('2.Mapa'!$AR$78=AY$5,$AC18&amp;" ","")</f>
        <v/>
      </c>
      <c r="AZ18" s="92" t="str">
        <f ca="1">IF('2.Mapa'!$AR$78=AZ$5,$AC18&amp;" ","")</f>
        <v/>
      </c>
      <c r="BA18" s="92" t="str">
        <f ca="1">IF('2.Mapa'!$AR$78=BA$5,$AC18&amp;" ","")</f>
        <v/>
      </c>
      <c r="BB18" s="92" t="str">
        <f ca="1">IF('2.Mapa'!$AR$78=BB$5,$AC18&amp;" ","")</f>
        <v/>
      </c>
      <c r="BC18" s="2"/>
    </row>
    <row r="19" spans="1:55" x14ac:dyDescent="0.25">
      <c r="A19" s="4">
        <f t="shared" si="0"/>
        <v>84</v>
      </c>
      <c r="B19" s="88" t="str">
        <f>'2.Mapa'!A$84</f>
        <v>Evaluación independiente</v>
      </c>
      <c r="C19" s="54" t="str">
        <f>CONCATENATE("Ri",'2.Mapa'!B84)</f>
        <v>Ri25</v>
      </c>
      <c r="D19" s="89" t="str">
        <f>IF('2.Mapa'!$T$84=D$5,$C19&amp;" ","")</f>
        <v/>
      </c>
      <c r="E19" s="89" t="str">
        <f>IF('2.Mapa'!$T$84=E$5,$C19&amp;" ","")</f>
        <v/>
      </c>
      <c r="F19" s="89" t="str">
        <f>IF('2.Mapa'!$T$84=F$5,$C19&amp;" ","")</f>
        <v/>
      </c>
      <c r="G19" s="90" t="str">
        <f>IF('2.Mapa'!$T$84=G$5,$C19&amp;" ","")</f>
        <v/>
      </c>
      <c r="H19" s="90" t="str">
        <f>IF('2.Mapa'!$T$84=H$5,$C19&amp;" ","")</f>
        <v/>
      </c>
      <c r="I19" s="90" t="str">
        <f>IF('2.Mapa'!$T$84=I$5,$C19&amp;" ","")</f>
        <v/>
      </c>
      <c r="J19" s="90" t="str">
        <f>IF('2.Mapa'!$T$84=J$5,$C19&amp;" ","")</f>
        <v/>
      </c>
      <c r="K19" s="90" t="str">
        <f>IF('2.Mapa'!$T$84=K$5,$C19&amp;" ","")</f>
        <v xml:space="preserve">Ri25 </v>
      </c>
      <c r="L19" s="90" t="str">
        <f>IF('2.Mapa'!$T$84=L$5,$C19&amp;" ","")</f>
        <v/>
      </c>
      <c r="M19" s="90" t="str">
        <f>IF('2.Mapa'!$T$84=M$5,$C19&amp;" ","")</f>
        <v/>
      </c>
      <c r="N19" s="90" t="str">
        <f>IF('2.Mapa'!$T$84=N$5,$C19&amp;" ","")</f>
        <v/>
      </c>
      <c r="O19" s="91" t="str">
        <f>IF('2.Mapa'!$T$84=O$5,$C19&amp;" ","")</f>
        <v/>
      </c>
      <c r="P19" s="91" t="str">
        <f>IF('2.Mapa'!$T$84=P$5,$C19&amp;" ","")</f>
        <v/>
      </c>
      <c r="Q19" s="91" t="str">
        <f>IF('2.Mapa'!$T$84=Q$5,$C19&amp;" ","")</f>
        <v/>
      </c>
      <c r="R19" s="91" t="str">
        <f>IF('2.Mapa'!$T$84=R$5,$C19&amp;" ","")</f>
        <v/>
      </c>
      <c r="S19" s="91" t="str">
        <f>IF('2.Mapa'!$T$84=S$5,$C19&amp;" ","")</f>
        <v/>
      </c>
      <c r="T19" s="91" t="str">
        <f>IF('2.Mapa'!$T$84=T$5,$C19&amp;" ","")</f>
        <v/>
      </c>
      <c r="U19" s="91" t="str">
        <f>IF('2.Mapa'!$T$84=U$5,$C19&amp;" ","")</f>
        <v/>
      </c>
      <c r="V19" s="91" t="str">
        <f>IF('2.Mapa'!$T$84=V$5,$C19&amp;" ","")</f>
        <v/>
      </c>
      <c r="W19" s="91" t="str">
        <f>IF('2.Mapa'!$T$84=W$5,$C19&amp;" ","")</f>
        <v/>
      </c>
      <c r="X19" s="92" t="str">
        <f>IF('2.Mapa'!$T$84=X$5,$C19&amp;" ","")</f>
        <v/>
      </c>
      <c r="Y19" s="92" t="str">
        <f>IF('2.Mapa'!$T$84=Y$5,$C19&amp;" ","")</f>
        <v/>
      </c>
      <c r="Z19" s="92" t="str">
        <f>IF('2.Mapa'!$T$84=Z$5,$C19&amp;" ","")</f>
        <v/>
      </c>
      <c r="AA19" s="92" t="str">
        <f>IF('2.Mapa'!$T$84=AA$5,$C19&amp;" ","")</f>
        <v/>
      </c>
      <c r="AB19" s="92" t="str">
        <f>IF('2.Mapa'!$T$84=AB$5,$C19&amp;" ","")</f>
        <v/>
      </c>
      <c r="AC19" s="54" t="str">
        <f>CONCATENATE("Rr",'2.Mapa'!B84)</f>
        <v>Rr25</v>
      </c>
      <c r="AD19" s="89" t="str">
        <f ca="1">IF('2.Mapa'!$AR$84=AD$5,$AC19&amp;" ","")</f>
        <v/>
      </c>
      <c r="AE19" s="89" t="str">
        <f ca="1">IF('2.Mapa'!$AR$84=AE$5,$AC19&amp;" ","")</f>
        <v/>
      </c>
      <c r="AF19" s="89" t="str">
        <f ca="1">IF('2.Mapa'!$AR$84=AF$5,$AC19&amp;" ","")</f>
        <v/>
      </c>
      <c r="AG19" s="90" t="str">
        <f ca="1">IF('2.Mapa'!$AR$84=AG$5,$AC19&amp;" ","")</f>
        <v/>
      </c>
      <c r="AH19" s="90" t="str">
        <f ca="1">IF('2.Mapa'!$AR$84=AH$5,$AC19&amp;" ","")</f>
        <v/>
      </c>
      <c r="AI19" s="90" t="str">
        <f ca="1">IF('2.Mapa'!$AR$84=AI$5,$AC19&amp;" ","")</f>
        <v/>
      </c>
      <c r="AJ19" s="90" t="str">
        <f ca="1">IF('2.Mapa'!$AR$84=AJ$5,$AC19&amp;" ","")</f>
        <v/>
      </c>
      <c r="AK19" s="90" t="str">
        <f ca="1">IF('2.Mapa'!$AR$84=AK$5,$AC19&amp;" ","")</f>
        <v xml:space="preserve">Rr25 </v>
      </c>
      <c r="AL19" s="90" t="str">
        <f ca="1">IF('2.Mapa'!$AR$84=AL$5,$AC19&amp;" ","")</f>
        <v/>
      </c>
      <c r="AM19" s="90" t="str">
        <f ca="1">IF('2.Mapa'!$AR$84=AM$5,$AC19&amp;" ","")</f>
        <v/>
      </c>
      <c r="AN19" s="90" t="str">
        <f ca="1">IF('2.Mapa'!$AR$84=AN$5,$AC19&amp;" ","")</f>
        <v/>
      </c>
      <c r="AO19" s="91" t="str">
        <f ca="1">IF('2.Mapa'!$AR$84=AO$5,$AC19&amp;" ","")</f>
        <v/>
      </c>
      <c r="AP19" s="91" t="str">
        <f ca="1">IF('2.Mapa'!$AR$84=AP$5,$AC19&amp;" ","")</f>
        <v/>
      </c>
      <c r="AQ19" s="91" t="str">
        <f ca="1">IF('2.Mapa'!$AR$84=AQ$5,$AC19&amp;" ","")</f>
        <v/>
      </c>
      <c r="AR19" s="91" t="str">
        <f ca="1">IF('2.Mapa'!$AR$84=AR$5,$AC19&amp;" ","")</f>
        <v/>
      </c>
      <c r="AS19" s="91" t="str">
        <f ca="1">IF('2.Mapa'!$AR$84=AS$5,$AC19&amp;" ","")</f>
        <v/>
      </c>
      <c r="AT19" s="91" t="str">
        <f ca="1">IF('2.Mapa'!$AR$84=AT$5,$AC19&amp;" ","")</f>
        <v/>
      </c>
      <c r="AU19" s="91" t="str">
        <f ca="1">IF('2.Mapa'!$AR$84=AU$5,$AC19&amp;" ","")</f>
        <v/>
      </c>
      <c r="AV19" s="91" t="str">
        <f ca="1">IF('2.Mapa'!$AR$84=AV$5,$AC19&amp;" ","")</f>
        <v/>
      </c>
      <c r="AW19" s="91" t="str">
        <f ca="1">IF('2.Mapa'!$AR$84=AW$5,$AC19&amp;" ","")</f>
        <v/>
      </c>
      <c r="AX19" s="92" t="str">
        <f ca="1">IF('2.Mapa'!$AR$84=AX$5,$AC19&amp;" ","")</f>
        <v/>
      </c>
      <c r="AY19" s="92" t="str">
        <f ca="1">IF('2.Mapa'!$AR$84=AY$5,$AC19&amp;" ","")</f>
        <v/>
      </c>
      <c r="AZ19" s="92" t="str">
        <f ca="1">IF('2.Mapa'!$AR$84=AZ$5,$AC19&amp;" ","")</f>
        <v/>
      </c>
      <c r="BA19" s="92" t="str">
        <f ca="1">IF('2.Mapa'!$AR$84=BA$5,$AC19&amp;" ","")</f>
        <v/>
      </c>
      <c r="BB19" s="92" t="str">
        <f ca="1">IF('2.Mapa'!$AR$84=BB$5,$AC19&amp;" ","")</f>
        <v/>
      </c>
      <c r="BC19" s="2"/>
    </row>
    <row r="20" spans="1:55" x14ac:dyDescent="0.25">
      <c r="A20" s="4">
        <f t="shared" si="0"/>
        <v>90</v>
      </c>
      <c r="B20" s="88" t="str">
        <f>'2.Mapa'!A$90</f>
        <v>Evaluación independiente</v>
      </c>
      <c r="C20" s="54" t="str">
        <f>CONCATENATE("Ri",'2.Mapa'!B90)</f>
        <v>Ri26</v>
      </c>
      <c r="D20" s="89" t="str">
        <f>IF('2.Mapa'!$T$90=D$5,$C20&amp;" ","")</f>
        <v/>
      </c>
      <c r="E20" s="89" t="str">
        <f>IF('2.Mapa'!$T$90=E$5,$C20&amp;" ","")</f>
        <v/>
      </c>
      <c r="F20" s="89" t="str">
        <f>IF('2.Mapa'!$T$90=F$5,$C20&amp;" ","")</f>
        <v/>
      </c>
      <c r="G20" s="90" t="str">
        <f>IF('2.Mapa'!$T$90=G$5,$C20&amp;" ","")</f>
        <v/>
      </c>
      <c r="H20" s="90" t="str">
        <f>IF('2.Mapa'!$T$90=H$5,$C20&amp;" ","")</f>
        <v/>
      </c>
      <c r="I20" s="90" t="str">
        <f>IF('2.Mapa'!$T$90=I$5,$C20&amp;" ","")</f>
        <v/>
      </c>
      <c r="J20" s="90" t="str">
        <f>IF('2.Mapa'!$T$90=J$5,$C20&amp;" ","")</f>
        <v/>
      </c>
      <c r="K20" s="90" t="str">
        <f>IF('2.Mapa'!$T$90=K$5,$C20&amp;" ","")</f>
        <v/>
      </c>
      <c r="L20" s="90" t="str">
        <f>IF('2.Mapa'!$T$90=L$5,$C20&amp;" ","")</f>
        <v/>
      </c>
      <c r="M20" s="90" t="str">
        <f>IF('2.Mapa'!$T$90=M$5,$C20&amp;" ","")</f>
        <v/>
      </c>
      <c r="N20" s="90" t="str">
        <f>IF('2.Mapa'!$T$90=N$5,$C20&amp;" ","")</f>
        <v/>
      </c>
      <c r="O20" s="91" t="str">
        <f>IF('2.Mapa'!$T$90=O$5,$C20&amp;" ","")</f>
        <v/>
      </c>
      <c r="P20" s="91" t="str">
        <f>IF('2.Mapa'!$T$90=P$5,$C20&amp;" ","")</f>
        <v/>
      </c>
      <c r="Q20" s="91" t="str">
        <f>IF('2.Mapa'!$T$90=Q$5,$C20&amp;" ","")</f>
        <v/>
      </c>
      <c r="R20" s="91" t="str">
        <f>IF('2.Mapa'!$T$90=R$5,$C20&amp;" ","")</f>
        <v/>
      </c>
      <c r="S20" s="91" t="str">
        <f>IF('2.Mapa'!$T$90=S$5,$C20&amp;" ","")</f>
        <v/>
      </c>
      <c r="T20" s="91" t="str">
        <f>IF('2.Mapa'!$T$90=T$5,$C20&amp;" ","")</f>
        <v xml:space="preserve">Ri26 </v>
      </c>
      <c r="U20" s="91" t="str">
        <f>IF('2.Mapa'!$T$90=U$5,$C20&amp;" ","")</f>
        <v/>
      </c>
      <c r="V20" s="91" t="str">
        <f>IF('2.Mapa'!$T$90=V$5,$C20&amp;" ","")</f>
        <v/>
      </c>
      <c r="W20" s="91" t="str">
        <f>IF('2.Mapa'!$T$90=W$5,$C20&amp;" ","")</f>
        <v/>
      </c>
      <c r="X20" s="92" t="str">
        <f>IF('2.Mapa'!$T$90=X$5,$C20&amp;" ","")</f>
        <v/>
      </c>
      <c r="Y20" s="92" t="str">
        <f>IF('2.Mapa'!$T$90=Y$5,$C20&amp;" ","")</f>
        <v/>
      </c>
      <c r="Z20" s="92" t="str">
        <f>IF('2.Mapa'!$T$90=Z$5,$C20&amp;" ","")</f>
        <v/>
      </c>
      <c r="AA20" s="92" t="str">
        <f>IF('2.Mapa'!$T$90=AA$5,$C20&amp;" ","")</f>
        <v/>
      </c>
      <c r="AB20" s="92" t="str">
        <f>IF('2.Mapa'!$T$90=AB$5,$C20&amp;" ","")</f>
        <v/>
      </c>
      <c r="AC20" s="54" t="str">
        <f>CONCATENATE("Rr",'2.Mapa'!B90)</f>
        <v>Rr26</v>
      </c>
      <c r="AD20" s="89" t="str">
        <f ca="1">IF('2.Mapa'!$AR$90=AD$5,$AC20&amp;" ","")</f>
        <v/>
      </c>
      <c r="AE20" s="89" t="str">
        <f ca="1">IF('2.Mapa'!$AR$90=AE$5,$AC20&amp;" ","")</f>
        <v/>
      </c>
      <c r="AF20" s="89" t="str">
        <f ca="1">IF('2.Mapa'!$AR$90=AF$5,$AC20&amp;" ","")</f>
        <v/>
      </c>
      <c r="AG20" s="90" t="str">
        <f ca="1">IF('2.Mapa'!$AR$90=AG$5,$AC20&amp;" ","")</f>
        <v/>
      </c>
      <c r="AH20" s="90" t="str">
        <f ca="1">IF('2.Mapa'!$AR$90=AH$5,$AC20&amp;" ","")</f>
        <v/>
      </c>
      <c r="AI20" s="90" t="str">
        <f ca="1">IF('2.Mapa'!$AR$90=AI$5,$AC20&amp;" ","")</f>
        <v/>
      </c>
      <c r="AJ20" s="90" t="str">
        <f ca="1">IF('2.Mapa'!$AR$90=AJ$5,$AC20&amp;" ","")</f>
        <v/>
      </c>
      <c r="AK20" s="90" t="str">
        <f ca="1">IF('2.Mapa'!$AR$90=AK$5,$AC20&amp;" ","")</f>
        <v/>
      </c>
      <c r="AL20" s="90" t="str">
        <f ca="1">IF('2.Mapa'!$AR$90=AL$5,$AC20&amp;" ","")</f>
        <v/>
      </c>
      <c r="AM20" s="90" t="str">
        <f ca="1">IF('2.Mapa'!$AR$90=AM$5,$AC20&amp;" ","")</f>
        <v/>
      </c>
      <c r="AN20" s="90" t="str">
        <f ca="1">IF('2.Mapa'!$AR$90=AN$5,$AC20&amp;" ","")</f>
        <v/>
      </c>
      <c r="AO20" s="91" t="str">
        <f ca="1">IF('2.Mapa'!$AR$90=AO$5,$AC20&amp;" ","")</f>
        <v/>
      </c>
      <c r="AP20" s="91" t="str">
        <f ca="1">IF('2.Mapa'!$AR$90=AP$5,$AC20&amp;" ","")</f>
        <v/>
      </c>
      <c r="AQ20" s="91" t="str">
        <f ca="1">IF('2.Mapa'!$AR$90=AQ$5,$AC20&amp;" ","")</f>
        <v/>
      </c>
      <c r="AR20" s="91" t="str">
        <f ca="1">IF('2.Mapa'!$AR$90=AR$5,$AC20&amp;" ","")</f>
        <v/>
      </c>
      <c r="AS20" s="91" t="str">
        <f ca="1">IF('2.Mapa'!$AR$90=AS$5,$AC20&amp;" ","")</f>
        <v xml:space="preserve">Rr26 </v>
      </c>
      <c r="AT20" s="91" t="str">
        <f ca="1">IF('2.Mapa'!$AR$90=AT$5,$AC20&amp;" ","")</f>
        <v/>
      </c>
      <c r="AU20" s="91" t="str">
        <f ca="1">IF('2.Mapa'!$AR$90=AU$5,$AC20&amp;" ","")</f>
        <v/>
      </c>
      <c r="AV20" s="91" t="str">
        <f ca="1">IF('2.Mapa'!$AR$90=AV$5,$AC20&amp;" ","")</f>
        <v/>
      </c>
      <c r="AW20" s="91" t="str">
        <f ca="1">IF('2.Mapa'!$AR$90=AW$5,$AC20&amp;" ","")</f>
        <v/>
      </c>
      <c r="AX20" s="92" t="str">
        <f ca="1">IF('2.Mapa'!$AR$90=AX$5,$AC20&amp;" ","")</f>
        <v/>
      </c>
      <c r="AY20" s="92" t="str">
        <f ca="1">IF('2.Mapa'!$AR$90=AY$5,$AC20&amp;" ","")</f>
        <v/>
      </c>
      <c r="AZ20" s="92" t="str">
        <f ca="1">IF('2.Mapa'!$AR$90=AZ$5,$AC20&amp;" ","")</f>
        <v/>
      </c>
      <c r="BA20" s="92" t="str">
        <f ca="1">IF('2.Mapa'!$AR$90=BA$5,$AC20&amp;" ","")</f>
        <v/>
      </c>
      <c r="BB20" s="92" t="str">
        <f ca="1">IF('2.Mapa'!$AR$90=BB$5,$AC20&amp;" ","")</f>
        <v/>
      </c>
      <c r="BC20" s="2"/>
    </row>
    <row r="21" spans="1:55" x14ac:dyDescent="0.25">
      <c r="A21" s="4">
        <f t="shared" si="0"/>
        <v>96</v>
      </c>
      <c r="B21" s="88" t="str">
        <f>'2.Mapa'!A$96</f>
        <v>Formación</v>
      </c>
      <c r="C21" s="54" t="str">
        <f>CONCATENATE("Ri",'2.Mapa'!B96)</f>
        <v>Ri29</v>
      </c>
      <c r="D21" s="89" t="str">
        <f>IF('2.Mapa'!$T$96=D$5,$C21&amp;" ","")</f>
        <v/>
      </c>
      <c r="E21" s="89" t="str">
        <f>IF('2.Mapa'!$T$96=E$5,$C21&amp;" ","")</f>
        <v/>
      </c>
      <c r="F21" s="89" t="str">
        <f>IF('2.Mapa'!$T$96=F$5,$C21&amp;" ","")</f>
        <v/>
      </c>
      <c r="G21" s="90" t="str">
        <f>IF('2.Mapa'!$T$96=G$5,$C21&amp;" ","")</f>
        <v/>
      </c>
      <c r="H21" s="90" t="str">
        <f>IF('2.Mapa'!$T$96=H$5,$C21&amp;" ","")</f>
        <v/>
      </c>
      <c r="I21" s="90" t="str">
        <f>IF('2.Mapa'!$T$96=I$5,$C21&amp;" ","")</f>
        <v/>
      </c>
      <c r="J21" s="90" t="str">
        <f>IF('2.Mapa'!$T$96=J$5,$C21&amp;" ","")</f>
        <v/>
      </c>
      <c r="K21" s="90" t="str">
        <f>IF('2.Mapa'!$T$96=K$5,$C21&amp;" ","")</f>
        <v/>
      </c>
      <c r="L21" s="90" t="str">
        <f>IF('2.Mapa'!$T$96=L$5,$C21&amp;" ","")</f>
        <v/>
      </c>
      <c r="M21" s="90" t="str">
        <f>IF('2.Mapa'!$T$96=M$5,$C21&amp;" ","")</f>
        <v/>
      </c>
      <c r="N21" s="90" t="str">
        <f>IF('2.Mapa'!$T$96=N$5,$C21&amp;" ","")</f>
        <v/>
      </c>
      <c r="O21" s="91" t="str">
        <f>IF('2.Mapa'!$T$96=O$5,$C21&amp;" ","")</f>
        <v/>
      </c>
      <c r="P21" s="91" t="str">
        <f>IF('2.Mapa'!$T$96=P$5,$C21&amp;" ","")</f>
        <v/>
      </c>
      <c r="Q21" s="91" t="str">
        <f>IF('2.Mapa'!$T$96=Q$5,$C21&amp;" ","")</f>
        <v/>
      </c>
      <c r="R21" s="91" t="str">
        <f>IF('2.Mapa'!$T$96=R$5,$C21&amp;" ","")</f>
        <v xml:space="preserve">Ri29 </v>
      </c>
      <c r="S21" s="91" t="str">
        <f>IF('2.Mapa'!$T$96=S$5,$C21&amp;" ","")</f>
        <v/>
      </c>
      <c r="T21" s="91" t="str">
        <f>IF('2.Mapa'!$T$96=T$5,$C21&amp;" ","")</f>
        <v/>
      </c>
      <c r="U21" s="91" t="str">
        <f>IF('2.Mapa'!$T$96=U$5,$C21&amp;" ","")</f>
        <v/>
      </c>
      <c r="V21" s="91" t="str">
        <f>IF('2.Mapa'!$T$96=V$5,$C21&amp;" ","")</f>
        <v/>
      </c>
      <c r="W21" s="91" t="str">
        <f>IF('2.Mapa'!$T$96=W$5,$C21&amp;" ","")</f>
        <v/>
      </c>
      <c r="X21" s="92" t="str">
        <f>IF('2.Mapa'!$T$96=X$5,$C21&amp;" ","")</f>
        <v/>
      </c>
      <c r="Y21" s="92" t="str">
        <f>IF('2.Mapa'!$T$96=Y$5,$C21&amp;" ","")</f>
        <v/>
      </c>
      <c r="Z21" s="92" t="str">
        <f>IF('2.Mapa'!$T$96=Z$5,$C21&amp;" ","")</f>
        <v/>
      </c>
      <c r="AA21" s="92" t="str">
        <f>IF('2.Mapa'!$T$96=AA$5,$C21&amp;" ","")</f>
        <v/>
      </c>
      <c r="AB21" s="92" t="str">
        <f>IF('2.Mapa'!$T$96=AB$5,$C21&amp;" ","")</f>
        <v/>
      </c>
      <c r="AC21" s="54" t="str">
        <f>CONCATENATE("Rr",'2.Mapa'!B96)</f>
        <v>Rr29</v>
      </c>
      <c r="AD21" s="89" t="str">
        <f ca="1">IF('2.Mapa'!$AR$96=AD$5,$AC21&amp;" ","")</f>
        <v/>
      </c>
      <c r="AE21" s="89" t="str">
        <f ca="1">IF('2.Mapa'!$AR$96=AE$5,$AC21&amp;" ","")</f>
        <v/>
      </c>
      <c r="AF21" s="89" t="str">
        <f ca="1">IF('2.Mapa'!$AR$96=AF$5,$AC21&amp;" ","")</f>
        <v/>
      </c>
      <c r="AG21" s="90" t="str">
        <f ca="1">IF('2.Mapa'!$AR$96=AG$5,$AC21&amp;" ","")</f>
        <v/>
      </c>
      <c r="AH21" s="90" t="str">
        <f ca="1">IF('2.Mapa'!$AR$96=AH$5,$AC21&amp;" ","")</f>
        <v/>
      </c>
      <c r="AI21" s="90" t="str">
        <f ca="1">IF('2.Mapa'!$AR$96=AI$5,$AC21&amp;" ","")</f>
        <v/>
      </c>
      <c r="AJ21" s="90" t="str">
        <f ca="1">IF('2.Mapa'!$AR$96=AJ$5,$AC21&amp;" ","")</f>
        <v/>
      </c>
      <c r="AK21" s="90" t="str">
        <f ca="1">IF('2.Mapa'!$AR$96=AK$5,$AC21&amp;" ","")</f>
        <v/>
      </c>
      <c r="AL21" s="90" t="str">
        <f ca="1">IF('2.Mapa'!$AR$96=AL$5,$AC21&amp;" ","")</f>
        <v/>
      </c>
      <c r="AM21" s="90" t="str">
        <f ca="1">IF('2.Mapa'!$AR$96=AM$5,$AC21&amp;" ","")</f>
        <v/>
      </c>
      <c r="AN21" s="90" t="str">
        <f ca="1">IF('2.Mapa'!$AR$96=AN$5,$AC21&amp;" ","")</f>
        <v xml:space="preserve">Rr29 </v>
      </c>
      <c r="AO21" s="91" t="str">
        <f ca="1">IF('2.Mapa'!$AR$96=AO$5,$AC21&amp;" ","")</f>
        <v/>
      </c>
      <c r="AP21" s="91" t="str">
        <f ca="1">IF('2.Mapa'!$AR$96=AP$5,$AC21&amp;" ","")</f>
        <v/>
      </c>
      <c r="AQ21" s="91" t="str">
        <f ca="1">IF('2.Mapa'!$AR$96=AQ$5,$AC21&amp;" ","")</f>
        <v/>
      </c>
      <c r="AR21" s="91" t="str">
        <f ca="1">IF('2.Mapa'!$AR$96=AR$5,$AC21&amp;" ","")</f>
        <v/>
      </c>
      <c r="AS21" s="91" t="str">
        <f ca="1">IF('2.Mapa'!$AR$96=AS$5,$AC21&amp;" ","")</f>
        <v/>
      </c>
      <c r="AT21" s="91" t="str">
        <f ca="1">IF('2.Mapa'!$AR$96=AT$5,$AC21&amp;" ","")</f>
        <v/>
      </c>
      <c r="AU21" s="91" t="str">
        <f ca="1">IF('2.Mapa'!$AR$96=AU$5,$AC21&amp;" ","")</f>
        <v/>
      </c>
      <c r="AV21" s="91" t="str">
        <f ca="1">IF('2.Mapa'!$AR$96=AV$5,$AC21&amp;" ","")</f>
        <v/>
      </c>
      <c r="AW21" s="91" t="str">
        <f ca="1">IF('2.Mapa'!$AR$96=AW$5,$AC21&amp;" ","")</f>
        <v/>
      </c>
      <c r="AX21" s="92" t="str">
        <f ca="1">IF('2.Mapa'!$AR$96=AX$5,$AC21&amp;" ","")</f>
        <v/>
      </c>
      <c r="AY21" s="92" t="str">
        <f ca="1">IF('2.Mapa'!$AR$96=AY$5,$AC21&amp;" ","")</f>
        <v/>
      </c>
      <c r="AZ21" s="92" t="str">
        <f ca="1">IF('2.Mapa'!$AR$96=AZ$5,$AC21&amp;" ","")</f>
        <v/>
      </c>
      <c r="BA21" s="92" t="str">
        <f ca="1">IF('2.Mapa'!$AR$96=BA$5,$AC21&amp;" ","")</f>
        <v/>
      </c>
      <c r="BB21" s="92" t="str">
        <f ca="1">IF('2.Mapa'!$AR$96=BB$5,$AC21&amp;" ","")</f>
        <v/>
      </c>
      <c r="BC21" s="2"/>
    </row>
    <row r="22" spans="1:55" ht="27" x14ac:dyDescent="0.25">
      <c r="A22" s="4">
        <f t="shared" si="0"/>
        <v>102</v>
      </c>
      <c r="B22" s="88" t="str">
        <f>'2.Mapa'!A$102</f>
        <v>Información y comunicación</v>
      </c>
      <c r="C22" s="54" t="str">
        <f>CONCATENATE("Ri",'2.Mapa'!B102)</f>
        <v>Ri44</v>
      </c>
      <c r="D22" s="89" t="str">
        <f>IF('2.Mapa'!$T$102=D$5,$C22&amp;" ","")</f>
        <v/>
      </c>
      <c r="E22" s="89" t="str">
        <f>IF('2.Mapa'!$T$102=E$5,$C22&amp;" ","")</f>
        <v/>
      </c>
      <c r="F22" s="89" t="str">
        <f>IF('2.Mapa'!$T$102=F$5,$C22&amp;" ","")</f>
        <v/>
      </c>
      <c r="G22" s="90" t="str">
        <f>IF('2.Mapa'!$T$102=G$5,$C22&amp;" ","")</f>
        <v/>
      </c>
      <c r="H22" s="90" t="str">
        <f>IF('2.Mapa'!$T$102=H$5,$C22&amp;" ","")</f>
        <v/>
      </c>
      <c r="I22" s="90" t="str">
        <f>IF('2.Mapa'!$T$102=I$5,$C22&amp;" ","")</f>
        <v/>
      </c>
      <c r="J22" s="90" t="str">
        <f>IF('2.Mapa'!$T$102=J$5,$C22&amp;" ","")</f>
        <v/>
      </c>
      <c r="K22" s="90" t="str">
        <f>IF('2.Mapa'!$T$102=K$5,$C22&amp;" ","")</f>
        <v/>
      </c>
      <c r="L22" s="90" t="str">
        <f>IF('2.Mapa'!$T$102=L$5,$C22&amp;" ","")</f>
        <v/>
      </c>
      <c r="M22" s="90" t="str">
        <f>IF('2.Mapa'!$T$102=M$5,$C22&amp;" ","")</f>
        <v xml:space="preserve">Ri44 </v>
      </c>
      <c r="N22" s="90" t="str">
        <f>IF('2.Mapa'!$T$102=N$5,$C22&amp;" ","")</f>
        <v/>
      </c>
      <c r="O22" s="91" t="str">
        <f>IF('2.Mapa'!$T$102=O$5,$C22&amp;" ","")</f>
        <v/>
      </c>
      <c r="P22" s="91" t="str">
        <f>IF('2.Mapa'!$T$102=P$5,$C22&amp;" ","")</f>
        <v/>
      </c>
      <c r="Q22" s="91" t="str">
        <f>IF('2.Mapa'!$T$102=Q$5,$C22&amp;" ","")</f>
        <v/>
      </c>
      <c r="R22" s="91" t="str">
        <f>IF('2.Mapa'!$T$102=R$5,$C22&amp;" ","")</f>
        <v/>
      </c>
      <c r="S22" s="91" t="str">
        <f>IF('2.Mapa'!$T$102=S$5,$C22&amp;" ","")</f>
        <v/>
      </c>
      <c r="T22" s="91" t="str">
        <f>IF('2.Mapa'!$T$102=T$5,$C22&amp;" ","")</f>
        <v/>
      </c>
      <c r="U22" s="91" t="str">
        <f>IF('2.Mapa'!$T$102=U$5,$C22&amp;" ","")</f>
        <v/>
      </c>
      <c r="V22" s="91" t="str">
        <f>IF('2.Mapa'!$T$102=V$5,$C22&amp;" ","")</f>
        <v/>
      </c>
      <c r="W22" s="91" t="str">
        <f>IF('2.Mapa'!$T$102=W$5,$C22&amp;" ","")</f>
        <v/>
      </c>
      <c r="X22" s="92" t="str">
        <f>IF('2.Mapa'!$T$102=X$5,$C22&amp;" ","")</f>
        <v/>
      </c>
      <c r="Y22" s="92" t="str">
        <f>IF('2.Mapa'!$T$102=Y$5,$C22&amp;" ","")</f>
        <v/>
      </c>
      <c r="Z22" s="92" t="str">
        <f>IF('2.Mapa'!$T$102=Z$5,$C22&amp;" ","")</f>
        <v/>
      </c>
      <c r="AA22" s="92" t="str">
        <f>IF('2.Mapa'!$T$102=AA$5,$C22&amp;" ","")</f>
        <v/>
      </c>
      <c r="AB22" s="92" t="str">
        <f>IF('2.Mapa'!$T$102=AB$5,$C22&amp;" ","")</f>
        <v/>
      </c>
      <c r="AC22" s="54" t="str">
        <f>CONCATENATE("Rr",'2.Mapa'!B102)</f>
        <v>Rr44</v>
      </c>
      <c r="AD22" s="89" t="str">
        <f ca="1">IF('2.Mapa'!$AR$102=AD$5,$AC22&amp;" ","")</f>
        <v/>
      </c>
      <c r="AE22" s="89" t="str">
        <f ca="1">IF('2.Mapa'!$AR$102=AE$5,$AC22&amp;" ","")</f>
        <v/>
      </c>
      <c r="AF22" s="89" t="str">
        <f ca="1">IF('2.Mapa'!$AR$102=AF$5,$AC22&amp;" ","")</f>
        <v/>
      </c>
      <c r="AG22" s="90" t="str">
        <f ca="1">IF('2.Mapa'!$AR$102=AG$5,$AC22&amp;" ","")</f>
        <v/>
      </c>
      <c r="AH22" s="90" t="str">
        <f ca="1">IF('2.Mapa'!$AR$102=AH$5,$AC22&amp;" ","")</f>
        <v/>
      </c>
      <c r="AI22" s="90" t="str">
        <f ca="1">IF('2.Mapa'!$AR$102=AI$5,$AC22&amp;" ","")</f>
        <v/>
      </c>
      <c r="AJ22" s="90" t="str">
        <f ca="1">IF('2.Mapa'!$AR$102=AJ$5,$AC22&amp;" ","")</f>
        <v/>
      </c>
      <c r="AK22" s="90" t="str">
        <f ca="1">IF('2.Mapa'!$AR$102=AK$5,$AC22&amp;" ","")</f>
        <v xml:space="preserve">Rr44 </v>
      </c>
      <c r="AL22" s="90" t="str">
        <f ca="1">IF('2.Mapa'!$AR$102=AL$5,$AC22&amp;" ","")</f>
        <v/>
      </c>
      <c r="AM22" s="90" t="str">
        <f ca="1">IF('2.Mapa'!$AR$102=AM$5,$AC22&amp;" ","")</f>
        <v/>
      </c>
      <c r="AN22" s="90" t="str">
        <f ca="1">IF('2.Mapa'!$AR$102=AN$5,$AC22&amp;" ","")</f>
        <v/>
      </c>
      <c r="AO22" s="91" t="str">
        <f ca="1">IF('2.Mapa'!$AR$102=AO$5,$AC22&amp;" ","")</f>
        <v/>
      </c>
      <c r="AP22" s="91" t="str">
        <f ca="1">IF('2.Mapa'!$AR$102=AP$5,$AC22&amp;" ","")</f>
        <v/>
      </c>
      <c r="AQ22" s="91" t="str">
        <f ca="1">IF('2.Mapa'!$AR$102=AQ$5,$AC22&amp;" ","")</f>
        <v/>
      </c>
      <c r="AR22" s="91" t="str">
        <f ca="1">IF('2.Mapa'!$AR$102=AR$5,$AC22&amp;" ","")</f>
        <v/>
      </c>
      <c r="AS22" s="91" t="str">
        <f ca="1">IF('2.Mapa'!$AR$102=AS$5,$AC22&amp;" ","")</f>
        <v/>
      </c>
      <c r="AT22" s="91" t="str">
        <f ca="1">IF('2.Mapa'!$AR$102=AT$5,$AC22&amp;" ","")</f>
        <v/>
      </c>
      <c r="AU22" s="91" t="str">
        <f ca="1">IF('2.Mapa'!$AR$102=AU$5,$AC22&amp;" ","")</f>
        <v/>
      </c>
      <c r="AV22" s="91" t="str">
        <f ca="1">IF('2.Mapa'!$AR$102=AV$5,$AC22&amp;" ","")</f>
        <v/>
      </c>
      <c r="AW22" s="91" t="str">
        <f ca="1">IF('2.Mapa'!$AR$102=AW$5,$AC22&amp;" ","")</f>
        <v/>
      </c>
      <c r="AX22" s="92" t="str">
        <f ca="1">IF('2.Mapa'!$AR$102=AX$5,$AC22&amp;" ","")</f>
        <v/>
      </c>
      <c r="AY22" s="92" t="str">
        <f ca="1">IF('2.Mapa'!$AR$102=AY$5,$AC22&amp;" ","")</f>
        <v/>
      </c>
      <c r="AZ22" s="92" t="str">
        <f ca="1">IF('2.Mapa'!$AR$102=AZ$5,$AC22&amp;" ","")</f>
        <v/>
      </c>
      <c r="BA22" s="92" t="str">
        <f ca="1">IF('2.Mapa'!$AR$102=BA$5,$AC22&amp;" ","")</f>
        <v/>
      </c>
      <c r="BB22" s="92" t="str">
        <f ca="1">IF('2.Mapa'!$AR$102=BB$5,$AC22&amp;" ","")</f>
        <v/>
      </c>
      <c r="BC22" s="2"/>
    </row>
    <row r="23" spans="1:55" ht="27" x14ac:dyDescent="0.25">
      <c r="A23" s="4">
        <f t="shared" si="0"/>
        <v>108</v>
      </c>
      <c r="B23" s="88" t="str">
        <f>'2.Mapa'!A$108</f>
        <v>Información y comunicación</v>
      </c>
      <c r="C23" s="54" t="str">
        <f>CONCATENATE("Ri",'2.Mapa'!B108)</f>
        <v>Ri45</v>
      </c>
      <c r="D23" s="89" t="str">
        <f>IF('2.Mapa'!$T$108=D$5,$C23&amp;" ","")</f>
        <v/>
      </c>
      <c r="E23" s="89" t="str">
        <f>IF('2.Mapa'!$T$108=E$5,$C23&amp;" ","")</f>
        <v/>
      </c>
      <c r="F23" s="89" t="str">
        <f>IF('2.Mapa'!$T$108=F$5,$C23&amp;" ","")</f>
        <v/>
      </c>
      <c r="G23" s="90" t="str">
        <f>IF('2.Mapa'!$T$108=G$5,$C23&amp;" ","")</f>
        <v/>
      </c>
      <c r="H23" s="90" t="str">
        <f>IF('2.Mapa'!$T$108=H$5,$C23&amp;" ","")</f>
        <v/>
      </c>
      <c r="I23" s="90" t="str">
        <f>IF('2.Mapa'!$T$108=I$5,$C23&amp;" ","")</f>
        <v/>
      </c>
      <c r="J23" s="90" t="str">
        <f>IF('2.Mapa'!$T$108=J$5,$C23&amp;" ","")</f>
        <v/>
      </c>
      <c r="K23" s="90" t="str">
        <f>IF('2.Mapa'!$T$108=K$5,$C23&amp;" ","")</f>
        <v/>
      </c>
      <c r="L23" s="90" t="str">
        <f>IF('2.Mapa'!$T$108=L$5,$C23&amp;" ","")</f>
        <v/>
      </c>
      <c r="M23" s="90" t="str">
        <f>IF('2.Mapa'!$T$108=M$5,$C23&amp;" ","")</f>
        <v/>
      </c>
      <c r="N23" s="90" t="str">
        <f>IF('2.Mapa'!$T$108=N$5,$C23&amp;" ","")</f>
        <v/>
      </c>
      <c r="O23" s="91" t="str">
        <f>IF('2.Mapa'!$T$108=O$5,$C23&amp;" ","")</f>
        <v/>
      </c>
      <c r="P23" s="91" t="str">
        <f>IF('2.Mapa'!$T$108=P$5,$C23&amp;" ","")</f>
        <v/>
      </c>
      <c r="Q23" s="91" t="str">
        <f>IF('2.Mapa'!$T$108=Q$5,$C23&amp;" ","")</f>
        <v/>
      </c>
      <c r="R23" s="91" t="str">
        <f>IF('2.Mapa'!$T$108=R$5,$C23&amp;" ","")</f>
        <v/>
      </c>
      <c r="S23" s="91" t="str">
        <f>IF('2.Mapa'!$T$108=S$5,$C23&amp;" ","")</f>
        <v/>
      </c>
      <c r="T23" s="91" t="str">
        <f>IF('2.Mapa'!$T$108=T$5,$C23&amp;" ","")</f>
        <v/>
      </c>
      <c r="U23" s="91" t="str">
        <f>IF('2.Mapa'!$T$108=U$5,$C23&amp;" ","")</f>
        <v/>
      </c>
      <c r="V23" s="91" t="str">
        <f>IF('2.Mapa'!$T$108=V$5,$C23&amp;" ","")</f>
        <v/>
      </c>
      <c r="W23" s="91" t="str">
        <f>IF('2.Mapa'!$T$108=W$5,$C23&amp;" ","")</f>
        <v/>
      </c>
      <c r="X23" s="92" t="str">
        <f>IF('2.Mapa'!$T$108=X$5,$C23&amp;" ","")</f>
        <v/>
      </c>
      <c r="Y23" s="92" t="str">
        <f>IF('2.Mapa'!$T$108=Y$5,$C23&amp;" ","")</f>
        <v xml:space="preserve">Ri45 </v>
      </c>
      <c r="Z23" s="92" t="str">
        <f>IF('2.Mapa'!$T$108=Z$5,$C23&amp;" ","")</f>
        <v/>
      </c>
      <c r="AA23" s="92" t="str">
        <f>IF('2.Mapa'!$T$108=AA$5,$C23&amp;" ","")</f>
        <v/>
      </c>
      <c r="AB23" s="92" t="str">
        <f>IF('2.Mapa'!$T$108=AB$5,$C23&amp;" ","")</f>
        <v/>
      </c>
      <c r="AC23" s="54" t="str">
        <f>CONCATENATE("Rr",'2.Mapa'!B108)</f>
        <v>Rr45</v>
      </c>
      <c r="AD23" s="89" t="str">
        <f ca="1">IF('2.Mapa'!$AR$108=AD$5,$AC23&amp;" ","")</f>
        <v/>
      </c>
      <c r="AE23" s="89" t="str">
        <f ca="1">IF('2.Mapa'!$AR$108=AE$5,$AC23&amp;" ","")</f>
        <v/>
      </c>
      <c r="AF23" s="89" t="str">
        <f ca="1">IF('2.Mapa'!$AR$108=AF$5,$AC23&amp;" ","")</f>
        <v/>
      </c>
      <c r="AG23" s="90" t="str">
        <f ca="1">IF('2.Mapa'!$AR$108=AG$5,$AC23&amp;" ","")</f>
        <v/>
      </c>
      <c r="AH23" s="90" t="str">
        <f ca="1">IF('2.Mapa'!$AR$108=AH$5,$AC23&amp;" ","")</f>
        <v/>
      </c>
      <c r="AI23" s="90" t="str">
        <f ca="1">IF('2.Mapa'!$AR$108=AI$5,$AC23&amp;" ","")</f>
        <v/>
      </c>
      <c r="AJ23" s="90" t="str">
        <f ca="1">IF('2.Mapa'!$AR$108=AJ$5,$AC23&amp;" ","")</f>
        <v/>
      </c>
      <c r="AK23" s="90" t="str">
        <f ca="1">IF('2.Mapa'!$AR$108=AK$5,$AC23&amp;" ","")</f>
        <v/>
      </c>
      <c r="AL23" s="90" t="str">
        <f ca="1">IF('2.Mapa'!$AR$108=AL$5,$AC23&amp;" ","")</f>
        <v/>
      </c>
      <c r="AM23" s="90" t="str">
        <f ca="1">IF('2.Mapa'!$AR$108=AM$5,$AC23&amp;" ","")</f>
        <v/>
      </c>
      <c r="AN23" s="90" t="str">
        <f ca="1">IF('2.Mapa'!$AR$108=AN$5,$AC23&amp;" ","")</f>
        <v/>
      </c>
      <c r="AO23" s="91" t="str">
        <f ca="1">IF('2.Mapa'!$AR$108=AO$5,$AC23&amp;" ","")</f>
        <v/>
      </c>
      <c r="AP23" s="91" t="str">
        <f ca="1">IF('2.Mapa'!$AR$108=AP$5,$AC23&amp;" ","")</f>
        <v/>
      </c>
      <c r="AQ23" s="91" t="str">
        <f ca="1">IF('2.Mapa'!$AR$108=AQ$5,$AC23&amp;" ","")</f>
        <v/>
      </c>
      <c r="AR23" s="91" t="str">
        <f ca="1">IF('2.Mapa'!$AR$108=AR$5,$AC23&amp;" ","")</f>
        <v/>
      </c>
      <c r="AS23" s="91" t="str">
        <f ca="1">IF('2.Mapa'!$AR$108=AS$5,$AC23&amp;" ","")</f>
        <v/>
      </c>
      <c r="AT23" s="91" t="str">
        <f ca="1">IF('2.Mapa'!$AR$108=AT$5,$AC23&amp;" ","")</f>
        <v/>
      </c>
      <c r="AU23" s="91" t="str">
        <f ca="1">IF('2.Mapa'!$AR$108=AU$5,$AC23&amp;" ","")</f>
        <v/>
      </c>
      <c r="AV23" s="91" t="str">
        <f ca="1">IF('2.Mapa'!$AR$108=AV$5,$AC23&amp;" ","")</f>
        <v/>
      </c>
      <c r="AW23" s="91" t="str">
        <f ca="1">IF('2.Mapa'!$AR$108=AW$5,$AC23&amp;" ","")</f>
        <v/>
      </c>
      <c r="AX23" s="92" t="str">
        <f ca="1">IF('2.Mapa'!$AR$108=AX$5,$AC23&amp;" ","")</f>
        <v xml:space="preserve">Rr45 </v>
      </c>
      <c r="AY23" s="92" t="str">
        <f ca="1">IF('2.Mapa'!$AR$108=AY$5,$AC23&amp;" ","")</f>
        <v/>
      </c>
      <c r="AZ23" s="92" t="str">
        <f ca="1">IF('2.Mapa'!$AR$108=AZ$5,$AC23&amp;" ","")</f>
        <v/>
      </c>
      <c r="BA23" s="92" t="str">
        <f ca="1">IF('2.Mapa'!$AR$108=BA$5,$AC23&amp;" ","")</f>
        <v/>
      </c>
      <c r="BB23" s="92" t="str">
        <f ca="1">IF('2.Mapa'!$AR$108=BB$5,$AC23&amp;" ","")</f>
        <v/>
      </c>
      <c r="BC23" s="2"/>
    </row>
    <row r="24" spans="1:55" ht="27" x14ac:dyDescent="0.25">
      <c r="A24" s="4">
        <f t="shared" si="0"/>
        <v>114</v>
      </c>
      <c r="B24" s="88" t="str">
        <f>'2.Mapa'!A$114</f>
        <v>Información y comunicación</v>
      </c>
      <c r="C24" s="54" t="str">
        <f>CONCATENATE("Ri",'2.Mapa'!B114)</f>
        <v>Ri46</v>
      </c>
      <c r="D24" s="89" t="str">
        <f>IF('2.Mapa'!$T$114=D$5,$C24&amp;" ","")</f>
        <v/>
      </c>
      <c r="E24" s="89" t="str">
        <f>IF('2.Mapa'!$T$114=E$5,$C24&amp;" ","")</f>
        <v/>
      </c>
      <c r="F24" s="89" t="str">
        <f>IF('2.Mapa'!$T$114=F$5,$C24&amp;" ","")</f>
        <v/>
      </c>
      <c r="G24" s="90" t="str">
        <f>IF('2.Mapa'!$T$114=G$5,$C24&amp;" ","")</f>
        <v/>
      </c>
      <c r="H24" s="90" t="str">
        <f>IF('2.Mapa'!$T$114=H$5,$C24&amp;" ","")</f>
        <v/>
      </c>
      <c r="I24" s="90" t="str">
        <f>IF('2.Mapa'!$T$114=I$5,$C24&amp;" ","")</f>
        <v/>
      </c>
      <c r="J24" s="90" t="str">
        <f>IF('2.Mapa'!$T$114=J$5,$C24&amp;" ","")</f>
        <v/>
      </c>
      <c r="K24" s="90" t="str">
        <f>IF('2.Mapa'!$T$114=K$5,$C24&amp;" ","")</f>
        <v/>
      </c>
      <c r="L24" s="90" t="str">
        <f>IF('2.Mapa'!$T$114=L$5,$C24&amp;" ","")</f>
        <v/>
      </c>
      <c r="M24" s="90" t="str">
        <f>IF('2.Mapa'!$T$114=M$5,$C24&amp;" ","")</f>
        <v/>
      </c>
      <c r="N24" s="90" t="str">
        <f>IF('2.Mapa'!$T$114=N$5,$C24&amp;" ","")</f>
        <v/>
      </c>
      <c r="O24" s="91" t="str">
        <f>IF('2.Mapa'!$T$114=O$5,$C24&amp;" ","")</f>
        <v xml:space="preserve">Ri46 </v>
      </c>
      <c r="P24" s="91" t="str">
        <f>IF('2.Mapa'!$T$114=P$5,$C24&amp;" ","")</f>
        <v/>
      </c>
      <c r="Q24" s="91" t="str">
        <f>IF('2.Mapa'!$T$114=Q$5,$C24&amp;" ","")</f>
        <v/>
      </c>
      <c r="R24" s="91" t="str">
        <f>IF('2.Mapa'!$T$114=R$5,$C24&amp;" ","")</f>
        <v/>
      </c>
      <c r="S24" s="91" t="str">
        <f>IF('2.Mapa'!$T$114=S$5,$C24&amp;" ","")</f>
        <v/>
      </c>
      <c r="T24" s="91" t="str">
        <f>IF('2.Mapa'!$T$114=T$5,$C24&amp;" ","")</f>
        <v/>
      </c>
      <c r="U24" s="91" t="str">
        <f>IF('2.Mapa'!$T$114=U$5,$C24&amp;" ","")</f>
        <v/>
      </c>
      <c r="V24" s="91" t="str">
        <f>IF('2.Mapa'!$T$114=V$5,$C24&amp;" ","")</f>
        <v/>
      </c>
      <c r="W24" s="91" t="str">
        <f>IF('2.Mapa'!$T$114=W$5,$C24&amp;" ","")</f>
        <v/>
      </c>
      <c r="X24" s="92" t="str">
        <f>IF('2.Mapa'!$T$114=X$5,$C24&amp;" ","")</f>
        <v/>
      </c>
      <c r="Y24" s="92" t="str">
        <f>IF('2.Mapa'!$T$114=Y$5,$C24&amp;" ","")</f>
        <v/>
      </c>
      <c r="Z24" s="92" t="str">
        <f>IF('2.Mapa'!$T$114=Z$5,$C24&amp;" ","")</f>
        <v/>
      </c>
      <c r="AA24" s="92" t="str">
        <f>IF('2.Mapa'!$T$114=AA$5,$C24&amp;" ","")</f>
        <v/>
      </c>
      <c r="AB24" s="92" t="str">
        <f>IF('2.Mapa'!$T$114=AB$5,$C24&amp;" ","")</f>
        <v/>
      </c>
      <c r="AC24" s="54" t="str">
        <f>CONCATENATE("Rr",'2.Mapa'!B114)</f>
        <v>Rr46</v>
      </c>
      <c r="AD24" s="89" t="str">
        <f ca="1">IF('2.Mapa'!$AR$114=AD$5,$AC24&amp;" ","")</f>
        <v/>
      </c>
      <c r="AE24" s="89" t="str">
        <f ca="1">IF('2.Mapa'!$AR$114=AE$5,$AC24&amp;" ","")</f>
        <v xml:space="preserve">Rr46 </v>
      </c>
      <c r="AF24" s="89" t="str">
        <f ca="1">IF('2.Mapa'!$AR$114=AF$5,$AC24&amp;" ","")</f>
        <v/>
      </c>
      <c r="AG24" s="90" t="str">
        <f ca="1">IF('2.Mapa'!$AR$114=AG$5,$AC24&amp;" ","")</f>
        <v/>
      </c>
      <c r="AH24" s="90" t="str">
        <f ca="1">IF('2.Mapa'!$AR$114=AH$5,$AC24&amp;" ","")</f>
        <v/>
      </c>
      <c r="AI24" s="90" t="str">
        <f ca="1">IF('2.Mapa'!$AR$114=AI$5,$AC24&amp;" ","")</f>
        <v/>
      </c>
      <c r="AJ24" s="90" t="str">
        <f ca="1">IF('2.Mapa'!$AR$114=AJ$5,$AC24&amp;" ","")</f>
        <v/>
      </c>
      <c r="AK24" s="90" t="str">
        <f ca="1">IF('2.Mapa'!$AR$114=AK$5,$AC24&amp;" ","")</f>
        <v/>
      </c>
      <c r="AL24" s="90" t="str">
        <f ca="1">IF('2.Mapa'!$AR$114=AL$5,$AC24&amp;" ","")</f>
        <v/>
      </c>
      <c r="AM24" s="90" t="str">
        <f ca="1">IF('2.Mapa'!$AR$114=AM$5,$AC24&amp;" ","")</f>
        <v/>
      </c>
      <c r="AN24" s="90" t="str">
        <f ca="1">IF('2.Mapa'!$AR$114=AN$5,$AC24&amp;" ","")</f>
        <v/>
      </c>
      <c r="AO24" s="91" t="str">
        <f ca="1">IF('2.Mapa'!$AR$114=AO$5,$AC24&amp;" ","")</f>
        <v/>
      </c>
      <c r="AP24" s="91" t="str">
        <f ca="1">IF('2.Mapa'!$AR$114=AP$5,$AC24&amp;" ","")</f>
        <v/>
      </c>
      <c r="AQ24" s="91" t="str">
        <f ca="1">IF('2.Mapa'!$AR$114=AQ$5,$AC24&amp;" ","")</f>
        <v/>
      </c>
      <c r="AR24" s="91" t="str">
        <f ca="1">IF('2.Mapa'!$AR$114=AR$5,$AC24&amp;" ","")</f>
        <v/>
      </c>
      <c r="AS24" s="91" t="str">
        <f ca="1">IF('2.Mapa'!$AR$114=AS$5,$AC24&amp;" ","")</f>
        <v/>
      </c>
      <c r="AT24" s="91" t="str">
        <f ca="1">IF('2.Mapa'!$AR$114=AT$5,$AC24&amp;" ","")</f>
        <v/>
      </c>
      <c r="AU24" s="91" t="str">
        <f ca="1">IF('2.Mapa'!$AR$114=AU$5,$AC24&amp;" ","")</f>
        <v/>
      </c>
      <c r="AV24" s="91" t="str">
        <f ca="1">IF('2.Mapa'!$AR$114=AV$5,$AC24&amp;" ","")</f>
        <v/>
      </c>
      <c r="AW24" s="91" t="str">
        <f ca="1">IF('2.Mapa'!$AR$114=AW$5,$AC24&amp;" ","")</f>
        <v/>
      </c>
      <c r="AX24" s="92" t="str">
        <f ca="1">IF('2.Mapa'!$AR$114=AX$5,$AC24&amp;" ","")</f>
        <v/>
      </c>
      <c r="AY24" s="92" t="str">
        <f ca="1">IF('2.Mapa'!$AR$114=AY$5,$AC24&amp;" ","")</f>
        <v/>
      </c>
      <c r="AZ24" s="92" t="str">
        <f ca="1">IF('2.Mapa'!$AR$114=AZ$5,$AC24&amp;" ","")</f>
        <v/>
      </c>
      <c r="BA24" s="92" t="str">
        <f ca="1">IF('2.Mapa'!$AR$114=BA$5,$AC24&amp;" ","")</f>
        <v/>
      </c>
      <c r="BB24" s="92" t="str">
        <f ca="1">IF('2.Mapa'!$AR$114=BB$5,$AC24&amp;" ","")</f>
        <v/>
      </c>
      <c r="BC24" s="2"/>
    </row>
    <row r="25" spans="1:55" ht="27" x14ac:dyDescent="0.25">
      <c r="A25" s="4">
        <f t="shared" si="0"/>
        <v>120</v>
      </c>
      <c r="B25" s="88" t="str">
        <f>'2.Mapa'!A$120</f>
        <v>Direccionamiento estratégico</v>
      </c>
      <c r="C25" s="54" t="str">
        <f>CONCATENATE("Ri",'2.Mapa'!B120)</f>
        <v>Ri1</v>
      </c>
      <c r="D25" s="89" t="str">
        <f>IF('2.Mapa'!$T$120=D$5,$C25&amp;" ","")</f>
        <v/>
      </c>
      <c r="E25" s="89" t="str">
        <f>IF('2.Mapa'!$T$120=E$5,$C25&amp;" ","")</f>
        <v/>
      </c>
      <c r="F25" s="89" t="str">
        <f>IF('2.Mapa'!$T$120=F$5,$C25&amp;" ","")</f>
        <v/>
      </c>
      <c r="G25" s="90" t="str">
        <f>IF('2.Mapa'!$T$120=G$5,$C25&amp;" ","")</f>
        <v/>
      </c>
      <c r="H25" s="90" t="str">
        <f>IF('2.Mapa'!$T$120=H$5,$C25&amp;" ","")</f>
        <v/>
      </c>
      <c r="I25" s="90" t="str">
        <f>IF('2.Mapa'!$T$120=I$5,$C25&amp;" ","")</f>
        <v/>
      </c>
      <c r="J25" s="90" t="str">
        <f>IF('2.Mapa'!$T$120=J$5,$C25&amp;" ","")</f>
        <v/>
      </c>
      <c r="K25" s="90" t="str">
        <f>IF('2.Mapa'!$T$120=K$5,$C25&amp;" ","")</f>
        <v/>
      </c>
      <c r="L25" s="90" t="str">
        <f>IF('2.Mapa'!$T$120=L$5,$C25&amp;" ","")</f>
        <v/>
      </c>
      <c r="M25" s="90" t="str">
        <f>IF('2.Mapa'!$T$120=M$5,$C25&amp;" ","")</f>
        <v xml:space="preserve">Ri1 </v>
      </c>
      <c r="N25" s="90" t="str">
        <f>IF('2.Mapa'!$T$120=N$5,$C25&amp;" ","")</f>
        <v/>
      </c>
      <c r="O25" s="91" t="str">
        <f>IF('2.Mapa'!$T$120=O$5,$C25&amp;" ","")</f>
        <v/>
      </c>
      <c r="P25" s="91" t="str">
        <f>IF('2.Mapa'!$T$120=P$5,$C25&amp;" ","")</f>
        <v/>
      </c>
      <c r="Q25" s="91" t="str">
        <f>IF('2.Mapa'!$T$120=Q$5,$C25&amp;" ","")</f>
        <v/>
      </c>
      <c r="R25" s="91" t="str">
        <f>IF('2.Mapa'!$T$120=R$5,$C25&amp;" ","")</f>
        <v/>
      </c>
      <c r="S25" s="91" t="str">
        <f>IF('2.Mapa'!$T$120=S$5,$C25&amp;" ","")</f>
        <v/>
      </c>
      <c r="T25" s="91" t="str">
        <f>IF('2.Mapa'!$T$120=T$5,$C25&amp;" ","")</f>
        <v/>
      </c>
      <c r="U25" s="91" t="str">
        <f>IF('2.Mapa'!$T$120=U$5,$C25&amp;" ","")</f>
        <v/>
      </c>
      <c r="V25" s="91" t="str">
        <f>IF('2.Mapa'!$T$120=V$5,$C25&amp;" ","")</f>
        <v/>
      </c>
      <c r="W25" s="91" t="str">
        <f>IF('2.Mapa'!$T$120=W$5,$C25&amp;" ","")</f>
        <v/>
      </c>
      <c r="X25" s="92" t="str">
        <f>IF('2.Mapa'!$T$120=X$5,$C25&amp;" ","")</f>
        <v/>
      </c>
      <c r="Y25" s="92" t="str">
        <f>IF('2.Mapa'!$T$120=Y$5,$C25&amp;" ","")</f>
        <v/>
      </c>
      <c r="Z25" s="92" t="str">
        <f>IF('2.Mapa'!$T$120=Z$5,$C25&amp;" ","")</f>
        <v/>
      </c>
      <c r="AA25" s="92" t="str">
        <f>IF('2.Mapa'!$T$120=AA$5,$C25&amp;" ","")</f>
        <v/>
      </c>
      <c r="AB25" s="92" t="str">
        <f>IF('2.Mapa'!$T$120=AB$5,$C25&amp;" ","")</f>
        <v/>
      </c>
      <c r="AC25" s="54" t="str">
        <f>CONCATENATE("Rr",'2.Mapa'!B120)</f>
        <v>Rr1</v>
      </c>
      <c r="AD25" s="89" t="str">
        <f ca="1">IF('2.Mapa'!$AR$120=AD$5,$AC25&amp;" ","")</f>
        <v/>
      </c>
      <c r="AE25" s="89" t="str">
        <f ca="1">IF('2.Mapa'!$AR$120=AE$5,$AC25&amp;" ","")</f>
        <v/>
      </c>
      <c r="AF25" s="89" t="str">
        <f ca="1">IF('2.Mapa'!$AR$120=AF$5,$AC25&amp;" ","")</f>
        <v xml:space="preserve">Rr1 </v>
      </c>
      <c r="AG25" s="90" t="str">
        <f ca="1">IF('2.Mapa'!$AR$120=AG$5,$AC25&amp;" ","")</f>
        <v/>
      </c>
      <c r="AH25" s="90" t="str">
        <f ca="1">IF('2.Mapa'!$AR$120=AH$5,$AC25&amp;" ","")</f>
        <v/>
      </c>
      <c r="AI25" s="90" t="str">
        <f ca="1">IF('2.Mapa'!$AR$120=AI$5,$AC25&amp;" ","")</f>
        <v/>
      </c>
      <c r="AJ25" s="90" t="str">
        <f ca="1">IF('2.Mapa'!$AR$120=AJ$5,$AC25&amp;" ","")</f>
        <v/>
      </c>
      <c r="AK25" s="90" t="str">
        <f ca="1">IF('2.Mapa'!$AR$120=AK$5,$AC25&amp;" ","")</f>
        <v/>
      </c>
      <c r="AL25" s="90" t="str">
        <f ca="1">IF('2.Mapa'!$AR$120=AL$5,$AC25&amp;" ","")</f>
        <v/>
      </c>
      <c r="AM25" s="90" t="str">
        <f ca="1">IF('2.Mapa'!$AR$120=AM$5,$AC25&amp;" ","")</f>
        <v/>
      </c>
      <c r="AN25" s="90" t="str">
        <f ca="1">IF('2.Mapa'!$AR$120=AN$5,$AC25&amp;" ","")</f>
        <v/>
      </c>
      <c r="AO25" s="91" t="str">
        <f ca="1">IF('2.Mapa'!$AR$120=AO$5,$AC25&amp;" ","")</f>
        <v/>
      </c>
      <c r="AP25" s="91" t="str">
        <f ca="1">IF('2.Mapa'!$AR$120=AP$5,$AC25&amp;" ","")</f>
        <v/>
      </c>
      <c r="AQ25" s="91" t="str">
        <f ca="1">IF('2.Mapa'!$AR$120=AQ$5,$AC25&amp;" ","")</f>
        <v/>
      </c>
      <c r="AR25" s="91" t="str">
        <f ca="1">IF('2.Mapa'!$AR$120=AR$5,$AC25&amp;" ","")</f>
        <v/>
      </c>
      <c r="AS25" s="91" t="str">
        <f ca="1">IF('2.Mapa'!$AR$120=AS$5,$AC25&amp;" ","")</f>
        <v/>
      </c>
      <c r="AT25" s="91" t="str">
        <f ca="1">IF('2.Mapa'!$AR$120=AT$5,$AC25&amp;" ","")</f>
        <v/>
      </c>
      <c r="AU25" s="91" t="str">
        <f ca="1">IF('2.Mapa'!$AR$120=AU$5,$AC25&amp;" ","")</f>
        <v/>
      </c>
      <c r="AV25" s="91" t="str">
        <f ca="1">IF('2.Mapa'!$AR$120=AV$5,$AC25&amp;" ","")</f>
        <v/>
      </c>
      <c r="AW25" s="91" t="str">
        <f ca="1">IF('2.Mapa'!$AR$120=AW$5,$AC25&amp;" ","")</f>
        <v/>
      </c>
      <c r="AX25" s="92" t="str">
        <f ca="1">IF('2.Mapa'!$AR$120=AX$5,$AC25&amp;" ","")</f>
        <v/>
      </c>
      <c r="AY25" s="92" t="str">
        <f ca="1">IF('2.Mapa'!$AR$120=AY$5,$AC25&amp;" ","")</f>
        <v/>
      </c>
      <c r="AZ25" s="92" t="str">
        <f ca="1">IF('2.Mapa'!$AR$120=AZ$5,$AC25&amp;" ","")</f>
        <v/>
      </c>
      <c r="BA25" s="92" t="str">
        <f ca="1">IF('2.Mapa'!$AR$120=BA$5,$AC25&amp;" ","")</f>
        <v/>
      </c>
      <c r="BB25" s="92" t="str">
        <f ca="1">IF('2.Mapa'!$AR$120=BB$5,$AC25&amp;" ","")</f>
        <v/>
      </c>
      <c r="BC25" s="2"/>
    </row>
    <row r="26" spans="1:55" x14ac:dyDescent="0.25">
      <c r="A26" s="4">
        <f t="shared" si="0"/>
        <v>126</v>
      </c>
      <c r="B26" s="88" t="str">
        <f>'2.Mapa'!A$126</f>
        <v>Investigación</v>
      </c>
      <c r="C26" s="54" t="str">
        <f>CONCATENATE("Ri",'2.Mapa'!B126)</f>
        <v>Ri40</v>
      </c>
      <c r="D26" s="89" t="str">
        <f>IF('2.Mapa'!$T$126=D$5,$C26&amp;" ","")</f>
        <v/>
      </c>
      <c r="E26" s="89" t="str">
        <f>IF('2.Mapa'!$T$126=E$5,$C26&amp;" ","")</f>
        <v/>
      </c>
      <c r="F26" s="89" t="str">
        <f>IF('2.Mapa'!$T$126=F$5,$C26&amp;" ","")</f>
        <v/>
      </c>
      <c r="G26" s="90" t="str">
        <f>IF('2.Mapa'!$T$126=G$5,$C26&amp;" ","")</f>
        <v/>
      </c>
      <c r="H26" s="90" t="str">
        <f>IF('2.Mapa'!$T$126=H$5,$C26&amp;" ","")</f>
        <v/>
      </c>
      <c r="I26" s="90" t="str">
        <f>IF('2.Mapa'!$T$126=I$5,$C26&amp;" ","")</f>
        <v/>
      </c>
      <c r="J26" s="90" t="str">
        <f>IF('2.Mapa'!$T$126=J$5,$C26&amp;" ","")</f>
        <v/>
      </c>
      <c r="K26" s="90" t="str">
        <f>IF('2.Mapa'!$T$126=K$5,$C26&amp;" ","")</f>
        <v/>
      </c>
      <c r="L26" s="90" t="str">
        <f>IF('2.Mapa'!$T$126=L$5,$C26&amp;" ","")</f>
        <v/>
      </c>
      <c r="M26" s="90" t="str">
        <f>IF('2.Mapa'!$T$126=M$5,$C26&amp;" ","")</f>
        <v/>
      </c>
      <c r="N26" s="90" t="str">
        <f>IF('2.Mapa'!$T$126=N$5,$C26&amp;" ","")</f>
        <v/>
      </c>
      <c r="O26" s="91" t="str">
        <f>IF('2.Mapa'!$T$126=O$5,$C26&amp;" ","")</f>
        <v/>
      </c>
      <c r="P26" s="91" t="str">
        <f>IF('2.Mapa'!$T$126=P$5,$C26&amp;" ","")</f>
        <v/>
      </c>
      <c r="Q26" s="91" t="str">
        <f>IF('2.Mapa'!$T$126=Q$5,$C26&amp;" ","")</f>
        <v/>
      </c>
      <c r="R26" s="91" t="str">
        <f>IF('2.Mapa'!$T$126=R$5,$C26&amp;" ","")</f>
        <v/>
      </c>
      <c r="S26" s="91" t="str">
        <f>IF('2.Mapa'!$T$126=S$5,$C26&amp;" ","")</f>
        <v/>
      </c>
      <c r="T26" s="91" t="str">
        <f>IF('2.Mapa'!$T$126=T$5,$C26&amp;" ","")</f>
        <v/>
      </c>
      <c r="U26" s="91" t="str">
        <f>IF('2.Mapa'!$T$126=U$5,$C26&amp;" ","")</f>
        <v/>
      </c>
      <c r="V26" s="91" t="str">
        <f>IF('2.Mapa'!$T$126=V$5,$C26&amp;" ","")</f>
        <v/>
      </c>
      <c r="W26" s="91" t="str">
        <f>IF('2.Mapa'!$T$126=W$5,$C26&amp;" ","")</f>
        <v xml:space="preserve">Ri40 </v>
      </c>
      <c r="X26" s="92" t="str">
        <f>IF('2.Mapa'!$T$126=X$5,$C26&amp;" ","")</f>
        <v/>
      </c>
      <c r="Y26" s="92" t="str">
        <f>IF('2.Mapa'!$T$126=Y$5,$C26&amp;" ","")</f>
        <v/>
      </c>
      <c r="Z26" s="92" t="str">
        <f>IF('2.Mapa'!$T$126=Z$5,$C26&amp;" ","")</f>
        <v/>
      </c>
      <c r="AA26" s="92" t="str">
        <f>IF('2.Mapa'!$T$126=AA$5,$C26&amp;" ","")</f>
        <v/>
      </c>
      <c r="AB26" s="92" t="str">
        <f>IF('2.Mapa'!$T$126=AB$5,$C26&amp;" ","")</f>
        <v/>
      </c>
      <c r="AC26" s="54" t="str">
        <f>CONCATENATE("Rr",'2.Mapa'!B126)</f>
        <v>Rr40</v>
      </c>
      <c r="AD26" s="89" t="str">
        <f ca="1">IF('2.Mapa'!$AR$126=AD$5,$AC26&amp;" ","")</f>
        <v/>
      </c>
      <c r="AE26" s="89" t="str">
        <f ca="1">IF('2.Mapa'!$AR$126=AE$5,$AC26&amp;" ","")</f>
        <v/>
      </c>
      <c r="AF26" s="89" t="str">
        <f ca="1">IF('2.Mapa'!$AR$126=AF$5,$AC26&amp;" ","")</f>
        <v/>
      </c>
      <c r="AG26" s="90" t="str">
        <f ca="1">IF('2.Mapa'!$AR$126=AG$5,$AC26&amp;" ","")</f>
        <v/>
      </c>
      <c r="AH26" s="90" t="str">
        <f ca="1">IF('2.Mapa'!$AR$126=AH$5,$AC26&amp;" ","")</f>
        <v/>
      </c>
      <c r="AI26" s="90" t="str">
        <f ca="1">IF('2.Mapa'!$AR$126=AI$5,$AC26&amp;" ","")</f>
        <v/>
      </c>
      <c r="AJ26" s="90" t="str">
        <f ca="1">IF('2.Mapa'!$AR$126=AJ$5,$AC26&amp;" ","")</f>
        <v/>
      </c>
      <c r="AK26" s="90" t="str">
        <f ca="1">IF('2.Mapa'!$AR$126=AK$5,$AC26&amp;" ","")</f>
        <v/>
      </c>
      <c r="AL26" s="90" t="str">
        <f ca="1">IF('2.Mapa'!$AR$126=AL$5,$AC26&amp;" ","")</f>
        <v/>
      </c>
      <c r="AM26" s="90" t="str">
        <f ca="1">IF('2.Mapa'!$AR$126=AM$5,$AC26&amp;" ","")</f>
        <v/>
      </c>
      <c r="AN26" s="90" t="str">
        <f ca="1">IF('2.Mapa'!$AR$126=AN$5,$AC26&amp;" ","")</f>
        <v/>
      </c>
      <c r="AO26" s="91" t="str">
        <f ca="1">IF('2.Mapa'!$AR$126=AO$5,$AC26&amp;" ","")</f>
        <v/>
      </c>
      <c r="AP26" s="91" t="str">
        <f ca="1">IF('2.Mapa'!$AR$126=AP$5,$AC26&amp;" ","")</f>
        <v/>
      </c>
      <c r="AQ26" s="91" t="str">
        <f ca="1">IF('2.Mapa'!$AR$126=AQ$5,$AC26&amp;" ","")</f>
        <v/>
      </c>
      <c r="AR26" s="91" t="str">
        <f ca="1">IF('2.Mapa'!$AR$126=AR$5,$AC26&amp;" ","")</f>
        <v/>
      </c>
      <c r="AS26" s="91" t="str">
        <f ca="1">IF('2.Mapa'!$AR$126=AS$5,$AC26&amp;" ","")</f>
        <v/>
      </c>
      <c r="AT26" s="91" t="str">
        <f ca="1">IF('2.Mapa'!$AR$126=AT$5,$AC26&amp;" ","")</f>
        <v xml:space="preserve">Rr40 </v>
      </c>
      <c r="AU26" s="91" t="str">
        <f ca="1">IF('2.Mapa'!$AR$126=AU$5,$AC26&amp;" ","")</f>
        <v/>
      </c>
      <c r="AV26" s="91" t="str">
        <f ca="1">IF('2.Mapa'!$AR$126=AV$5,$AC26&amp;" ","")</f>
        <v/>
      </c>
      <c r="AW26" s="91" t="str">
        <f ca="1">IF('2.Mapa'!$AR$126=AW$5,$AC26&amp;" ","")</f>
        <v/>
      </c>
      <c r="AX26" s="92" t="str">
        <f ca="1">IF('2.Mapa'!$AR$126=AX$5,$AC26&amp;" ","")</f>
        <v/>
      </c>
      <c r="AY26" s="92" t="str">
        <f ca="1">IF('2.Mapa'!$AR$126=AY$5,$AC26&amp;" ","")</f>
        <v/>
      </c>
      <c r="AZ26" s="92" t="str">
        <f ca="1">IF('2.Mapa'!$AR$126=AZ$5,$AC26&amp;" ","")</f>
        <v/>
      </c>
      <c r="BA26" s="92" t="str">
        <f ca="1">IF('2.Mapa'!$AR$126=BA$5,$AC26&amp;" ","")</f>
        <v/>
      </c>
      <c r="BB26" s="92" t="str">
        <f ca="1">IF('2.Mapa'!$AR$126=BB$5,$AC26&amp;" ","")</f>
        <v/>
      </c>
      <c r="BC26" s="2"/>
    </row>
    <row r="27" spans="1:55" x14ac:dyDescent="0.25">
      <c r="A27" s="4">
        <f t="shared" si="0"/>
        <v>132</v>
      </c>
      <c r="B27" s="88" t="str">
        <f>'2.Mapa'!A$132</f>
        <v>Investigación</v>
      </c>
      <c r="C27" s="54" t="str">
        <f>CONCATENATE("Ri",'2.Mapa'!B132)</f>
        <v>Ri41</v>
      </c>
      <c r="D27" s="89" t="str">
        <f>IF('2.Mapa'!$T$132=D$5,$C27&amp;" ","")</f>
        <v/>
      </c>
      <c r="E27" s="89" t="str">
        <f>IF('2.Mapa'!$T$132=E$5,$C27&amp;" ","")</f>
        <v/>
      </c>
      <c r="F27" s="89" t="str">
        <f>IF('2.Mapa'!$T$132=F$5,$C27&amp;" ","")</f>
        <v/>
      </c>
      <c r="G27" s="90" t="str">
        <f>IF('2.Mapa'!$T$132=G$5,$C27&amp;" ","")</f>
        <v/>
      </c>
      <c r="H27" s="90" t="str">
        <f>IF('2.Mapa'!$T$132=H$5,$C27&amp;" ","")</f>
        <v/>
      </c>
      <c r="I27" s="90" t="str">
        <f>IF('2.Mapa'!$T$132=I$5,$C27&amp;" ","")</f>
        <v/>
      </c>
      <c r="J27" s="90" t="str">
        <f>IF('2.Mapa'!$T$132=J$5,$C27&amp;" ","")</f>
        <v/>
      </c>
      <c r="K27" s="90" t="str">
        <f>IF('2.Mapa'!$T$132=K$5,$C27&amp;" ","")</f>
        <v/>
      </c>
      <c r="L27" s="90" t="str">
        <f>IF('2.Mapa'!$T$132=L$5,$C27&amp;" ","")</f>
        <v/>
      </c>
      <c r="M27" s="90" t="str">
        <f>IF('2.Mapa'!$T$132=M$5,$C27&amp;" ","")</f>
        <v/>
      </c>
      <c r="N27" s="90" t="str">
        <f>IF('2.Mapa'!$T$132=N$5,$C27&amp;" ","")</f>
        <v xml:space="preserve">Ri41 </v>
      </c>
      <c r="O27" s="91" t="str">
        <f>IF('2.Mapa'!$T$132=O$5,$C27&amp;" ","")</f>
        <v/>
      </c>
      <c r="P27" s="91" t="str">
        <f>IF('2.Mapa'!$T$132=P$5,$C27&amp;" ","")</f>
        <v/>
      </c>
      <c r="Q27" s="91" t="str">
        <f>IF('2.Mapa'!$T$132=Q$5,$C27&amp;" ","")</f>
        <v/>
      </c>
      <c r="R27" s="91" t="str">
        <f>IF('2.Mapa'!$T$132=R$5,$C27&amp;" ","")</f>
        <v/>
      </c>
      <c r="S27" s="91" t="str">
        <f>IF('2.Mapa'!$T$132=S$5,$C27&amp;" ","")</f>
        <v/>
      </c>
      <c r="T27" s="91" t="str">
        <f>IF('2.Mapa'!$T$132=T$5,$C27&amp;" ","")</f>
        <v/>
      </c>
      <c r="U27" s="91" t="str">
        <f>IF('2.Mapa'!$T$132=U$5,$C27&amp;" ","")</f>
        <v/>
      </c>
      <c r="V27" s="91" t="str">
        <f>IF('2.Mapa'!$T$132=V$5,$C27&amp;" ","")</f>
        <v/>
      </c>
      <c r="W27" s="91" t="str">
        <f>IF('2.Mapa'!$T$132=W$5,$C27&amp;" ","")</f>
        <v/>
      </c>
      <c r="X27" s="92" t="str">
        <f>IF('2.Mapa'!$T$132=X$5,$C27&amp;" ","")</f>
        <v/>
      </c>
      <c r="Y27" s="92" t="str">
        <f>IF('2.Mapa'!$T$132=Y$5,$C27&amp;" ","")</f>
        <v/>
      </c>
      <c r="Z27" s="92" t="str">
        <f>IF('2.Mapa'!$T$132=Z$5,$C27&amp;" ","")</f>
        <v/>
      </c>
      <c r="AA27" s="92" t="str">
        <f>IF('2.Mapa'!$T$132=AA$5,$C27&amp;" ","")</f>
        <v/>
      </c>
      <c r="AB27" s="92" t="str">
        <f>IF('2.Mapa'!$T$132=AB$5,$C27&amp;" ","")</f>
        <v/>
      </c>
      <c r="AC27" s="54" t="str">
        <f>CONCATENATE("Rr",'2.Mapa'!B132)</f>
        <v>Rr41</v>
      </c>
      <c r="AD27" s="89" t="str">
        <f ca="1">IF('2.Mapa'!$AR$132=AD$5,$AC27&amp;" ","")</f>
        <v/>
      </c>
      <c r="AE27" s="89" t="str">
        <f ca="1">IF('2.Mapa'!$AR$132=AE$5,$AC27&amp;" ","")</f>
        <v/>
      </c>
      <c r="AF27" s="89" t="str">
        <f ca="1">IF('2.Mapa'!$AR$132=AF$5,$AC27&amp;" ","")</f>
        <v/>
      </c>
      <c r="AG27" s="90" t="str">
        <f ca="1">IF('2.Mapa'!$AR$132=AG$5,$AC27&amp;" ","")</f>
        <v/>
      </c>
      <c r="AH27" s="90" t="str">
        <f ca="1">IF('2.Mapa'!$AR$132=AH$5,$AC27&amp;" ","")</f>
        <v/>
      </c>
      <c r="AI27" s="90" t="str">
        <f ca="1">IF('2.Mapa'!$AR$132=AI$5,$AC27&amp;" ","")</f>
        <v/>
      </c>
      <c r="AJ27" s="90" t="str">
        <f ca="1">IF('2.Mapa'!$AR$132=AJ$5,$AC27&amp;" ","")</f>
        <v/>
      </c>
      <c r="AK27" s="90" t="str">
        <f ca="1">IF('2.Mapa'!$AR$132=AK$5,$AC27&amp;" ","")</f>
        <v/>
      </c>
      <c r="AL27" s="90" t="str">
        <f ca="1">IF('2.Mapa'!$AR$132=AL$5,$AC27&amp;" ","")</f>
        <v/>
      </c>
      <c r="AM27" s="90" t="str">
        <f ca="1">IF('2.Mapa'!$AR$132=AM$5,$AC27&amp;" ","")</f>
        <v xml:space="preserve">Rr41 </v>
      </c>
      <c r="AN27" s="90" t="str">
        <f ca="1">IF('2.Mapa'!$AR$132=AN$5,$AC27&amp;" ","")</f>
        <v/>
      </c>
      <c r="AO27" s="91" t="str">
        <f ca="1">IF('2.Mapa'!$AR$132=AO$5,$AC27&amp;" ","")</f>
        <v/>
      </c>
      <c r="AP27" s="91" t="str">
        <f ca="1">IF('2.Mapa'!$AR$132=AP$5,$AC27&amp;" ","")</f>
        <v/>
      </c>
      <c r="AQ27" s="91" t="str">
        <f ca="1">IF('2.Mapa'!$AR$132=AQ$5,$AC27&amp;" ","")</f>
        <v/>
      </c>
      <c r="AR27" s="91" t="str">
        <f ca="1">IF('2.Mapa'!$AR$132=AR$5,$AC27&amp;" ","")</f>
        <v/>
      </c>
      <c r="AS27" s="91" t="str">
        <f ca="1">IF('2.Mapa'!$AR$132=AS$5,$AC27&amp;" ","")</f>
        <v/>
      </c>
      <c r="AT27" s="91" t="str">
        <f ca="1">IF('2.Mapa'!$AR$132=AT$5,$AC27&amp;" ","")</f>
        <v/>
      </c>
      <c r="AU27" s="91" t="str">
        <f ca="1">IF('2.Mapa'!$AR$132=AU$5,$AC27&amp;" ","")</f>
        <v/>
      </c>
      <c r="AV27" s="91" t="str">
        <f ca="1">IF('2.Mapa'!$AR$132=AV$5,$AC27&amp;" ","")</f>
        <v/>
      </c>
      <c r="AW27" s="91" t="str">
        <f ca="1">IF('2.Mapa'!$AR$132=AW$5,$AC27&amp;" ","")</f>
        <v/>
      </c>
      <c r="AX27" s="92" t="str">
        <f ca="1">IF('2.Mapa'!$AR$132=AX$5,$AC27&amp;" ","")</f>
        <v/>
      </c>
      <c r="AY27" s="92" t="str">
        <f ca="1">IF('2.Mapa'!$AR$132=AY$5,$AC27&amp;" ","")</f>
        <v/>
      </c>
      <c r="AZ27" s="92" t="str">
        <f ca="1">IF('2.Mapa'!$AR$132=AZ$5,$AC27&amp;" ","")</f>
        <v/>
      </c>
      <c r="BA27" s="92" t="str">
        <f ca="1">IF('2.Mapa'!$AR$132=BA$5,$AC27&amp;" ","")</f>
        <v/>
      </c>
      <c r="BB27" s="92" t="str">
        <f ca="1">IF('2.Mapa'!$AR$132=BB$5,$AC27&amp;" ","")</f>
        <v/>
      </c>
      <c r="BC27" s="2"/>
    </row>
    <row r="28" spans="1:55" x14ac:dyDescent="0.25">
      <c r="A28" s="4">
        <f t="shared" si="0"/>
        <v>138</v>
      </c>
      <c r="B28" s="88" t="str">
        <f>'2.Mapa'!A$138</f>
        <v>Investigación</v>
      </c>
      <c r="C28" s="54" t="str">
        <f>CONCATENATE("Ri",'2.Mapa'!B138)</f>
        <v>Ri42</v>
      </c>
      <c r="D28" s="89" t="str">
        <f>IF('2.Mapa'!$T$138=D$5,$C28&amp;" ","")</f>
        <v/>
      </c>
      <c r="E28" s="89" t="str">
        <f>IF('2.Mapa'!$T$138=E$5,$C28&amp;" ","")</f>
        <v/>
      </c>
      <c r="F28" s="89" t="str">
        <f>IF('2.Mapa'!$T$138=F$5,$C28&amp;" ","")</f>
        <v/>
      </c>
      <c r="G28" s="90" t="str">
        <f>IF('2.Mapa'!$T$138=G$5,$C28&amp;" ","")</f>
        <v/>
      </c>
      <c r="H28" s="90" t="str">
        <f>IF('2.Mapa'!$T$138=H$5,$C28&amp;" ","")</f>
        <v/>
      </c>
      <c r="I28" s="90" t="str">
        <f>IF('2.Mapa'!$T$138=I$5,$C28&amp;" ","")</f>
        <v/>
      </c>
      <c r="J28" s="90" t="str">
        <f>IF('2.Mapa'!$T$138=J$5,$C28&amp;" ","")</f>
        <v/>
      </c>
      <c r="K28" s="90" t="str">
        <f>IF('2.Mapa'!$T$138=K$5,$C28&amp;" ","")</f>
        <v/>
      </c>
      <c r="L28" s="90" t="str">
        <f>IF('2.Mapa'!$T$138=L$5,$C28&amp;" ","")</f>
        <v/>
      </c>
      <c r="M28" s="90" t="str">
        <f>IF('2.Mapa'!$T$138=M$5,$C28&amp;" ","")</f>
        <v/>
      </c>
      <c r="N28" s="90" t="str">
        <f>IF('2.Mapa'!$T$138=N$5,$C28&amp;" ","")</f>
        <v/>
      </c>
      <c r="O28" s="91" t="str">
        <f>IF('2.Mapa'!$T$138=O$5,$C28&amp;" ","")</f>
        <v/>
      </c>
      <c r="P28" s="91" t="str">
        <f>IF('2.Mapa'!$T$138=P$5,$C28&amp;" ","")</f>
        <v/>
      </c>
      <c r="Q28" s="91" t="str">
        <f>IF('2.Mapa'!$T$138=Q$5,$C28&amp;" ","")</f>
        <v/>
      </c>
      <c r="R28" s="91" t="str">
        <f>IF('2.Mapa'!$T$138=R$5,$C28&amp;" ","")</f>
        <v/>
      </c>
      <c r="S28" s="91" t="str">
        <f>IF('2.Mapa'!$T$138=S$5,$C28&amp;" ","")</f>
        <v/>
      </c>
      <c r="T28" s="91" t="str">
        <f>IF('2.Mapa'!$T$138=T$5,$C28&amp;" ","")</f>
        <v/>
      </c>
      <c r="U28" s="91" t="str">
        <f>IF('2.Mapa'!$T$138=U$5,$C28&amp;" ","")</f>
        <v/>
      </c>
      <c r="V28" s="91" t="str">
        <f>IF('2.Mapa'!$T$138=V$5,$C28&amp;" ","")</f>
        <v/>
      </c>
      <c r="W28" s="91" t="str">
        <f>IF('2.Mapa'!$T$138=W$5,$C28&amp;" ","")</f>
        <v xml:space="preserve">Ri42 </v>
      </c>
      <c r="X28" s="92" t="str">
        <f>IF('2.Mapa'!$T$138=X$5,$C28&amp;" ","")</f>
        <v/>
      </c>
      <c r="Y28" s="92" t="str">
        <f>IF('2.Mapa'!$T$138=Y$5,$C28&amp;" ","")</f>
        <v/>
      </c>
      <c r="Z28" s="92" t="str">
        <f>IF('2.Mapa'!$T$138=Z$5,$C28&amp;" ","")</f>
        <v/>
      </c>
      <c r="AA28" s="92" t="str">
        <f>IF('2.Mapa'!$T$138=AA$5,$C28&amp;" ","")</f>
        <v/>
      </c>
      <c r="AB28" s="92" t="str">
        <f>IF('2.Mapa'!$T$138=AB$5,$C28&amp;" ","")</f>
        <v/>
      </c>
      <c r="AC28" s="54" t="str">
        <f>CONCATENATE("Rr",'2.Mapa'!B138)</f>
        <v>Rr42</v>
      </c>
      <c r="AD28" s="89" t="str">
        <f ca="1">IF('2.Mapa'!$AR$138=AD$5,$AC28&amp;" ","")</f>
        <v/>
      </c>
      <c r="AE28" s="89" t="str">
        <f ca="1">IF('2.Mapa'!$AR$138=AE$5,$AC28&amp;" ","")</f>
        <v/>
      </c>
      <c r="AF28" s="89" t="str">
        <f ca="1">IF('2.Mapa'!$AR$138=AF$5,$AC28&amp;" ","")</f>
        <v/>
      </c>
      <c r="AG28" s="90" t="str">
        <f ca="1">IF('2.Mapa'!$AR$138=AG$5,$AC28&amp;" ","")</f>
        <v/>
      </c>
      <c r="AH28" s="90" t="str">
        <f ca="1">IF('2.Mapa'!$AR$138=AH$5,$AC28&amp;" ","")</f>
        <v/>
      </c>
      <c r="AI28" s="90" t="str">
        <f ca="1">IF('2.Mapa'!$AR$138=AI$5,$AC28&amp;" ","")</f>
        <v/>
      </c>
      <c r="AJ28" s="90" t="str">
        <f ca="1">IF('2.Mapa'!$AR$138=AJ$5,$AC28&amp;" ","")</f>
        <v/>
      </c>
      <c r="AK28" s="90" t="str">
        <f ca="1">IF('2.Mapa'!$AR$138=AK$5,$AC28&amp;" ","")</f>
        <v/>
      </c>
      <c r="AL28" s="90" t="str">
        <f ca="1">IF('2.Mapa'!$AR$138=AL$5,$AC28&amp;" ","")</f>
        <v/>
      </c>
      <c r="AM28" s="90" t="str">
        <f ca="1">IF('2.Mapa'!$AR$138=AM$5,$AC28&amp;" ","")</f>
        <v/>
      </c>
      <c r="AN28" s="90" t="str">
        <f ca="1">IF('2.Mapa'!$AR$138=AN$5,$AC28&amp;" ","")</f>
        <v/>
      </c>
      <c r="AO28" s="91" t="str">
        <f ca="1">IF('2.Mapa'!$AR$138=AO$5,$AC28&amp;" ","")</f>
        <v/>
      </c>
      <c r="AP28" s="91" t="str">
        <f ca="1">IF('2.Mapa'!$AR$138=AP$5,$AC28&amp;" ","")</f>
        <v/>
      </c>
      <c r="AQ28" s="91" t="str">
        <f ca="1">IF('2.Mapa'!$AR$138=AQ$5,$AC28&amp;" ","")</f>
        <v/>
      </c>
      <c r="AR28" s="91" t="str">
        <f ca="1">IF('2.Mapa'!$AR$138=AR$5,$AC28&amp;" ","")</f>
        <v/>
      </c>
      <c r="AS28" s="91" t="str">
        <f ca="1">IF('2.Mapa'!$AR$138=AS$5,$AC28&amp;" ","")</f>
        <v xml:space="preserve">Rr42 </v>
      </c>
      <c r="AT28" s="91" t="str">
        <f ca="1">IF('2.Mapa'!$AR$138=AT$5,$AC28&amp;" ","")</f>
        <v/>
      </c>
      <c r="AU28" s="91" t="str">
        <f ca="1">IF('2.Mapa'!$AR$138=AU$5,$AC28&amp;" ","")</f>
        <v/>
      </c>
      <c r="AV28" s="91" t="str">
        <f ca="1">IF('2.Mapa'!$AR$138=AV$5,$AC28&amp;" ","")</f>
        <v/>
      </c>
      <c r="AW28" s="91" t="str">
        <f ca="1">IF('2.Mapa'!$AR$138=AW$5,$AC28&amp;" ","")</f>
        <v/>
      </c>
      <c r="AX28" s="92" t="str">
        <f ca="1">IF('2.Mapa'!$AR$138=AX$5,$AC28&amp;" ","")</f>
        <v/>
      </c>
      <c r="AY28" s="92" t="str">
        <f ca="1">IF('2.Mapa'!$AR$138=AY$5,$AC28&amp;" ","")</f>
        <v/>
      </c>
      <c r="AZ28" s="92" t="str">
        <f ca="1">IF('2.Mapa'!$AR$138=AZ$5,$AC28&amp;" ","")</f>
        <v/>
      </c>
      <c r="BA28" s="92" t="str">
        <f ca="1">IF('2.Mapa'!$AR$138=BA$5,$AC28&amp;" ","")</f>
        <v/>
      </c>
      <c r="BB28" s="92" t="str">
        <f ca="1">IF('2.Mapa'!$AR$138=BB$5,$AC28&amp;" ","")</f>
        <v/>
      </c>
      <c r="BC28" s="2"/>
    </row>
    <row r="29" spans="1:55" ht="40.5" x14ac:dyDescent="0.25">
      <c r="A29" s="4">
        <f t="shared" si="0"/>
        <v>144</v>
      </c>
      <c r="B29" s="88" t="str">
        <f>'2.Mapa'!A$144</f>
        <v>Apropiación social del conocimiento y del patrimonio</v>
      </c>
      <c r="C29" s="54" t="str">
        <f>CONCATENATE("Ri",'2.Mapa'!B144)</f>
        <v>Ri19</v>
      </c>
      <c r="D29" s="89" t="str">
        <f>IF('2.Mapa'!$T$144=D$5,$C29&amp;" ","")</f>
        <v/>
      </c>
      <c r="E29" s="89" t="str">
        <f>IF('2.Mapa'!$T$144=E$5,$C29&amp;" ","")</f>
        <v/>
      </c>
      <c r="F29" s="89" t="str">
        <f>IF('2.Mapa'!$T$144=F$5,$C29&amp;" ","")</f>
        <v/>
      </c>
      <c r="G29" s="90" t="str">
        <f>IF('2.Mapa'!$T$144=G$5,$C29&amp;" ","")</f>
        <v/>
      </c>
      <c r="H29" s="90" t="str">
        <f>IF('2.Mapa'!$T$144=H$5,$C29&amp;" ","")</f>
        <v/>
      </c>
      <c r="I29" s="90" t="str">
        <f>IF('2.Mapa'!$T$144=I$5,$C29&amp;" ","")</f>
        <v/>
      </c>
      <c r="J29" s="90" t="str">
        <f>IF('2.Mapa'!$T$144=J$5,$C29&amp;" ","")</f>
        <v/>
      </c>
      <c r="K29" s="90" t="str">
        <f>IF('2.Mapa'!$T$144=K$5,$C29&amp;" ","")</f>
        <v/>
      </c>
      <c r="L29" s="90" t="str">
        <f>IF('2.Mapa'!$T$144=L$5,$C29&amp;" ","")</f>
        <v/>
      </c>
      <c r="M29" s="90" t="str">
        <f>IF('2.Mapa'!$T$144=M$5,$C29&amp;" ","")</f>
        <v/>
      </c>
      <c r="N29" s="90" t="str">
        <f>IF('2.Mapa'!$T$144=N$5,$C29&amp;" ","")</f>
        <v/>
      </c>
      <c r="O29" s="91" t="str">
        <f>IF('2.Mapa'!$T$144=O$5,$C29&amp;" ","")</f>
        <v/>
      </c>
      <c r="P29" s="91" t="str">
        <f>IF('2.Mapa'!$T$144=P$5,$C29&amp;" ","")</f>
        <v/>
      </c>
      <c r="Q29" s="91" t="str">
        <f>IF('2.Mapa'!$T$144=Q$5,$C29&amp;" ","")</f>
        <v/>
      </c>
      <c r="R29" s="91" t="str">
        <f>IF('2.Mapa'!$T$144=R$5,$C29&amp;" ","")</f>
        <v/>
      </c>
      <c r="S29" s="91" t="str">
        <f>IF('2.Mapa'!$T$144=S$5,$C29&amp;" ","")</f>
        <v xml:space="preserve">Ri19 </v>
      </c>
      <c r="T29" s="91" t="str">
        <f>IF('2.Mapa'!$T$144=T$5,$C29&amp;" ","")</f>
        <v/>
      </c>
      <c r="U29" s="91" t="str">
        <f>IF('2.Mapa'!$T$144=U$5,$C29&amp;" ","")</f>
        <v/>
      </c>
      <c r="V29" s="91" t="str">
        <f>IF('2.Mapa'!$T$144=V$5,$C29&amp;" ","")</f>
        <v/>
      </c>
      <c r="W29" s="91" t="str">
        <f>IF('2.Mapa'!$T$144=W$5,$C29&amp;" ","")</f>
        <v/>
      </c>
      <c r="X29" s="92" t="str">
        <f>IF('2.Mapa'!$T$144=X$5,$C29&amp;" ","")</f>
        <v/>
      </c>
      <c r="Y29" s="92" t="str">
        <f>IF('2.Mapa'!$T$144=Y$5,$C29&amp;" ","")</f>
        <v/>
      </c>
      <c r="Z29" s="92" t="str">
        <f>IF('2.Mapa'!$T$144=Z$5,$C29&amp;" ","")</f>
        <v/>
      </c>
      <c r="AA29" s="92" t="str">
        <f>IF('2.Mapa'!$T$144=AA$5,$C29&amp;" ","")</f>
        <v/>
      </c>
      <c r="AB29" s="92" t="str">
        <f>IF('2.Mapa'!$T$144=AB$5,$C29&amp;" ","")</f>
        <v/>
      </c>
      <c r="AC29" s="54" t="str">
        <f>CONCATENATE("Rr",'2.Mapa'!B144)</f>
        <v>Rr19</v>
      </c>
      <c r="AD29" s="89" t="str">
        <f ca="1">IF('2.Mapa'!$AR$144=AD$5,$AC29&amp;" ","")</f>
        <v/>
      </c>
      <c r="AE29" s="89" t="str">
        <f ca="1">IF('2.Mapa'!$AR$144=AE$5,$AC29&amp;" ","")</f>
        <v/>
      </c>
      <c r="AF29" s="89" t="str">
        <f ca="1">IF('2.Mapa'!$AR$144=AF$5,$AC29&amp;" ","")</f>
        <v/>
      </c>
      <c r="AG29" s="90" t="str">
        <f ca="1">IF('2.Mapa'!$AR$144=AG$5,$AC29&amp;" ","")</f>
        <v/>
      </c>
      <c r="AH29" s="90" t="str">
        <f ca="1">IF('2.Mapa'!$AR$144=AH$5,$AC29&amp;" ","")</f>
        <v/>
      </c>
      <c r="AI29" s="90" t="str">
        <f ca="1">IF('2.Mapa'!$AR$144=AI$5,$AC29&amp;" ","")</f>
        <v/>
      </c>
      <c r="AJ29" s="90" t="str">
        <f ca="1">IF('2.Mapa'!$AR$144=AJ$5,$AC29&amp;" ","")</f>
        <v/>
      </c>
      <c r="AK29" s="90" t="str">
        <f ca="1">IF('2.Mapa'!$AR$144=AK$5,$AC29&amp;" ","")</f>
        <v/>
      </c>
      <c r="AL29" s="90" t="str">
        <f ca="1">IF('2.Mapa'!$AR$144=AL$5,$AC29&amp;" ","")</f>
        <v/>
      </c>
      <c r="AM29" s="90" t="str">
        <f ca="1">IF('2.Mapa'!$AR$144=AM$5,$AC29&amp;" ","")</f>
        <v/>
      </c>
      <c r="AN29" s="90" t="str">
        <f ca="1">IF('2.Mapa'!$AR$144=AN$5,$AC29&amp;" ","")</f>
        <v/>
      </c>
      <c r="AO29" s="91" t="str">
        <f ca="1">IF('2.Mapa'!$AR$144=AO$5,$AC29&amp;" ","")</f>
        <v/>
      </c>
      <c r="AP29" s="91" t="str">
        <f ca="1">IF('2.Mapa'!$AR$144=AP$5,$AC29&amp;" ","")</f>
        <v/>
      </c>
      <c r="AQ29" s="91" t="str">
        <f ca="1">IF('2.Mapa'!$AR$144=AQ$5,$AC29&amp;" ","")</f>
        <v/>
      </c>
      <c r="AR29" s="91" t="str">
        <f ca="1">IF('2.Mapa'!$AR$144=AR$5,$AC29&amp;" ","")</f>
        <v/>
      </c>
      <c r="AS29" s="91" t="str">
        <f ca="1">IF('2.Mapa'!$AR$144=AS$5,$AC29&amp;" ","")</f>
        <v xml:space="preserve">Rr19 </v>
      </c>
      <c r="AT29" s="91" t="str">
        <f ca="1">IF('2.Mapa'!$AR$144=AT$5,$AC29&amp;" ","")</f>
        <v/>
      </c>
      <c r="AU29" s="91" t="str">
        <f ca="1">IF('2.Mapa'!$AR$144=AU$5,$AC29&amp;" ","")</f>
        <v/>
      </c>
      <c r="AV29" s="91" t="str">
        <f ca="1">IF('2.Mapa'!$AR$144=AV$5,$AC29&amp;" ","")</f>
        <v/>
      </c>
      <c r="AW29" s="91" t="str">
        <f ca="1">IF('2.Mapa'!$AR$144=AW$5,$AC29&amp;" ","")</f>
        <v/>
      </c>
      <c r="AX29" s="92" t="str">
        <f ca="1">IF('2.Mapa'!$AR$144=AX$5,$AC29&amp;" ","")</f>
        <v/>
      </c>
      <c r="AY29" s="92" t="str">
        <f ca="1">IF('2.Mapa'!$AR$144=AY$5,$AC29&amp;" ","")</f>
        <v/>
      </c>
      <c r="AZ29" s="92" t="str">
        <f ca="1">IF('2.Mapa'!$AR$144=AZ$5,$AC29&amp;" ","")</f>
        <v/>
      </c>
      <c r="BA29" s="92" t="str">
        <f ca="1">IF('2.Mapa'!$AR$144=BA$5,$AC29&amp;" ","")</f>
        <v/>
      </c>
      <c r="BB29" s="92" t="str">
        <f ca="1">IF('2.Mapa'!$AR$144=BB$5,$AC29&amp;" ","")</f>
        <v/>
      </c>
      <c r="BC29" s="2"/>
    </row>
    <row r="30" spans="1:55" ht="40.5" x14ac:dyDescent="0.25">
      <c r="A30" s="4">
        <f t="shared" si="0"/>
        <v>150</v>
      </c>
      <c r="B30" s="88" t="str">
        <f>'2.Mapa'!A$150</f>
        <v>Apropiación social del conocimiento y del patrimonio</v>
      </c>
      <c r="C30" s="54" t="str">
        <f>CONCATENATE("Ri",'2.Mapa'!B150)</f>
        <v>Ri20</v>
      </c>
      <c r="D30" s="89" t="str">
        <f>IF('2.Mapa'!$T$150=D$5,$C30&amp;" ","")</f>
        <v/>
      </c>
      <c r="E30" s="89" t="str">
        <f>IF('2.Mapa'!$T$150=E$5,$C30&amp;" ","")</f>
        <v/>
      </c>
      <c r="F30" s="89" t="str">
        <f>IF('2.Mapa'!$T$150=F$5,$C30&amp;" ","")</f>
        <v/>
      </c>
      <c r="G30" s="90" t="str">
        <f>IF('2.Mapa'!$T$150=G$5,$C30&amp;" ","")</f>
        <v/>
      </c>
      <c r="H30" s="90" t="str">
        <f>IF('2.Mapa'!$T$150=H$5,$C30&amp;" ","")</f>
        <v/>
      </c>
      <c r="I30" s="90" t="str">
        <f>IF('2.Mapa'!$T$150=I$5,$C30&amp;" ","")</f>
        <v/>
      </c>
      <c r="J30" s="90" t="str">
        <f>IF('2.Mapa'!$T$150=J$5,$C30&amp;" ","")</f>
        <v/>
      </c>
      <c r="K30" s="90" t="str">
        <f>IF('2.Mapa'!$T$150=K$5,$C30&amp;" ","")</f>
        <v/>
      </c>
      <c r="L30" s="90" t="str">
        <f>IF('2.Mapa'!$T$150=L$5,$C30&amp;" ","")</f>
        <v/>
      </c>
      <c r="M30" s="90" t="str">
        <f>IF('2.Mapa'!$T$150=M$5,$C30&amp;" ","")</f>
        <v/>
      </c>
      <c r="N30" s="90" t="str">
        <f>IF('2.Mapa'!$T$150=N$5,$C30&amp;" ","")</f>
        <v/>
      </c>
      <c r="O30" s="91" t="str">
        <f>IF('2.Mapa'!$T$150=O$5,$C30&amp;" ","")</f>
        <v/>
      </c>
      <c r="P30" s="91" t="str">
        <f>IF('2.Mapa'!$T$150=P$5,$C30&amp;" ","")</f>
        <v/>
      </c>
      <c r="Q30" s="91" t="str">
        <f>IF('2.Mapa'!$T$150=Q$5,$C30&amp;" ","")</f>
        <v/>
      </c>
      <c r="R30" s="91" t="str">
        <f>IF('2.Mapa'!$T$150=R$5,$C30&amp;" ","")</f>
        <v/>
      </c>
      <c r="S30" s="91" t="str">
        <f>IF('2.Mapa'!$T$150=S$5,$C30&amp;" ","")</f>
        <v/>
      </c>
      <c r="T30" s="91" t="str">
        <f>IF('2.Mapa'!$T$150=T$5,$C30&amp;" ","")</f>
        <v/>
      </c>
      <c r="U30" s="91" t="str">
        <f>IF('2.Mapa'!$T$150=U$5,$C30&amp;" ","")</f>
        <v/>
      </c>
      <c r="V30" s="91" t="str">
        <f>IF('2.Mapa'!$T$150=V$5,$C30&amp;" ","")</f>
        <v/>
      </c>
      <c r="W30" s="91" t="str">
        <f>IF('2.Mapa'!$T$150=W$5,$C30&amp;" ","")</f>
        <v/>
      </c>
      <c r="X30" s="92" t="str">
        <f>IF('2.Mapa'!$T$150=X$5,$C30&amp;" ","")</f>
        <v/>
      </c>
      <c r="Y30" s="92" t="str">
        <f>IF('2.Mapa'!$T$150=Y$5,$C30&amp;" ","")</f>
        <v xml:space="preserve">Ri20 </v>
      </c>
      <c r="Z30" s="92" t="str">
        <f>IF('2.Mapa'!$T$150=Z$5,$C30&amp;" ","")</f>
        <v/>
      </c>
      <c r="AA30" s="92" t="str">
        <f>IF('2.Mapa'!$T$150=AA$5,$C30&amp;" ","")</f>
        <v/>
      </c>
      <c r="AB30" s="92" t="str">
        <f>IF('2.Mapa'!$T$150=AB$5,$C30&amp;" ","")</f>
        <v/>
      </c>
      <c r="AC30" s="54" t="str">
        <f>CONCATENATE("Rr",'2.Mapa'!B150)</f>
        <v>Rr20</v>
      </c>
      <c r="AD30" s="89" t="str">
        <f ca="1">IF('2.Mapa'!$AR$150=AD$5,$AC30&amp;" ","")</f>
        <v/>
      </c>
      <c r="AE30" s="89" t="str">
        <f ca="1">IF('2.Mapa'!$AR$150=AE$5,$AC30&amp;" ","")</f>
        <v/>
      </c>
      <c r="AF30" s="89" t="str">
        <f ca="1">IF('2.Mapa'!$AR$150=AF$5,$AC30&amp;" ","")</f>
        <v/>
      </c>
      <c r="AG30" s="90" t="str">
        <f ca="1">IF('2.Mapa'!$AR$150=AG$5,$AC30&amp;" ","")</f>
        <v/>
      </c>
      <c r="AH30" s="90" t="str">
        <f ca="1">IF('2.Mapa'!$AR$150=AH$5,$AC30&amp;" ","")</f>
        <v/>
      </c>
      <c r="AI30" s="90" t="str">
        <f ca="1">IF('2.Mapa'!$AR$150=AI$5,$AC30&amp;" ","")</f>
        <v/>
      </c>
      <c r="AJ30" s="90" t="str">
        <f ca="1">IF('2.Mapa'!$AR$150=AJ$5,$AC30&amp;" ","")</f>
        <v/>
      </c>
      <c r="AK30" s="90" t="str">
        <f ca="1">IF('2.Mapa'!$AR$150=AK$5,$AC30&amp;" ","")</f>
        <v/>
      </c>
      <c r="AL30" s="90" t="str">
        <f ca="1">IF('2.Mapa'!$AR$150=AL$5,$AC30&amp;" ","")</f>
        <v/>
      </c>
      <c r="AM30" s="90" t="str">
        <f ca="1">IF('2.Mapa'!$AR$150=AM$5,$AC30&amp;" ","")</f>
        <v/>
      </c>
      <c r="AN30" s="90" t="str">
        <f ca="1">IF('2.Mapa'!$AR$150=AN$5,$AC30&amp;" ","")</f>
        <v/>
      </c>
      <c r="AO30" s="91" t="str">
        <f ca="1">IF('2.Mapa'!$AR$150=AO$5,$AC30&amp;" ","")</f>
        <v/>
      </c>
      <c r="AP30" s="91" t="str">
        <f ca="1">IF('2.Mapa'!$AR$150=AP$5,$AC30&amp;" ","")</f>
        <v/>
      </c>
      <c r="AQ30" s="91" t="str">
        <f ca="1">IF('2.Mapa'!$AR$150=AQ$5,$AC30&amp;" ","")</f>
        <v/>
      </c>
      <c r="AR30" s="91" t="str">
        <f ca="1">IF('2.Mapa'!$AR$150=AR$5,$AC30&amp;" ","")</f>
        <v/>
      </c>
      <c r="AS30" s="91" t="str">
        <f ca="1">IF('2.Mapa'!$AR$150=AS$5,$AC30&amp;" ","")</f>
        <v xml:space="preserve">Rr20 </v>
      </c>
      <c r="AT30" s="91" t="str">
        <f ca="1">IF('2.Mapa'!$AR$150=AT$5,$AC30&amp;" ","")</f>
        <v/>
      </c>
      <c r="AU30" s="91" t="str">
        <f ca="1">IF('2.Mapa'!$AR$150=AU$5,$AC30&amp;" ","")</f>
        <v/>
      </c>
      <c r="AV30" s="91" t="str">
        <f ca="1">IF('2.Mapa'!$AR$150=AV$5,$AC30&amp;" ","")</f>
        <v/>
      </c>
      <c r="AW30" s="91" t="str">
        <f ca="1">IF('2.Mapa'!$AR$150=AW$5,$AC30&amp;" ","")</f>
        <v/>
      </c>
      <c r="AX30" s="92" t="str">
        <f ca="1">IF('2.Mapa'!$AR$150=AX$5,$AC30&amp;" ","")</f>
        <v/>
      </c>
      <c r="AY30" s="92" t="str">
        <f ca="1">IF('2.Mapa'!$AR$150=AY$5,$AC30&amp;" ","")</f>
        <v/>
      </c>
      <c r="AZ30" s="92" t="str">
        <f ca="1">IF('2.Mapa'!$AR$150=AZ$5,$AC30&amp;" ","")</f>
        <v/>
      </c>
      <c r="BA30" s="92" t="str">
        <f ca="1">IF('2.Mapa'!$AR$150=BA$5,$AC30&amp;" ","")</f>
        <v/>
      </c>
      <c r="BB30" s="92" t="str">
        <f ca="1">IF('2.Mapa'!$AR$150=BB$5,$AC30&amp;" ","")</f>
        <v/>
      </c>
      <c r="BC30" s="2"/>
    </row>
    <row r="31" spans="1:55" ht="40.5" x14ac:dyDescent="0.25">
      <c r="A31" s="4">
        <f t="shared" si="0"/>
        <v>156</v>
      </c>
      <c r="B31" s="88" t="str">
        <f>'2.Mapa'!A$156</f>
        <v>Apropiación social del conocimiento y del patrimonio</v>
      </c>
      <c r="C31" s="54" t="str">
        <f>CONCATENATE("Ri",'2.Mapa'!B156)</f>
        <v>Ri21</v>
      </c>
      <c r="D31" s="89" t="str">
        <f>IF('2.Mapa'!$T$156=D$5,$C31&amp;" ","")</f>
        <v/>
      </c>
      <c r="E31" s="89" t="str">
        <f>IF('2.Mapa'!$T$156=E$5,$C31&amp;" ","")</f>
        <v/>
      </c>
      <c r="F31" s="89" t="str">
        <f>IF('2.Mapa'!$T$156=F$5,$C31&amp;" ","")</f>
        <v/>
      </c>
      <c r="G31" s="90" t="str">
        <f>IF('2.Mapa'!$T$156=G$5,$C31&amp;" ","")</f>
        <v/>
      </c>
      <c r="H31" s="90" t="str">
        <f>IF('2.Mapa'!$T$156=H$5,$C31&amp;" ","")</f>
        <v/>
      </c>
      <c r="I31" s="90" t="str">
        <f>IF('2.Mapa'!$T$156=I$5,$C31&amp;" ","")</f>
        <v/>
      </c>
      <c r="J31" s="90" t="str">
        <f>IF('2.Mapa'!$T$156=J$5,$C31&amp;" ","")</f>
        <v/>
      </c>
      <c r="K31" s="90" t="str">
        <f>IF('2.Mapa'!$T$156=K$5,$C31&amp;" ","")</f>
        <v/>
      </c>
      <c r="L31" s="90" t="str">
        <f>IF('2.Mapa'!$T$156=L$5,$C31&amp;" ","")</f>
        <v/>
      </c>
      <c r="M31" s="90" t="str">
        <f>IF('2.Mapa'!$T$156=M$5,$C31&amp;" ","")</f>
        <v/>
      </c>
      <c r="N31" s="90" t="str">
        <f>IF('2.Mapa'!$T$156=N$5,$C31&amp;" ","")</f>
        <v/>
      </c>
      <c r="O31" s="91" t="str">
        <f>IF('2.Mapa'!$T$156=O$5,$C31&amp;" ","")</f>
        <v/>
      </c>
      <c r="P31" s="91" t="str">
        <f>IF('2.Mapa'!$T$156=P$5,$C31&amp;" ","")</f>
        <v/>
      </c>
      <c r="Q31" s="91" t="str">
        <f>IF('2.Mapa'!$T$156=Q$5,$C31&amp;" ","")</f>
        <v/>
      </c>
      <c r="R31" s="91" t="str">
        <f>IF('2.Mapa'!$T$156=R$5,$C31&amp;" ","")</f>
        <v/>
      </c>
      <c r="S31" s="91" t="str">
        <f>IF('2.Mapa'!$T$156=S$5,$C31&amp;" ","")</f>
        <v/>
      </c>
      <c r="T31" s="91" t="str">
        <f>IF('2.Mapa'!$T$156=T$5,$C31&amp;" ","")</f>
        <v/>
      </c>
      <c r="U31" s="91" t="str">
        <f>IF('2.Mapa'!$T$156=U$5,$C31&amp;" ","")</f>
        <v/>
      </c>
      <c r="V31" s="91" t="str">
        <f>IF('2.Mapa'!$T$156=V$5,$C31&amp;" ","")</f>
        <v/>
      </c>
      <c r="W31" s="91" t="str">
        <f>IF('2.Mapa'!$T$156=W$5,$C31&amp;" ","")</f>
        <v/>
      </c>
      <c r="X31" s="92" t="str">
        <f>IF('2.Mapa'!$T$156=X$5,$C31&amp;" ","")</f>
        <v/>
      </c>
      <c r="Y31" s="92" t="str">
        <f>IF('2.Mapa'!$T$156=Y$5,$C31&amp;" ","")</f>
        <v xml:space="preserve">Ri21 </v>
      </c>
      <c r="Z31" s="92" t="str">
        <f>IF('2.Mapa'!$T$156=Z$5,$C31&amp;" ","")</f>
        <v/>
      </c>
      <c r="AA31" s="92" t="str">
        <f>IF('2.Mapa'!$T$156=AA$5,$C31&amp;" ","")</f>
        <v/>
      </c>
      <c r="AB31" s="92" t="str">
        <f>IF('2.Mapa'!$T$156=AB$5,$C31&amp;" ","")</f>
        <v/>
      </c>
      <c r="AC31" s="54" t="str">
        <f>CONCATENATE("Rr",'2.Mapa'!B156)</f>
        <v>Rr21</v>
      </c>
      <c r="AD31" s="89" t="str">
        <f ca="1">IF('2.Mapa'!$AR$156=AD$5,$AC31&amp;" ","")</f>
        <v/>
      </c>
      <c r="AE31" s="89" t="str">
        <f ca="1">IF('2.Mapa'!$AR$156=AE$5,$AC31&amp;" ","")</f>
        <v/>
      </c>
      <c r="AF31" s="89" t="str">
        <f ca="1">IF('2.Mapa'!$AR$156=AF$5,$AC31&amp;" ","")</f>
        <v/>
      </c>
      <c r="AG31" s="90" t="str">
        <f ca="1">IF('2.Mapa'!$AR$156=AG$5,$AC31&amp;" ","")</f>
        <v/>
      </c>
      <c r="AH31" s="90" t="str">
        <f ca="1">IF('2.Mapa'!$AR$156=AH$5,$AC31&amp;" ","")</f>
        <v/>
      </c>
      <c r="AI31" s="90" t="str">
        <f ca="1">IF('2.Mapa'!$AR$156=AI$5,$AC31&amp;" ","")</f>
        <v/>
      </c>
      <c r="AJ31" s="90" t="str">
        <f ca="1">IF('2.Mapa'!$AR$156=AJ$5,$AC31&amp;" ","")</f>
        <v/>
      </c>
      <c r="AK31" s="90" t="str">
        <f ca="1">IF('2.Mapa'!$AR$156=AK$5,$AC31&amp;" ","")</f>
        <v/>
      </c>
      <c r="AL31" s="90" t="str">
        <f ca="1">IF('2.Mapa'!$AR$156=AL$5,$AC31&amp;" ","")</f>
        <v/>
      </c>
      <c r="AM31" s="90" t="str">
        <f ca="1">IF('2.Mapa'!$AR$156=AM$5,$AC31&amp;" ","")</f>
        <v/>
      </c>
      <c r="AN31" s="90" t="str">
        <f ca="1">IF('2.Mapa'!$AR$156=AN$5,$AC31&amp;" ","")</f>
        <v/>
      </c>
      <c r="AO31" s="91" t="str">
        <f ca="1">IF('2.Mapa'!$AR$156=AO$5,$AC31&amp;" ","")</f>
        <v/>
      </c>
      <c r="AP31" s="91" t="str">
        <f ca="1">IF('2.Mapa'!$AR$156=AP$5,$AC31&amp;" ","")</f>
        <v/>
      </c>
      <c r="AQ31" s="91" t="str">
        <f ca="1">IF('2.Mapa'!$AR$156=AQ$5,$AC31&amp;" ","")</f>
        <v/>
      </c>
      <c r="AR31" s="91" t="str">
        <f ca="1">IF('2.Mapa'!$AR$156=AR$5,$AC31&amp;" ","")</f>
        <v/>
      </c>
      <c r="AS31" s="91" t="str">
        <f ca="1">IF('2.Mapa'!$AR$156=AS$5,$AC31&amp;" ","")</f>
        <v xml:space="preserve">Rr21 </v>
      </c>
      <c r="AT31" s="91" t="str">
        <f ca="1">IF('2.Mapa'!$AR$156=AT$5,$AC31&amp;" ","")</f>
        <v/>
      </c>
      <c r="AU31" s="91" t="str">
        <f ca="1">IF('2.Mapa'!$AR$156=AU$5,$AC31&amp;" ","")</f>
        <v/>
      </c>
      <c r="AV31" s="91" t="str">
        <f ca="1">IF('2.Mapa'!$AR$156=AV$5,$AC31&amp;" ","")</f>
        <v/>
      </c>
      <c r="AW31" s="91" t="str">
        <f ca="1">IF('2.Mapa'!$AR$156=AW$5,$AC31&amp;" ","")</f>
        <v/>
      </c>
      <c r="AX31" s="92" t="str">
        <f ca="1">IF('2.Mapa'!$AR$156=AX$5,$AC31&amp;" ","")</f>
        <v/>
      </c>
      <c r="AY31" s="92" t="str">
        <f ca="1">IF('2.Mapa'!$AR$156=AY$5,$AC31&amp;" ","")</f>
        <v/>
      </c>
      <c r="AZ31" s="92" t="str">
        <f ca="1">IF('2.Mapa'!$AR$156=AZ$5,$AC31&amp;" ","")</f>
        <v/>
      </c>
      <c r="BA31" s="92" t="str">
        <f ca="1">IF('2.Mapa'!$AR$156=BA$5,$AC31&amp;" ","")</f>
        <v/>
      </c>
      <c r="BB31" s="92" t="str">
        <f ca="1">IF('2.Mapa'!$AR$156=BB$5,$AC31&amp;" ","")</f>
        <v/>
      </c>
      <c r="BC31" s="2"/>
    </row>
    <row r="32" spans="1:55" ht="40.5" x14ac:dyDescent="0.25">
      <c r="A32" s="4">
        <f t="shared" si="0"/>
        <v>162</v>
      </c>
      <c r="B32" s="88" t="str">
        <f>'2.Mapa'!A$162</f>
        <v>Apropiación social del conocimiento y del patrimonio</v>
      </c>
      <c r="C32" s="54" t="str">
        <f>CONCATENATE("Ri",'2.Mapa'!B162)</f>
        <v>Ri22</v>
      </c>
      <c r="D32" s="89" t="str">
        <f>IF('2.Mapa'!$T$162=D$5,$C32&amp;" ","")</f>
        <v/>
      </c>
      <c r="E32" s="89" t="str">
        <f>IF('2.Mapa'!$T$162=E$5,$C32&amp;" ","")</f>
        <v/>
      </c>
      <c r="F32" s="89" t="str">
        <f>IF('2.Mapa'!$T$162=F$5,$C32&amp;" ","")</f>
        <v/>
      </c>
      <c r="G32" s="90" t="str">
        <f>IF('2.Mapa'!$T$162=G$5,$C32&amp;" ","")</f>
        <v/>
      </c>
      <c r="H32" s="90" t="str">
        <f>IF('2.Mapa'!$T$162=H$5,$C32&amp;" ","")</f>
        <v/>
      </c>
      <c r="I32" s="90" t="str">
        <f>IF('2.Mapa'!$T$162=I$5,$C32&amp;" ","")</f>
        <v/>
      </c>
      <c r="J32" s="90" t="str">
        <f>IF('2.Mapa'!$T$162=J$5,$C32&amp;" ","")</f>
        <v/>
      </c>
      <c r="K32" s="90" t="str">
        <f>IF('2.Mapa'!$T$162=K$5,$C32&amp;" ","")</f>
        <v/>
      </c>
      <c r="L32" s="90" t="str">
        <f>IF('2.Mapa'!$T$162=L$5,$C32&amp;" ","")</f>
        <v/>
      </c>
      <c r="M32" s="90" t="str">
        <f>IF('2.Mapa'!$T$162=M$5,$C32&amp;" ","")</f>
        <v/>
      </c>
      <c r="N32" s="90" t="str">
        <f>IF('2.Mapa'!$T$162=N$5,$C32&amp;" ","")</f>
        <v/>
      </c>
      <c r="O32" s="91" t="str">
        <f>IF('2.Mapa'!$T$162=O$5,$C32&amp;" ","")</f>
        <v/>
      </c>
      <c r="P32" s="91" t="str">
        <f>IF('2.Mapa'!$T$162=P$5,$C32&amp;" ","")</f>
        <v/>
      </c>
      <c r="Q32" s="91" t="str">
        <f>IF('2.Mapa'!$T$162=Q$5,$C32&amp;" ","")</f>
        <v/>
      </c>
      <c r="R32" s="91" t="str">
        <f>IF('2.Mapa'!$T$162=R$5,$C32&amp;" ","")</f>
        <v/>
      </c>
      <c r="S32" s="91" t="str">
        <f>IF('2.Mapa'!$T$162=S$5,$C32&amp;" ","")</f>
        <v/>
      </c>
      <c r="T32" s="91" t="str">
        <f>IF('2.Mapa'!$T$162=T$5,$C32&amp;" ","")</f>
        <v/>
      </c>
      <c r="U32" s="91" t="str">
        <f>IF('2.Mapa'!$T$162=U$5,$C32&amp;" ","")</f>
        <v/>
      </c>
      <c r="V32" s="91" t="str">
        <f>IF('2.Mapa'!$T$162=V$5,$C32&amp;" ","")</f>
        <v xml:space="preserve">Ri22 </v>
      </c>
      <c r="W32" s="91" t="str">
        <f>IF('2.Mapa'!$T$162=W$5,$C32&amp;" ","")</f>
        <v/>
      </c>
      <c r="X32" s="92" t="str">
        <f>IF('2.Mapa'!$T$162=X$5,$C32&amp;" ","")</f>
        <v/>
      </c>
      <c r="Y32" s="92" t="str">
        <f>IF('2.Mapa'!$T$162=Y$5,$C32&amp;" ","")</f>
        <v/>
      </c>
      <c r="Z32" s="92" t="str">
        <f>IF('2.Mapa'!$T$162=Z$5,$C32&amp;" ","")</f>
        <v/>
      </c>
      <c r="AA32" s="92" t="str">
        <f>IF('2.Mapa'!$T$162=AA$5,$C32&amp;" ","")</f>
        <v/>
      </c>
      <c r="AB32" s="92" t="str">
        <f>IF('2.Mapa'!$T$162=AB$5,$C32&amp;" ","")</f>
        <v/>
      </c>
      <c r="AC32" s="54" t="str">
        <f>CONCATENATE("Rr",'2.Mapa'!B162)</f>
        <v>Rr22</v>
      </c>
      <c r="AD32" s="89" t="str">
        <f ca="1">IF('2.Mapa'!$AR$162=AD$5,$AC32&amp;" ","")</f>
        <v/>
      </c>
      <c r="AE32" s="89" t="str">
        <f ca="1">IF('2.Mapa'!$AR$162=AE$5,$AC32&amp;" ","")</f>
        <v/>
      </c>
      <c r="AF32" s="89" t="str">
        <f ca="1">IF('2.Mapa'!$AR$162=AF$5,$AC32&amp;" ","")</f>
        <v/>
      </c>
      <c r="AG32" s="90" t="str">
        <f ca="1">IF('2.Mapa'!$AR$162=AG$5,$AC32&amp;" ","")</f>
        <v/>
      </c>
      <c r="AH32" s="90" t="str">
        <f ca="1">IF('2.Mapa'!$AR$162=AH$5,$AC32&amp;" ","")</f>
        <v/>
      </c>
      <c r="AI32" s="90" t="str">
        <f ca="1">IF('2.Mapa'!$AR$162=AI$5,$AC32&amp;" ","")</f>
        <v/>
      </c>
      <c r="AJ32" s="90" t="str">
        <f ca="1">IF('2.Mapa'!$AR$162=AJ$5,$AC32&amp;" ","")</f>
        <v/>
      </c>
      <c r="AK32" s="90" t="str">
        <f ca="1">IF('2.Mapa'!$AR$162=AK$5,$AC32&amp;" ","")</f>
        <v/>
      </c>
      <c r="AL32" s="90" t="str">
        <f ca="1">IF('2.Mapa'!$AR$162=AL$5,$AC32&amp;" ","")</f>
        <v/>
      </c>
      <c r="AM32" s="90" t="str">
        <f ca="1">IF('2.Mapa'!$AR$162=AM$5,$AC32&amp;" ","")</f>
        <v/>
      </c>
      <c r="AN32" s="90" t="str">
        <f ca="1">IF('2.Mapa'!$AR$162=AN$5,$AC32&amp;" ","")</f>
        <v/>
      </c>
      <c r="AO32" s="91" t="str">
        <f ca="1">IF('2.Mapa'!$AR$162=AO$5,$AC32&amp;" ","")</f>
        <v/>
      </c>
      <c r="AP32" s="91" t="str">
        <f ca="1">IF('2.Mapa'!$AR$162=AP$5,$AC32&amp;" ","")</f>
        <v/>
      </c>
      <c r="AQ32" s="91" t="str">
        <f ca="1">IF('2.Mapa'!$AR$162=AQ$5,$AC32&amp;" ","")</f>
        <v/>
      </c>
      <c r="AR32" s="91" t="str">
        <f ca="1">IF('2.Mapa'!$AR$162=AR$5,$AC32&amp;" ","")</f>
        <v/>
      </c>
      <c r="AS32" s="91" t="str">
        <f ca="1">IF('2.Mapa'!$AR$162=AS$5,$AC32&amp;" ","")</f>
        <v xml:space="preserve">Rr22 </v>
      </c>
      <c r="AT32" s="91" t="str">
        <f ca="1">IF('2.Mapa'!$AR$162=AT$5,$AC32&amp;" ","")</f>
        <v/>
      </c>
      <c r="AU32" s="91" t="str">
        <f ca="1">IF('2.Mapa'!$AR$162=AU$5,$AC32&amp;" ","")</f>
        <v/>
      </c>
      <c r="AV32" s="91" t="str">
        <f ca="1">IF('2.Mapa'!$AR$162=AV$5,$AC32&amp;" ","")</f>
        <v/>
      </c>
      <c r="AW32" s="91" t="str">
        <f ca="1">IF('2.Mapa'!$AR$162=AW$5,$AC32&amp;" ","")</f>
        <v/>
      </c>
      <c r="AX32" s="92" t="str">
        <f ca="1">IF('2.Mapa'!$AR$162=AX$5,$AC32&amp;" ","")</f>
        <v/>
      </c>
      <c r="AY32" s="92" t="str">
        <f ca="1">IF('2.Mapa'!$AR$162=AY$5,$AC32&amp;" ","")</f>
        <v/>
      </c>
      <c r="AZ32" s="92" t="str">
        <f ca="1">IF('2.Mapa'!$AR$162=AZ$5,$AC32&amp;" ","")</f>
        <v/>
      </c>
      <c r="BA32" s="92" t="str">
        <f ca="1">IF('2.Mapa'!$AR$162=BA$5,$AC32&amp;" ","")</f>
        <v/>
      </c>
      <c r="BB32" s="92" t="str">
        <f ca="1">IF('2.Mapa'!$AR$162=BB$5,$AC32&amp;" ","")</f>
        <v/>
      </c>
      <c r="BC32" s="2"/>
    </row>
    <row r="33" spans="1:55" ht="40.5" x14ac:dyDescent="0.25">
      <c r="A33" s="4">
        <f t="shared" si="0"/>
        <v>168</v>
      </c>
      <c r="B33" s="88" t="str">
        <f>'2.Mapa'!A$168</f>
        <v>Apropiación social del conocimiento y del patrimonio</v>
      </c>
      <c r="C33" s="54" t="str">
        <f>CONCATENATE("Ri",'2.Mapa'!B168)</f>
        <v>Ri23</v>
      </c>
      <c r="D33" s="89" t="str">
        <f>IF('2.Mapa'!$T$168=D$5,$C33&amp;" ","")</f>
        <v/>
      </c>
      <c r="E33" s="89" t="str">
        <f>IF('2.Mapa'!$T$168=E$5,$C33&amp;" ","")</f>
        <v/>
      </c>
      <c r="F33" s="89" t="str">
        <f>IF('2.Mapa'!$T$168=F$5,$C33&amp;" ","")</f>
        <v/>
      </c>
      <c r="G33" s="90" t="str">
        <f>IF('2.Mapa'!$T$168=G$5,$C33&amp;" ","")</f>
        <v/>
      </c>
      <c r="H33" s="90" t="str">
        <f>IF('2.Mapa'!$T$168=H$5,$C33&amp;" ","")</f>
        <v/>
      </c>
      <c r="I33" s="90" t="str">
        <f>IF('2.Mapa'!$T$168=I$5,$C33&amp;" ","")</f>
        <v/>
      </c>
      <c r="J33" s="90" t="str">
        <f>IF('2.Mapa'!$T$168=J$5,$C33&amp;" ","")</f>
        <v/>
      </c>
      <c r="K33" s="90" t="str">
        <f>IF('2.Mapa'!$T$168=K$5,$C33&amp;" ","")</f>
        <v/>
      </c>
      <c r="L33" s="90" t="str">
        <f>IF('2.Mapa'!$T$168=L$5,$C33&amp;" ","")</f>
        <v/>
      </c>
      <c r="M33" s="90" t="str">
        <f>IF('2.Mapa'!$T$168=M$5,$C33&amp;" ","")</f>
        <v/>
      </c>
      <c r="N33" s="90" t="str">
        <f>IF('2.Mapa'!$T$168=N$5,$C33&amp;" ","")</f>
        <v/>
      </c>
      <c r="O33" s="91" t="str">
        <f>IF('2.Mapa'!$T$168=O$5,$C33&amp;" ","")</f>
        <v/>
      </c>
      <c r="P33" s="91" t="str">
        <f>IF('2.Mapa'!$T$168=P$5,$C33&amp;" ","")</f>
        <v/>
      </c>
      <c r="Q33" s="91" t="str">
        <f>IF('2.Mapa'!$T$168=Q$5,$C33&amp;" ","")</f>
        <v/>
      </c>
      <c r="R33" s="91" t="str">
        <f>IF('2.Mapa'!$T$168=R$5,$C33&amp;" ","")</f>
        <v xml:space="preserve">Ri23 </v>
      </c>
      <c r="S33" s="91" t="str">
        <f>IF('2.Mapa'!$T$168=S$5,$C33&amp;" ","")</f>
        <v/>
      </c>
      <c r="T33" s="91" t="str">
        <f>IF('2.Mapa'!$T$168=T$5,$C33&amp;" ","")</f>
        <v/>
      </c>
      <c r="U33" s="91" t="str">
        <f>IF('2.Mapa'!$T$168=U$5,$C33&amp;" ","")</f>
        <v/>
      </c>
      <c r="V33" s="91" t="str">
        <f>IF('2.Mapa'!$T$168=V$5,$C33&amp;" ","")</f>
        <v/>
      </c>
      <c r="W33" s="91" t="str">
        <f>IF('2.Mapa'!$T$168=W$5,$C33&amp;" ","")</f>
        <v/>
      </c>
      <c r="X33" s="92" t="str">
        <f>IF('2.Mapa'!$T$168=X$5,$C33&amp;" ","")</f>
        <v/>
      </c>
      <c r="Y33" s="92" t="str">
        <f>IF('2.Mapa'!$T$168=Y$5,$C33&amp;" ","")</f>
        <v/>
      </c>
      <c r="Z33" s="92" t="str">
        <f>IF('2.Mapa'!$T$168=Z$5,$C33&amp;" ","")</f>
        <v/>
      </c>
      <c r="AA33" s="92" t="str">
        <f>IF('2.Mapa'!$T$168=AA$5,$C33&amp;" ","")</f>
        <v/>
      </c>
      <c r="AB33" s="92" t="str">
        <f>IF('2.Mapa'!$T$168=AB$5,$C33&amp;" ","")</f>
        <v/>
      </c>
      <c r="AC33" s="54" t="str">
        <f>CONCATENATE("Rr",'2.Mapa'!B168)</f>
        <v>Rr23</v>
      </c>
      <c r="AD33" s="89" t="str">
        <f ca="1">IF('2.Mapa'!$AR$168=AD$5,$AC33&amp;" ","")</f>
        <v/>
      </c>
      <c r="AE33" s="89" t="str">
        <f ca="1">IF('2.Mapa'!$AR$168=AE$5,$AC33&amp;" ","")</f>
        <v/>
      </c>
      <c r="AF33" s="89" t="str">
        <f ca="1">IF('2.Mapa'!$AR$168=AF$5,$AC33&amp;" ","")</f>
        <v/>
      </c>
      <c r="AG33" s="90" t="str">
        <f ca="1">IF('2.Mapa'!$AR$168=AG$5,$AC33&amp;" ","")</f>
        <v/>
      </c>
      <c r="AH33" s="90" t="str">
        <f ca="1">IF('2.Mapa'!$AR$168=AH$5,$AC33&amp;" ","")</f>
        <v/>
      </c>
      <c r="AI33" s="90" t="str">
        <f ca="1">IF('2.Mapa'!$AR$168=AI$5,$AC33&amp;" ","")</f>
        <v/>
      </c>
      <c r="AJ33" s="90" t="str">
        <f ca="1">IF('2.Mapa'!$AR$168=AJ$5,$AC33&amp;" ","")</f>
        <v/>
      </c>
      <c r="AK33" s="90" t="str">
        <f ca="1">IF('2.Mapa'!$AR$168=AK$5,$AC33&amp;" ","")</f>
        <v/>
      </c>
      <c r="AL33" s="90" t="str">
        <f ca="1">IF('2.Mapa'!$AR$168=AL$5,$AC33&amp;" ","")</f>
        <v/>
      </c>
      <c r="AM33" s="90" t="str">
        <f ca="1">IF('2.Mapa'!$AR$168=AM$5,$AC33&amp;" ","")</f>
        <v xml:space="preserve">Rr23 </v>
      </c>
      <c r="AN33" s="90" t="str">
        <f ca="1">IF('2.Mapa'!$AR$168=AN$5,$AC33&amp;" ","")</f>
        <v/>
      </c>
      <c r="AO33" s="91" t="str">
        <f ca="1">IF('2.Mapa'!$AR$168=AO$5,$AC33&amp;" ","")</f>
        <v/>
      </c>
      <c r="AP33" s="91" t="str">
        <f ca="1">IF('2.Mapa'!$AR$168=AP$5,$AC33&amp;" ","")</f>
        <v/>
      </c>
      <c r="AQ33" s="91" t="str">
        <f ca="1">IF('2.Mapa'!$AR$168=AQ$5,$AC33&amp;" ","")</f>
        <v/>
      </c>
      <c r="AR33" s="91" t="str">
        <f ca="1">IF('2.Mapa'!$AR$168=AR$5,$AC33&amp;" ","")</f>
        <v/>
      </c>
      <c r="AS33" s="91" t="str">
        <f ca="1">IF('2.Mapa'!$AR$168=AS$5,$AC33&amp;" ","")</f>
        <v/>
      </c>
      <c r="AT33" s="91" t="str">
        <f ca="1">IF('2.Mapa'!$AR$168=AT$5,$AC33&amp;" ","")</f>
        <v/>
      </c>
      <c r="AU33" s="91" t="str">
        <f ca="1">IF('2.Mapa'!$AR$168=AU$5,$AC33&amp;" ","")</f>
        <v/>
      </c>
      <c r="AV33" s="91" t="str">
        <f ca="1">IF('2.Mapa'!$AR$168=AV$5,$AC33&amp;" ","")</f>
        <v/>
      </c>
      <c r="AW33" s="91" t="str">
        <f ca="1">IF('2.Mapa'!$AR$168=AW$5,$AC33&amp;" ","")</f>
        <v/>
      </c>
      <c r="AX33" s="92" t="str">
        <f ca="1">IF('2.Mapa'!$AR$168=AX$5,$AC33&amp;" ","")</f>
        <v/>
      </c>
      <c r="AY33" s="92" t="str">
        <f ca="1">IF('2.Mapa'!$AR$168=AY$5,$AC33&amp;" ","")</f>
        <v/>
      </c>
      <c r="AZ33" s="92" t="str">
        <f ca="1">IF('2.Mapa'!$AR$168=AZ$5,$AC33&amp;" ","")</f>
        <v/>
      </c>
      <c r="BA33" s="92" t="str">
        <f ca="1">IF('2.Mapa'!$AR$168=BA$5,$AC33&amp;" ","")</f>
        <v/>
      </c>
      <c r="BB33" s="92" t="str">
        <f ca="1">IF('2.Mapa'!$AR$168=BB$5,$AC33&amp;" ","")</f>
        <v/>
      </c>
      <c r="BC33" s="2"/>
    </row>
    <row r="34" spans="1:55" ht="27" x14ac:dyDescent="0.25">
      <c r="A34" s="4">
        <f t="shared" si="0"/>
        <v>174</v>
      </c>
      <c r="B34" s="88" t="str">
        <f>'2.Mapa'!A$174</f>
        <v>Direccionamiento estratégico</v>
      </c>
      <c r="C34" s="54" t="str">
        <f>CONCATENATE("Ri",'2.Mapa'!B174)</f>
        <v>Ri2</v>
      </c>
      <c r="D34" s="89" t="str">
        <f>IF('2.Mapa'!$T$174=D$5,$C34&amp;" ","")</f>
        <v/>
      </c>
      <c r="E34" s="89" t="str">
        <f>IF('2.Mapa'!$T$174=E$5,$C34&amp;" ","")</f>
        <v/>
      </c>
      <c r="F34" s="89" t="str">
        <f>IF('2.Mapa'!$T$174=F$5,$C34&amp;" ","")</f>
        <v/>
      </c>
      <c r="G34" s="90" t="str">
        <f>IF('2.Mapa'!$T$174=G$5,$C34&amp;" ","")</f>
        <v/>
      </c>
      <c r="H34" s="90" t="str">
        <f>IF('2.Mapa'!$T$174=H$5,$C34&amp;" ","")</f>
        <v/>
      </c>
      <c r="I34" s="90" t="str">
        <f>IF('2.Mapa'!$T$174=I$5,$C34&amp;" ","")</f>
        <v/>
      </c>
      <c r="J34" s="90" t="str">
        <f>IF('2.Mapa'!$T$174=J$5,$C34&amp;" ","")</f>
        <v/>
      </c>
      <c r="K34" s="90" t="str">
        <f>IF('2.Mapa'!$T$174=K$5,$C34&amp;" ","")</f>
        <v/>
      </c>
      <c r="L34" s="90" t="str">
        <f>IF('2.Mapa'!$T$174=L$5,$C34&amp;" ","")</f>
        <v/>
      </c>
      <c r="M34" s="90" t="str">
        <f>IF('2.Mapa'!$T$174=M$5,$C34&amp;" ","")</f>
        <v xml:space="preserve">Ri2 </v>
      </c>
      <c r="N34" s="90" t="str">
        <f>IF('2.Mapa'!$T$174=N$5,$C34&amp;" ","")</f>
        <v/>
      </c>
      <c r="O34" s="91" t="str">
        <f>IF('2.Mapa'!$T$174=O$5,$C34&amp;" ","")</f>
        <v/>
      </c>
      <c r="P34" s="91" t="str">
        <f>IF('2.Mapa'!$T$174=P$5,$C34&amp;" ","")</f>
        <v/>
      </c>
      <c r="Q34" s="91" t="str">
        <f>IF('2.Mapa'!$T$174=Q$5,$C34&amp;" ","")</f>
        <v/>
      </c>
      <c r="R34" s="91" t="str">
        <f>IF('2.Mapa'!$T$174=R$5,$C34&amp;" ","")</f>
        <v/>
      </c>
      <c r="S34" s="91" t="str">
        <f>IF('2.Mapa'!$T$174=S$5,$C34&amp;" ","")</f>
        <v/>
      </c>
      <c r="T34" s="91" t="str">
        <f>IF('2.Mapa'!$T$174=T$5,$C34&amp;" ","")</f>
        <v/>
      </c>
      <c r="U34" s="91" t="str">
        <f>IF('2.Mapa'!$T$174=U$5,$C34&amp;" ","")</f>
        <v/>
      </c>
      <c r="V34" s="91" t="str">
        <f>IF('2.Mapa'!$T$174=V$5,$C34&amp;" ","")</f>
        <v/>
      </c>
      <c r="W34" s="91" t="str">
        <f>IF('2.Mapa'!$T$174=W$5,$C34&amp;" ","")</f>
        <v/>
      </c>
      <c r="X34" s="92" t="str">
        <f>IF('2.Mapa'!$T$174=X$5,$C34&amp;" ","")</f>
        <v/>
      </c>
      <c r="Y34" s="92" t="str">
        <f>IF('2.Mapa'!$T$174=Y$5,$C34&amp;" ","")</f>
        <v/>
      </c>
      <c r="Z34" s="92" t="str">
        <f>IF('2.Mapa'!$T$174=Z$5,$C34&amp;" ","")</f>
        <v/>
      </c>
      <c r="AA34" s="92" t="str">
        <f>IF('2.Mapa'!$T$174=AA$5,$C34&amp;" ","")</f>
        <v/>
      </c>
      <c r="AB34" s="92" t="str">
        <f>IF('2.Mapa'!$T$174=AB$5,$C34&amp;" ","")</f>
        <v/>
      </c>
      <c r="AC34" s="54" t="str">
        <f>CONCATENATE("Rr",'2.Mapa'!B174)</f>
        <v>Rr2</v>
      </c>
      <c r="AD34" s="89" t="str">
        <f ca="1">IF('2.Mapa'!$AR$174=AD$5,$AC34&amp;" ","")</f>
        <v/>
      </c>
      <c r="AE34" s="89" t="str">
        <f ca="1">IF('2.Mapa'!$AR$174=AE$5,$AC34&amp;" ","")</f>
        <v/>
      </c>
      <c r="AF34" s="89" t="str">
        <f ca="1">IF('2.Mapa'!$AR$174=AF$5,$AC34&amp;" ","")</f>
        <v/>
      </c>
      <c r="AG34" s="90" t="str">
        <f ca="1">IF('2.Mapa'!$AR$174=AG$5,$AC34&amp;" ","")</f>
        <v/>
      </c>
      <c r="AH34" s="90" t="str">
        <f ca="1">IF('2.Mapa'!$AR$174=AH$5,$AC34&amp;" ","")</f>
        <v/>
      </c>
      <c r="AI34" s="90" t="str">
        <f ca="1">IF('2.Mapa'!$AR$174=AI$5,$AC34&amp;" ","")</f>
        <v/>
      </c>
      <c r="AJ34" s="90" t="str">
        <f ca="1">IF('2.Mapa'!$AR$174=AJ$5,$AC34&amp;" ","")</f>
        <v/>
      </c>
      <c r="AK34" s="90" t="str">
        <f ca="1">IF('2.Mapa'!$AR$174=AK$5,$AC34&amp;" ","")</f>
        <v/>
      </c>
      <c r="AL34" s="90" t="str">
        <f ca="1">IF('2.Mapa'!$AR$174=AL$5,$AC34&amp;" ","")</f>
        <v/>
      </c>
      <c r="AM34" s="90" t="str">
        <f ca="1">IF('2.Mapa'!$AR$174=AM$5,$AC34&amp;" ","")</f>
        <v xml:space="preserve">Rr2 </v>
      </c>
      <c r="AN34" s="90" t="str">
        <f ca="1">IF('2.Mapa'!$AR$174=AN$5,$AC34&amp;" ","")</f>
        <v/>
      </c>
      <c r="AO34" s="91" t="str">
        <f ca="1">IF('2.Mapa'!$AR$174=AO$5,$AC34&amp;" ","")</f>
        <v/>
      </c>
      <c r="AP34" s="91" t="str">
        <f ca="1">IF('2.Mapa'!$AR$174=AP$5,$AC34&amp;" ","")</f>
        <v/>
      </c>
      <c r="AQ34" s="91" t="str">
        <f ca="1">IF('2.Mapa'!$AR$174=AQ$5,$AC34&amp;" ","")</f>
        <v/>
      </c>
      <c r="AR34" s="91" t="str">
        <f ca="1">IF('2.Mapa'!$AR$174=AR$5,$AC34&amp;" ","")</f>
        <v/>
      </c>
      <c r="AS34" s="91" t="str">
        <f ca="1">IF('2.Mapa'!$AR$174=AS$5,$AC34&amp;" ","")</f>
        <v/>
      </c>
      <c r="AT34" s="91" t="str">
        <f ca="1">IF('2.Mapa'!$AR$174=AT$5,$AC34&amp;" ","")</f>
        <v/>
      </c>
      <c r="AU34" s="91" t="str">
        <f ca="1">IF('2.Mapa'!$AR$174=AU$5,$AC34&amp;" ","")</f>
        <v/>
      </c>
      <c r="AV34" s="91" t="str">
        <f ca="1">IF('2.Mapa'!$AR$174=AV$5,$AC34&amp;" ","")</f>
        <v/>
      </c>
      <c r="AW34" s="91" t="str">
        <f ca="1">IF('2.Mapa'!$AR$174=AW$5,$AC34&amp;" ","")</f>
        <v/>
      </c>
      <c r="AX34" s="92" t="str">
        <f ca="1">IF('2.Mapa'!$AR$174=AX$5,$AC34&amp;" ","")</f>
        <v/>
      </c>
      <c r="AY34" s="92" t="str">
        <f ca="1">IF('2.Mapa'!$AR$174=AY$5,$AC34&amp;" ","")</f>
        <v/>
      </c>
      <c r="AZ34" s="92" t="str">
        <f ca="1">IF('2.Mapa'!$AR$174=AZ$5,$AC34&amp;" ","")</f>
        <v/>
      </c>
      <c r="BA34" s="92" t="str">
        <f ca="1">IF('2.Mapa'!$AR$174=BA$5,$AC34&amp;" ","")</f>
        <v/>
      </c>
      <c r="BB34" s="92" t="str">
        <f ca="1">IF('2.Mapa'!$AR$174=BB$5,$AC34&amp;" ","")</f>
        <v/>
      </c>
      <c r="BC34" s="2"/>
    </row>
    <row r="35" spans="1:55" ht="27" x14ac:dyDescent="0.25">
      <c r="A35" s="4">
        <f t="shared" si="0"/>
        <v>180</v>
      </c>
      <c r="B35" s="88" t="str">
        <f>'2.Mapa'!A$180</f>
        <v>Direccionamiento estratégico</v>
      </c>
      <c r="C35" s="54" t="str">
        <f>CONCATENATE("Ri",'2.Mapa'!B180)</f>
        <v>Ri3</v>
      </c>
      <c r="D35" s="89" t="str">
        <f>IF('2.Mapa'!$T$180=D$5,$C35&amp;" ","")</f>
        <v/>
      </c>
      <c r="E35" s="89" t="str">
        <f>IF('2.Mapa'!$T$180=E$5,$C35&amp;" ","")</f>
        <v/>
      </c>
      <c r="F35" s="89" t="str">
        <f>IF('2.Mapa'!$T$180=F$5,$C35&amp;" ","")</f>
        <v/>
      </c>
      <c r="G35" s="90" t="str">
        <f>IF('2.Mapa'!$T$180=G$5,$C35&amp;" ","")</f>
        <v/>
      </c>
      <c r="H35" s="90" t="str">
        <f>IF('2.Mapa'!$T$180=H$5,$C35&amp;" ","")</f>
        <v/>
      </c>
      <c r="I35" s="90" t="str">
        <f>IF('2.Mapa'!$T$180=I$5,$C35&amp;" ","")</f>
        <v/>
      </c>
      <c r="J35" s="90" t="str">
        <f>IF('2.Mapa'!$T$180=J$5,$C35&amp;" ","")</f>
        <v/>
      </c>
      <c r="K35" s="90" t="str">
        <f>IF('2.Mapa'!$T$180=K$5,$C35&amp;" ","")</f>
        <v/>
      </c>
      <c r="L35" s="90" t="str">
        <f>IF('2.Mapa'!$T$180=L$5,$C35&amp;" ","")</f>
        <v/>
      </c>
      <c r="M35" s="90" t="str">
        <f>IF('2.Mapa'!$T$180=M$5,$C35&amp;" ","")</f>
        <v/>
      </c>
      <c r="N35" s="90" t="str">
        <f>IF('2.Mapa'!$T$180=N$5,$C35&amp;" ","")</f>
        <v/>
      </c>
      <c r="O35" s="91" t="str">
        <f>IF('2.Mapa'!$T$180=O$5,$C35&amp;" ","")</f>
        <v/>
      </c>
      <c r="P35" s="91" t="str">
        <f>IF('2.Mapa'!$T$180=P$5,$C35&amp;" ","")</f>
        <v/>
      </c>
      <c r="Q35" s="91" t="str">
        <f>IF('2.Mapa'!$T$180=Q$5,$C35&amp;" ","")</f>
        <v/>
      </c>
      <c r="R35" s="91" t="str">
        <f>IF('2.Mapa'!$T$180=R$5,$C35&amp;" ","")</f>
        <v/>
      </c>
      <c r="S35" s="91" t="str">
        <f>IF('2.Mapa'!$T$180=S$5,$C35&amp;" ","")</f>
        <v/>
      </c>
      <c r="T35" s="91" t="str">
        <f>IF('2.Mapa'!$T$180=T$5,$C35&amp;" ","")</f>
        <v/>
      </c>
      <c r="U35" s="91" t="str">
        <f>IF('2.Mapa'!$T$180=U$5,$C35&amp;" ","")</f>
        <v/>
      </c>
      <c r="V35" s="91" t="str">
        <f>IF('2.Mapa'!$T$180=V$5,$C35&amp;" ","")</f>
        <v/>
      </c>
      <c r="W35" s="91" t="str">
        <f>IF('2.Mapa'!$T$180=W$5,$C35&amp;" ","")</f>
        <v/>
      </c>
      <c r="X35" s="92" t="str">
        <f>IF('2.Mapa'!$T$180=X$5,$C35&amp;" ","")</f>
        <v/>
      </c>
      <c r="Y35" s="92" t="str">
        <f>IF('2.Mapa'!$T$180=Y$5,$C35&amp;" ","")</f>
        <v/>
      </c>
      <c r="Z35" s="92" t="str">
        <f>IF('2.Mapa'!$T$180=Z$5,$C35&amp;" ","")</f>
        <v/>
      </c>
      <c r="AA35" s="92" t="str">
        <f>IF('2.Mapa'!$T$180=AA$5,$C35&amp;" ","")</f>
        <v/>
      </c>
      <c r="AB35" s="92" t="str">
        <f>IF('2.Mapa'!$T$180=AB$5,$C35&amp;" ","")</f>
        <v xml:space="preserve">Ri3 </v>
      </c>
      <c r="AC35" s="54" t="str">
        <f>CONCATENATE("Rr",'2.Mapa'!B180)</f>
        <v>Rr3</v>
      </c>
      <c r="AD35" s="89" t="str">
        <f ca="1">IF('2.Mapa'!$AR$180=AD$5,$AC35&amp;" ","")</f>
        <v/>
      </c>
      <c r="AE35" s="89" t="str">
        <f ca="1">IF('2.Mapa'!$AR$180=AE$5,$AC35&amp;" ","")</f>
        <v/>
      </c>
      <c r="AF35" s="89" t="str">
        <f ca="1">IF('2.Mapa'!$AR$180=AF$5,$AC35&amp;" ","")</f>
        <v/>
      </c>
      <c r="AG35" s="90" t="str">
        <f ca="1">IF('2.Mapa'!$AR$180=AG$5,$AC35&amp;" ","")</f>
        <v/>
      </c>
      <c r="AH35" s="90" t="str">
        <f ca="1">IF('2.Mapa'!$AR$180=AH$5,$AC35&amp;" ","")</f>
        <v/>
      </c>
      <c r="AI35" s="90" t="str">
        <f ca="1">IF('2.Mapa'!$AR$180=AI$5,$AC35&amp;" ","")</f>
        <v/>
      </c>
      <c r="AJ35" s="90" t="str">
        <f ca="1">IF('2.Mapa'!$AR$180=AJ$5,$AC35&amp;" ","")</f>
        <v/>
      </c>
      <c r="AK35" s="90" t="str">
        <f ca="1">IF('2.Mapa'!$AR$180=AK$5,$AC35&amp;" ","")</f>
        <v/>
      </c>
      <c r="AL35" s="90" t="str">
        <f ca="1">IF('2.Mapa'!$AR$180=AL$5,$AC35&amp;" ","")</f>
        <v/>
      </c>
      <c r="AM35" s="90" t="str">
        <f ca="1">IF('2.Mapa'!$AR$180=AM$5,$AC35&amp;" ","")</f>
        <v/>
      </c>
      <c r="AN35" s="90" t="str">
        <f ca="1">IF('2.Mapa'!$AR$180=AN$5,$AC35&amp;" ","")</f>
        <v/>
      </c>
      <c r="AO35" s="91" t="str">
        <f ca="1">IF('2.Mapa'!$AR$180=AO$5,$AC35&amp;" ","")</f>
        <v/>
      </c>
      <c r="AP35" s="91" t="str">
        <f ca="1">IF('2.Mapa'!$AR$180=AP$5,$AC35&amp;" ","")</f>
        <v/>
      </c>
      <c r="AQ35" s="91" t="str">
        <f ca="1">IF('2.Mapa'!$AR$180=AQ$5,$AC35&amp;" ","")</f>
        <v/>
      </c>
      <c r="AR35" s="91" t="str">
        <f ca="1">IF('2.Mapa'!$AR$180=AR$5,$AC35&amp;" ","")</f>
        <v/>
      </c>
      <c r="AS35" s="91" t="str">
        <f ca="1">IF('2.Mapa'!$AR$180=AS$5,$AC35&amp;" ","")</f>
        <v/>
      </c>
      <c r="AT35" s="91" t="str">
        <f ca="1">IF('2.Mapa'!$AR$180=AT$5,$AC35&amp;" ","")</f>
        <v/>
      </c>
      <c r="AU35" s="91" t="str">
        <f ca="1">IF('2.Mapa'!$AR$180=AU$5,$AC35&amp;" ","")</f>
        <v/>
      </c>
      <c r="AV35" s="91" t="str">
        <f ca="1">IF('2.Mapa'!$AR$180=AV$5,$AC35&amp;" ","")</f>
        <v/>
      </c>
      <c r="AW35" s="91" t="str">
        <f ca="1">IF('2.Mapa'!$AR$180=AW$5,$AC35&amp;" ","")</f>
        <v/>
      </c>
      <c r="AX35" s="92" t="str">
        <f ca="1">IF('2.Mapa'!$AR$180=AX$5,$AC35&amp;" ","")</f>
        <v xml:space="preserve">Rr3 </v>
      </c>
      <c r="AY35" s="92" t="str">
        <f ca="1">IF('2.Mapa'!$AR$180=AY$5,$AC35&amp;" ","")</f>
        <v/>
      </c>
      <c r="AZ35" s="92" t="str">
        <f ca="1">IF('2.Mapa'!$AR$180=AZ$5,$AC35&amp;" ","")</f>
        <v/>
      </c>
      <c r="BA35" s="92" t="str">
        <f ca="1">IF('2.Mapa'!$AR$180=BA$5,$AC35&amp;" ","")</f>
        <v/>
      </c>
      <c r="BB35" s="92" t="str">
        <f ca="1">IF('2.Mapa'!$AR$180=BB$5,$AC35&amp;" ","")</f>
        <v/>
      </c>
      <c r="BC35" s="2"/>
    </row>
    <row r="36" spans="1:55" ht="27" x14ac:dyDescent="0.25">
      <c r="A36" s="4">
        <f t="shared" si="0"/>
        <v>186</v>
      </c>
      <c r="B36" s="88" t="str">
        <f>'2.Mapa'!A$186</f>
        <v>Direccionamiento estratégico</v>
      </c>
      <c r="C36" s="54" t="str">
        <f>CONCATENATE("Ri",'2.Mapa'!B186)</f>
        <v>Ri4</v>
      </c>
      <c r="D36" s="89" t="str">
        <f>IF('2.Mapa'!$T$186=D$5,$C36&amp;" ","")</f>
        <v/>
      </c>
      <c r="E36" s="89" t="str">
        <f>IF('2.Mapa'!$T$186=E$5,$C36&amp;" ","")</f>
        <v/>
      </c>
      <c r="F36" s="89" t="str">
        <f>IF('2.Mapa'!$T$186=F$5,$C36&amp;" ","")</f>
        <v/>
      </c>
      <c r="G36" s="90" t="str">
        <f>IF('2.Mapa'!$T$186=G$5,$C36&amp;" ","")</f>
        <v/>
      </c>
      <c r="H36" s="90" t="str">
        <f>IF('2.Mapa'!$T$186=H$5,$C36&amp;" ","")</f>
        <v/>
      </c>
      <c r="I36" s="90" t="str">
        <f>IF('2.Mapa'!$T$186=I$5,$C36&amp;" ","")</f>
        <v/>
      </c>
      <c r="J36" s="90" t="str">
        <f>IF('2.Mapa'!$T$186=J$5,$C36&amp;" ","")</f>
        <v/>
      </c>
      <c r="K36" s="90" t="str">
        <f>IF('2.Mapa'!$T$186=K$5,$C36&amp;" ","")</f>
        <v/>
      </c>
      <c r="L36" s="90" t="str">
        <f>IF('2.Mapa'!$T$186=L$5,$C36&amp;" ","")</f>
        <v/>
      </c>
      <c r="M36" s="90" t="str">
        <f>IF('2.Mapa'!$T$186=M$5,$C36&amp;" ","")</f>
        <v/>
      </c>
      <c r="N36" s="90" t="str">
        <f>IF('2.Mapa'!$T$186=N$5,$C36&amp;" ","")</f>
        <v xml:space="preserve">Ri4 </v>
      </c>
      <c r="O36" s="91" t="str">
        <f>IF('2.Mapa'!$T$186=O$5,$C36&amp;" ","")</f>
        <v/>
      </c>
      <c r="P36" s="91" t="str">
        <f>IF('2.Mapa'!$T$186=P$5,$C36&amp;" ","")</f>
        <v/>
      </c>
      <c r="Q36" s="91" t="str">
        <f>IF('2.Mapa'!$T$186=Q$5,$C36&amp;" ","")</f>
        <v/>
      </c>
      <c r="R36" s="91" t="str">
        <f>IF('2.Mapa'!$T$186=R$5,$C36&amp;" ","")</f>
        <v/>
      </c>
      <c r="S36" s="91" t="str">
        <f>IF('2.Mapa'!$T$186=S$5,$C36&amp;" ","")</f>
        <v/>
      </c>
      <c r="T36" s="91" t="str">
        <f>IF('2.Mapa'!$T$186=T$5,$C36&amp;" ","")</f>
        <v/>
      </c>
      <c r="U36" s="91" t="str">
        <f>IF('2.Mapa'!$T$186=U$5,$C36&amp;" ","")</f>
        <v/>
      </c>
      <c r="V36" s="91" t="str">
        <f>IF('2.Mapa'!$T$186=V$5,$C36&amp;" ","")</f>
        <v/>
      </c>
      <c r="W36" s="91" t="str">
        <f>IF('2.Mapa'!$T$186=W$5,$C36&amp;" ","")</f>
        <v/>
      </c>
      <c r="X36" s="92" t="str">
        <f>IF('2.Mapa'!$T$186=X$5,$C36&amp;" ","")</f>
        <v/>
      </c>
      <c r="Y36" s="92" t="str">
        <f>IF('2.Mapa'!$T$186=Y$5,$C36&amp;" ","")</f>
        <v/>
      </c>
      <c r="Z36" s="92" t="str">
        <f>IF('2.Mapa'!$T$186=Z$5,$C36&amp;" ","")</f>
        <v/>
      </c>
      <c r="AA36" s="92" t="str">
        <f>IF('2.Mapa'!$T$186=AA$5,$C36&amp;" ","")</f>
        <v/>
      </c>
      <c r="AB36" s="92" t="str">
        <f>IF('2.Mapa'!$T$186=AB$5,$C36&amp;" ","")</f>
        <v/>
      </c>
      <c r="AC36" s="54" t="str">
        <f>CONCATENATE("Rr",'2.Mapa'!B186)</f>
        <v>Rr4</v>
      </c>
      <c r="AD36" s="89" t="str">
        <f ca="1">IF('2.Mapa'!$AR$186=AD$5,$AC36&amp;" ","")</f>
        <v/>
      </c>
      <c r="AE36" s="89" t="str">
        <f ca="1">IF('2.Mapa'!$AR$186=AE$5,$AC36&amp;" ","")</f>
        <v/>
      </c>
      <c r="AF36" s="89" t="str">
        <f ca="1">IF('2.Mapa'!$AR$186=AF$5,$AC36&amp;" ","")</f>
        <v/>
      </c>
      <c r="AG36" s="90" t="str">
        <f ca="1">IF('2.Mapa'!$AR$186=AG$5,$AC36&amp;" ","")</f>
        <v/>
      </c>
      <c r="AH36" s="90" t="str">
        <f ca="1">IF('2.Mapa'!$AR$186=AH$5,$AC36&amp;" ","")</f>
        <v/>
      </c>
      <c r="AI36" s="90" t="str">
        <f ca="1">IF('2.Mapa'!$AR$186=AI$5,$AC36&amp;" ","")</f>
        <v/>
      </c>
      <c r="AJ36" s="90" t="str">
        <f ca="1">IF('2.Mapa'!$AR$186=AJ$5,$AC36&amp;" ","")</f>
        <v/>
      </c>
      <c r="AK36" s="90" t="str">
        <f ca="1">IF('2.Mapa'!$AR$186=AK$5,$AC36&amp;" ","")</f>
        <v/>
      </c>
      <c r="AL36" s="90" t="str">
        <f ca="1">IF('2.Mapa'!$AR$186=AL$5,$AC36&amp;" ","")</f>
        <v/>
      </c>
      <c r="AM36" s="90" t="str">
        <f ca="1">IF('2.Mapa'!$AR$186=AM$5,$AC36&amp;" ","")</f>
        <v/>
      </c>
      <c r="AN36" s="90" t="str">
        <f ca="1">IF('2.Mapa'!$AR$186=AN$5,$AC36&amp;" ","")</f>
        <v xml:space="preserve">Rr4 </v>
      </c>
      <c r="AO36" s="91" t="str">
        <f ca="1">IF('2.Mapa'!$AR$186=AO$5,$AC36&amp;" ","")</f>
        <v/>
      </c>
      <c r="AP36" s="91" t="str">
        <f ca="1">IF('2.Mapa'!$AR$186=AP$5,$AC36&amp;" ","")</f>
        <v/>
      </c>
      <c r="AQ36" s="91" t="str">
        <f ca="1">IF('2.Mapa'!$AR$186=AQ$5,$AC36&amp;" ","")</f>
        <v/>
      </c>
      <c r="AR36" s="91" t="str">
        <f ca="1">IF('2.Mapa'!$AR$186=AR$5,$AC36&amp;" ","")</f>
        <v/>
      </c>
      <c r="AS36" s="91" t="str">
        <f ca="1">IF('2.Mapa'!$AR$186=AS$5,$AC36&amp;" ","")</f>
        <v/>
      </c>
      <c r="AT36" s="91" t="str">
        <f ca="1">IF('2.Mapa'!$AR$186=AT$5,$AC36&amp;" ","")</f>
        <v/>
      </c>
      <c r="AU36" s="91" t="str">
        <f ca="1">IF('2.Mapa'!$AR$186=AU$5,$AC36&amp;" ","")</f>
        <v/>
      </c>
      <c r="AV36" s="91" t="str">
        <f ca="1">IF('2.Mapa'!$AR$186=AV$5,$AC36&amp;" ","")</f>
        <v/>
      </c>
      <c r="AW36" s="91" t="str">
        <f ca="1">IF('2.Mapa'!$AR$186=AW$5,$AC36&amp;" ","")</f>
        <v/>
      </c>
      <c r="AX36" s="92" t="str">
        <f ca="1">IF('2.Mapa'!$AR$186=AX$5,$AC36&amp;" ","")</f>
        <v/>
      </c>
      <c r="AY36" s="92" t="str">
        <f ca="1">IF('2.Mapa'!$AR$186=AY$5,$AC36&amp;" ","")</f>
        <v/>
      </c>
      <c r="AZ36" s="92" t="str">
        <f ca="1">IF('2.Mapa'!$AR$186=AZ$5,$AC36&amp;" ","")</f>
        <v/>
      </c>
      <c r="BA36" s="92" t="str">
        <f ca="1">IF('2.Mapa'!$AR$186=BA$5,$AC36&amp;" ","")</f>
        <v/>
      </c>
      <c r="BB36" s="92" t="str">
        <f ca="1">IF('2.Mapa'!$AR$186=BB$5,$AC36&amp;" ","")</f>
        <v/>
      </c>
      <c r="BC36" s="2"/>
    </row>
    <row r="37" spans="1:55" x14ac:dyDescent="0.25">
      <c r="A37" s="4">
        <f t="shared" si="0"/>
        <v>192</v>
      </c>
      <c r="B37" s="88" t="str">
        <f>'2.Mapa'!A$192</f>
        <v>Mejoramiento continuo</v>
      </c>
      <c r="C37" s="54" t="str">
        <f>CONCATENATE("Ri",'2.Mapa'!B192)</f>
        <v>Ri10</v>
      </c>
      <c r="D37" s="89" t="str">
        <f>IF('2.Mapa'!$T$192=D$5,$C37&amp;" ","")</f>
        <v/>
      </c>
      <c r="E37" s="89" t="str">
        <f>IF('2.Mapa'!$T$192=E$5,$C37&amp;" ","")</f>
        <v/>
      </c>
      <c r="F37" s="89" t="str">
        <f>IF('2.Mapa'!$T$192=F$5,$C37&amp;" ","")</f>
        <v/>
      </c>
      <c r="G37" s="90" t="str">
        <f>IF('2.Mapa'!$T$192=G$5,$C37&amp;" ","")</f>
        <v/>
      </c>
      <c r="H37" s="90" t="str">
        <f>IF('2.Mapa'!$T$192=H$5,$C37&amp;" ","")</f>
        <v/>
      </c>
      <c r="I37" s="90" t="str">
        <f>IF('2.Mapa'!$T$192=I$5,$C37&amp;" ","")</f>
        <v/>
      </c>
      <c r="J37" s="90" t="str">
        <f>IF('2.Mapa'!$T$192=J$5,$C37&amp;" ","")</f>
        <v/>
      </c>
      <c r="K37" s="90" t="str">
        <f>IF('2.Mapa'!$T$192=K$5,$C37&amp;" ","")</f>
        <v/>
      </c>
      <c r="L37" s="90" t="str">
        <f>IF('2.Mapa'!$T$192=L$5,$C37&amp;" ","")</f>
        <v/>
      </c>
      <c r="M37" s="90" t="str">
        <f>IF('2.Mapa'!$T$192=M$5,$C37&amp;" ","")</f>
        <v xml:space="preserve">Ri10 </v>
      </c>
      <c r="N37" s="90" t="str">
        <f>IF('2.Mapa'!$T$192=N$5,$C37&amp;" ","")</f>
        <v/>
      </c>
      <c r="O37" s="91" t="str">
        <f>IF('2.Mapa'!$T$192=O$5,$C37&amp;" ","")</f>
        <v/>
      </c>
      <c r="P37" s="91" t="str">
        <f>IF('2.Mapa'!$T$192=P$5,$C37&amp;" ","")</f>
        <v/>
      </c>
      <c r="Q37" s="91" t="str">
        <f>IF('2.Mapa'!$T$192=Q$5,$C37&amp;" ","")</f>
        <v/>
      </c>
      <c r="R37" s="91" t="str">
        <f>IF('2.Mapa'!$T$192=R$5,$C37&amp;" ","")</f>
        <v/>
      </c>
      <c r="S37" s="91" t="str">
        <f>IF('2.Mapa'!$T$192=S$5,$C37&amp;" ","")</f>
        <v/>
      </c>
      <c r="T37" s="91" t="str">
        <f>IF('2.Mapa'!$T$192=T$5,$C37&amp;" ","")</f>
        <v/>
      </c>
      <c r="U37" s="91" t="str">
        <f>IF('2.Mapa'!$T$192=U$5,$C37&amp;" ","")</f>
        <v/>
      </c>
      <c r="V37" s="91" t="str">
        <f>IF('2.Mapa'!$T$192=V$5,$C37&amp;" ","")</f>
        <v/>
      </c>
      <c r="W37" s="91" t="str">
        <f>IF('2.Mapa'!$T$192=W$5,$C37&amp;" ","")</f>
        <v/>
      </c>
      <c r="X37" s="92" t="str">
        <f>IF('2.Mapa'!$T$192=X$5,$C37&amp;" ","")</f>
        <v/>
      </c>
      <c r="Y37" s="92" t="str">
        <f>IF('2.Mapa'!$T$192=Y$5,$C37&amp;" ","")</f>
        <v/>
      </c>
      <c r="Z37" s="92" t="str">
        <f>IF('2.Mapa'!$T$192=Z$5,$C37&amp;" ","")</f>
        <v/>
      </c>
      <c r="AA37" s="92" t="str">
        <f>IF('2.Mapa'!$T$192=AA$5,$C37&amp;" ","")</f>
        <v/>
      </c>
      <c r="AB37" s="92" t="str">
        <f>IF('2.Mapa'!$T$192=AB$5,$C37&amp;" ","")</f>
        <v/>
      </c>
      <c r="AC37" s="54" t="str">
        <f>CONCATENATE("Rr",'2.Mapa'!B192)</f>
        <v>Rr10</v>
      </c>
      <c r="AD37" s="89" t="str">
        <f ca="1">IF('2.Mapa'!$AR$192=AD$5,$AC37&amp;" ","")</f>
        <v/>
      </c>
      <c r="AE37" s="89" t="str">
        <f ca="1">IF('2.Mapa'!$AR$192=AE$5,$AC37&amp;" ","")</f>
        <v/>
      </c>
      <c r="AF37" s="89" t="str">
        <f ca="1">IF('2.Mapa'!$AR$192=AF$5,$AC37&amp;" ","")</f>
        <v/>
      </c>
      <c r="AG37" s="90" t="str">
        <f ca="1">IF('2.Mapa'!$AR$192=AG$5,$AC37&amp;" ","")</f>
        <v/>
      </c>
      <c r="AH37" s="90" t="str">
        <f ca="1">IF('2.Mapa'!$AR$192=AH$5,$AC37&amp;" ","")</f>
        <v/>
      </c>
      <c r="AI37" s="90" t="str">
        <f ca="1">IF('2.Mapa'!$AR$192=AI$5,$AC37&amp;" ","")</f>
        <v/>
      </c>
      <c r="AJ37" s="90" t="str">
        <f ca="1">IF('2.Mapa'!$AR$192=AJ$5,$AC37&amp;" ","")</f>
        <v/>
      </c>
      <c r="AK37" s="90" t="str">
        <f ca="1">IF('2.Mapa'!$AR$192=AK$5,$AC37&amp;" ","")</f>
        <v xml:space="preserve">Rr10 </v>
      </c>
      <c r="AL37" s="90" t="str">
        <f ca="1">IF('2.Mapa'!$AR$192=AL$5,$AC37&amp;" ","")</f>
        <v/>
      </c>
      <c r="AM37" s="90" t="str">
        <f ca="1">IF('2.Mapa'!$AR$192=AM$5,$AC37&amp;" ","")</f>
        <v/>
      </c>
      <c r="AN37" s="90" t="str">
        <f ca="1">IF('2.Mapa'!$AR$192=AN$5,$AC37&amp;" ","")</f>
        <v/>
      </c>
      <c r="AO37" s="91" t="str">
        <f ca="1">IF('2.Mapa'!$AR$192=AO$5,$AC37&amp;" ","")</f>
        <v/>
      </c>
      <c r="AP37" s="91" t="str">
        <f ca="1">IF('2.Mapa'!$AR$192=AP$5,$AC37&amp;" ","")</f>
        <v/>
      </c>
      <c r="AQ37" s="91" t="str">
        <f ca="1">IF('2.Mapa'!$AR$192=AQ$5,$AC37&amp;" ","")</f>
        <v/>
      </c>
      <c r="AR37" s="91" t="str">
        <f ca="1">IF('2.Mapa'!$AR$192=AR$5,$AC37&amp;" ","")</f>
        <v/>
      </c>
      <c r="AS37" s="91" t="str">
        <f ca="1">IF('2.Mapa'!$AR$192=AS$5,$AC37&amp;" ","")</f>
        <v/>
      </c>
      <c r="AT37" s="91" t="str">
        <f ca="1">IF('2.Mapa'!$AR$192=AT$5,$AC37&amp;" ","")</f>
        <v/>
      </c>
      <c r="AU37" s="91" t="str">
        <f ca="1">IF('2.Mapa'!$AR$192=AU$5,$AC37&amp;" ","")</f>
        <v/>
      </c>
      <c r="AV37" s="91" t="str">
        <f ca="1">IF('2.Mapa'!$AR$192=AV$5,$AC37&amp;" ","")</f>
        <v/>
      </c>
      <c r="AW37" s="91" t="str">
        <f ca="1">IF('2.Mapa'!$AR$192=AW$5,$AC37&amp;" ","")</f>
        <v/>
      </c>
      <c r="AX37" s="92" t="str">
        <f ca="1">IF('2.Mapa'!$AR$192=AX$5,$AC37&amp;" ","")</f>
        <v/>
      </c>
      <c r="AY37" s="92" t="str">
        <f ca="1">IF('2.Mapa'!$AR$192=AY$5,$AC37&amp;" ","")</f>
        <v/>
      </c>
      <c r="AZ37" s="92" t="str">
        <f ca="1">IF('2.Mapa'!$AR$192=AZ$5,$AC37&amp;" ","")</f>
        <v/>
      </c>
      <c r="BA37" s="92" t="str">
        <f ca="1">IF('2.Mapa'!$AR$192=BA$5,$AC37&amp;" ","")</f>
        <v/>
      </c>
      <c r="BB37" s="92" t="str">
        <f ca="1">IF('2.Mapa'!$AR$192=BB$5,$AC37&amp;" ","")</f>
        <v/>
      </c>
      <c r="BC37" s="2"/>
    </row>
    <row r="38" spans="1:55" x14ac:dyDescent="0.25">
      <c r="A38" s="4">
        <f t="shared" si="0"/>
        <v>198</v>
      </c>
      <c r="B38" s="88" t="str">
        <f>'2.Mapa'!A$198</f>
        <v>Gestión del talento humano</v>
      </c>
      <c r="C38" s="54" t="str">
        <f>CONCATENATE("Ri",'2.Mapa'!B198)</f>
        <v>Ri11</v>
      </c>
      <c r="D38" s="89" t="str">
        <f>IF('2.Mapa'!$T$198=D$5,$C38&amp;" ","")</f>
        <v/>
      </c>
      <c r="E38" s="89" t="str">
        <f>IF('2.Mapa'!$T$198=E$5,$C38&amp;" ","")</f>
        <v/>
      </c>
      <c r="F38" s="89" t="str">
        <f>IF('2.Mapa'!$T$198=F$5,$C38&amp;" ","")</f>
        <v/>
      </c>
      <c r="G38" s="90" t="str">
        <f>IF('2.Mapa'!$T$198=G$5,$C38&amp;" ","")</f>
        <v/>
      </c>
      <c r="H38" s="90" t="str">
        <f>IF('2.Mapa'!$T$198=H$5,$C38&amp;" ","")</f>
        <v/>
      </c>
      <c r="I38" s="90" t="str">
        <f>IF('2.Mapa'!$T$198=I$5,$C38&amp;" ","")</f>
        <v/>
      </c>
      <c r="J38" s="90" t="str">
        <f>IF('2.Mapa'!$T$198=J$5,$C38&amp;" ","")</f>
        <v/>
      </c>
      <c r="K38" s="90" t="str">
        <f>IF('2.Mapa'!$T$198=K$5,$C38&amp;" ","")</f>
        <v/>
      </c>
      <c r="L38" s="90" t="str">
        <f>IF('2.Mapa'!$T$198=L$5,$C38&amp;" ","")</f>
        <v/>
      </c>
      <c r="M38" s="90" t="str">
        <f>IF('2.Mapa'!$T$198=M$5,$C38&amp;" ","")</f>
        <v/>
      </c>
      <c r="N38" s="90" t="str">
        <f>IF('2.Mapa'!$T$198=N$5,$C38&amp;" ","")</f>
        <v/>
      </c>
      <c r="O38" s="91" t="str">
        <f>IF('2.Mapa'!$T$198=O$5,$C38&amp;" ","")</f>
        <v/>
      </c>
      <c r="P38" s="91" t="str">
        <f>IF('2.Mapa'!$T$198=P$5,$C38&amp;" ","")</f>
        <v xml:space="preserve">Ri11 </v>
      </c>
      <c r="Q38" s="91" t="str">
        <f>IF('2.Mapa'!$T$198=Q$5,$C38&amp;" ","")</f>
        <v/>
      </c>
      <c r="R38" s="91" t="str">
        <f>IF('2.Mapa'!$T$198=R$5,$C38&amp;" ","")</f>
        <v/>
      </c>
      <c r="S38" s="91" t="str">
        <f>IF('2.Mapa'!$T$198=S$5,$C38&amp;" ","")</f>
        <v/>
      </c>
      <c r="T38" s="91" t="str">
        <f>IF('2.Mapa'!$T$198=T$5,$C38&amp;" ","")</f>
        <v/>
      </c>
      <c r="U38" s="91" t="str">
        <f>IF('2.Mapa'!$T$198=U$5,$C38&amp;" ","")</f>
        <v/>
      </c>
      <c r="V38" s="91" t="str">
        <f>IF('2.Mapa'!$T$198=V$5,$C38&amp;" ","")</f>
        <v/>
      </c>
      <c r="W38" s="91" t="str">
        <f>IF('2.Mapa'!$T$198=W$5,$C38&amp;" ","")</f>
        <v/>
      </c>
      <c r="X38" s="92" t="str">
        <f>IF('2.Mapa'!$T$198=X$5,$C38&amp;" ","")</f>
        <v/>
      </c>
      <c r="Y38" s="92" t="str">
        <f>IF('2.Mapa'!$T$198=Y$5,$C38&amp;" ","")</f>
        <v/>
      </c>
      <c r="Z38" s="92" t="str">
        <f>IF('2.Mapa'!$T$198=Z$5,$C38&amp;" ","")</f>
        <v/>
      </c>
      <c r="AA38" s="92" t="str">
        <f>IF('2.Mapa'!$T$198=AA$5,$C38&amp;" ","")</f>
        <v/>
      </c>
      <c r="AB38" s="92" t="str">
        <f>IF('2.Mapa'!$T$198=AB$5,$C38&amp;" ","")</f>
        <v/>
      </c>
      <c r="AC38" s="54" t="str">
        <f>CONCATENATE("Rr",'2.Mapa'!B198)</f>
        <v>Rr11</v>
      </c>
      <c r="AD38" s="89" t="str">
        <f ca="1">IF('2.Mapa'!$AR$198=AD$5,$AC38&amp;" ","")</f>
        <v/>
      </c>
      <c r="AE38" s="89" t="str">
        <f ca="1">IF('2.Mapa'!$AR$198=AE$5,$AC38&amp;" ","")</f>
        <v/>
      </c>
      <c r="AF38" s="89" t="str">
        <f ca="1">IF('2.Mapa'!$AR$198=AF$5,$AC38&amp;" ","")</f>
        <v/>
      </c>
      <c r="AG38" s="90" t="str">
        <f ca="1">IF('2.Mapa'!$AR$198=AG$5,$AC38&amp;" ","")</f>
        <v/>
      </c>
      <c r="AH38" s="90" t="str">
        <f ca="1">IF('2.Mapa'!$AR$198=AH$5,$AC38&amp;" ","")</f>
        <v/>
      </c>
      <c r="AI38" s="90" t="str">
        <f ca="1">IF('2.Mapa'!$AR$198=AI$5,$AC38&amp;" ","")</f>
        <v/>
      </c>
      <c r="AJ38" s="90" t="str">
        <f ca="1">IF('2.Mapa'!$AR$198=AJ$5,$AC38&amp;" ","")</f>
        <v/>
      </c>
      <c r="AK38" s="90" t="str">
        <f ca="1">IF('2.Mapa'!$AR$198=AK$5,$AC38&amp;" ","")</f>
        <v xml:space="preserve">Rr11 </v>
      </c>
      <c r="AL38" s="90" t="str">
        <f ca="1">IF('2.Mapa'!$AR$198=AL$5,$AC38&amp;" ","")</f>
        <v/>
      </c>
      <c r="AM38" s="90" t="str">
        <f ca="1">IF('2.Mapa'!$AR$198=AM$5,$AC38&amp;" ","")</f>
        <v/>
      </c>
      <c r="AN38" s="90" t="str">
        <f ca="1">IF('2.Mapa'!$AR$198=AN$5,$AC38&amp;" ","")</f>
        <v/>
      </c>
      <c r="AO38" s="91" t="str">
        <f ca="1">IF('2.Mapa'!$AR$198=AO$5,$AC38&amp;" ","")</f>
        <v/>
      </c>
      <c r="AP38" s="91" t="str">
        <f ca="1">IF('2.Mapa'!$AR$198=AP$5,$AC38&amp;" ","")</f>
        <v/>
      </c>
      <c r="AQ38" s="91" t="str">
        <f ca="1">IF('2.Mapa'!$AR$198=AQ$5,$AC38&amp;" ","")</f>
        <v/>
      </c>
      <c r="AR38" s="91" t="str">
        <f ca="1">IF('2.Mapa'!$AR$198=AR$5,$AC38&amp;" ","")</f>
        <v/>
      </c>
      <c r="AS38" s="91" t="str">
        <f ca="1">IF('2.Mapa'!$AR$198=AS$5,$AC38&amp;" ","")</f>
        <v/>
      </c>
      <c r="AT38" s="91" t="str">
        <f ca="1">IF('2.Mapa'!$AR$198=AT$5,$AC38&amp;" ","")</f>
        <v/>
      </c>
      <c r="AU38" s="91" t="str">
        <f ca="1">IF('2.Mapa'!$AR$198=AU$5,$AC38&amp;" ","")</f>
        <v/>
      </c>
      <c r="AV38" s="91" t="str">
        <f ca="1">IF('2.Mapa'!$AR$198=AV$5,$AC38&amp;" ","")</f>
        <v/>
      </c>
      <c r="AW38" s="91" t="str">
        <f ca="1">IF('2.Mapa'!$AR$198=AW$5,$AC38&amp;" ","")</f>
        <v/>
      </c>
      <c r="AX38" s="92" t="str">
        <f ca="1">IF('2.Mapa'!$AR$198=AX$5,$AC38&amp;" ","")</f>
        <v/>
      </c>
      <c r="AY38" s="92" t="str">
        <f ca="1">IF('2.Mapa'!$AR$198=AY$5,$AC38&amp;" ","")</f>
        <v/>
      </c>
      <c r="AZ38" s="92" t="str">
        <f ca="1">IF('2.Mapa'!$AR$198=AZ$5,$AC38&amp;" ","")</f>
        <v/>
      </c>
      <c r="BA38" s="92" t="str">
        <f ca="1">IF('2.Mapa'!$AR$198=BA$5,$AC38&amp;" ","")</f>
        <v/>
      </c>
      <c r="BB38" s="92" t="str">
        <f ca="1">IF('2.Mapa'!$AR$198=BB$5,$AC38&amp;" ","")</f>
        <v/>
      </c>
      <c r="BC38" s="2"/>
    </row>
    <row r="39" spans="1:55" x14ac:dyDescent="0.25">
      <c r="A39" s="4">
        <f t="shared" ref="A39:A102" si="1">A38+6</f>
        <v>204</v>
      </c>
      <c r="B39" s="88" t="str">
        <f>'2.Mapa'!A$204</f>
        <v>Gestión del talento humano</v>
      </c>
      <c r="C39" s="54" t="str">
        <f>CONCATENATE("Ri",'2.Mapa'!B204)</f>
        <v>Ri12</v>
      </c>
      <c r="D39" s="89" t="str">
        <f>IF('2.Mapa'!$T$204=D$5,$C39&amp;" ","")</f>
        <v/>
      </c>
      <c r="E39" s="89" t="str">
        <f>IF('2.Mapa'!$T$204=E$5,$C39&amp;" ","")</f>
        <v/>
      </c>
      <c r="F39" s="89" t="str">
        <f>IF('2.Mapa'!$T$204=F$5,$C39&amp;" ","")</f>
        <v/>
      </c>
      <c r="G39" s="90" t="str">
        <f>IF('2.Mapa'!$T$204=G$5,$C39&amp;" ","")</f>
        <v/>
      </c>
      <c r="H39" s="90" t="str">
        <f>IF('2.Mapa'!$T$204=H$5,$C39&amp;" ","")</f>
        <v/>
      </c>
      <c r="I39" s="90" t="str">
        <f>IF('2.Mapa'!$T$204=I$5,$C39&amp;" ","")</f>
        <v/>
      </c>
      <c r="J39" s="90" t="str">
        <f>IF('2.Mapa'!$T$204=J$5,$C39&amp;" ","")</f>
        <v/>
      </c>
      <c r="K39" s="90" t="str">
        <f>IF('2.Mapa'!$T$204=K$5,$C39&amp;" ","")</f>
        <v/>
      </c>
      <c r="L39" s="90" t="str">
        <f>IF('2.Mapa'!$T$204=L$5,$C39&amp;" ","")</f>
        <v/>
      </c>
      <c r="M39" s="90" t="str">
        <f>IF('2.Mapa'!$T$204=M$5,$C39&amp;" ","")</f>
        <v/>
      </c>
      <c r="N39" s="90" t="str">
        <f>IF('2.Mapa'!$T$204=N$5,$C39&amp;" ","")</f>
        <v xml:space="preserve">Ri12 </v>
      </c>
      <c r="O39" s="91" t="str">
        <f>IF('2.Mapa'!$T$204=O$5,$C39&amp;" ","")</f>
        <v/>
      </c>
      <c r="P39" s="91" t="str">
        <f>IF('2.Mapa'!$T$204=P$5,$C39&amp;" ","")</f>
        <v/>
      </c>
      <c r="Q39" s="91" t="str">
        <f>IF('2.Mapa'!$T$204=Q$5,$C39&amp;" ","")</f>
        <v/>
      </c>
      <c r="R39" s="91" t="str">
        <f>IF('2.Mapa'!$T$204=R$5,$C39&amp;" ","")</f>
        <v/>
      </c>
      <c r="S39" s="91" t="str">
        <f>IF('2.Mapa'!$T$204=S$5,$C39&amp;" ","")</f>
        <v/>
      </c>
      <c r="T39" s="91" t="str">
        <f>IF('2.Mapa'!$T$204=T$5,$C39&amp;" ","")</f>
        <v/>
      </c>
      <c r="U39" s="91" t="str">
        <f>IF('2.Mapa'!$T$204=U$5,$C39&amp;" ","")</f>
        <v/>
      </c>
      <c r="V39" s="91" t="str">
        <f>IF('2.Mapa'!$T$204=V$5,$C39&amp;" ","")</f>
        <v/>
      </c>
      <c r="W39" s="91" t="str">
        <f>IF('2.Mapa'!$T$204=W$5,$C39&amp;" ","")</f>
        <v/>
      </c>
      <c r="X39" s="92" t="str">
        <f>IF('2.Mapa'!$T$204=X$5,$C39&amp;" ","")</f>
        <v/>
      </c>
      <c r="Y39" s="92" t="str">
        <f>IF('2.Mapa'!$T$204=Y$5,$C39&amp;" ","")</f>
        <v/>
      </c>
      <c r="Z39" s="92" t="str">
        <f>IF('2.Mapa'!$T$204=Z$5,$C39&amp;" ","")</f>
        <v/>
      </c>
      <c r="AA39" s="92" t="str">
        <f>IF('2.Mapa'!$T$204=AA$5,$C39&amp;" ","")</f>
        <v/>
      </c>
      <c r="AB39" s="92" t="str">
        <f>IF('2.Mapa'!$T$204=AB$5,$C39&amp;" ","")</f>
        <v/>
      </c>
      <c r="AC39" s="54" t="str">
        <f>CONCATENATE("Rr",'2.Mapa'!B204)</f>
        <v>Rr12</v>
      </c>
      <c r="AD39" s="89" t="str">
        <f ca="1">IF('2.Mapa'!$AR$204=AD$5,$AC39&amp;" ","")</f>
        <v/>
      </c>
      <c r="AE39" s="89" t="str">
        <f ca="1">IF('2.Mapa'!$AR$204=AE$5,$AC39&amp;" ","")</f>
        <v/>
      </c>
      <c r="AF39" s="89" t="str">
        <f ca="1">IF('2.Mapa'!$AR$204=AF$5,$AC39&amp;" ","")</f>
        <v/>
      </c>
      <c r="AG39" s="90" t="str">
        <f ca="1">IF('2.Mapa'!$AR$204=AG$5,$AC39&amp;" ","")</f>
        <v/>
      </c>
      <c r="AH39" s="90" t="str">
        <f ca="1">IF('2.Mapa'!$AR$204=AH$5,$AC39&amp;" ","")</f>
        <v/>
      </c>
      <c r="AI39" s="90" t="str">
        <f ca="1">IF('2.Mapa'!$AR$204=AI$5,$AC39&amp;" ","")</f>
        <v/>
      </c>
      <c r="AJ39" s="90" t="str">
        <f ca="1">IF('2.Mapa'!$AR$204=AJ$5,$AC39&amp;" ","")</f>
        <v/>
      </c>
      <c r="AK39" s="90" t="str">
        <f ca="1">IF('2.Mapa'!$AR$204=AK$5,$AC39&amp;" ","")</f>
        <v/>
      </c>
      <c r="AL39" s="90" t="str">
        <f ca="1">IF('2.Mapa'!$AR$204=AL$5,$AC39&amp;" ","")</f>
        <v/>
      </c>
      <c r="AM39" s="90" t="str">
        <f ca="1">IF('2.Mapa'!$AR$204=AM$5,$AC39&amp;" ","")</f>
        <v xml:space="preserve">Rr12 </v>
      </c>
      <c r="AN39" s="90" t="str">
        <f ca="1">IF('2.Mapa'!$AR$204=AN$5,$AC39&amp;" ","")</f>
        <v/>
      </c>
      <c r="AO39" s="91" t="str">
        <f ca="1">IF('2.Mapa'!$AR$204=AO$5,$AC39&amp;" ","")</f>
        <v/>
      </c>
      <c r="AP39" s="91" t="str">
        <f ca="1">IF('2.Mapa'!$AR$204=AP$5,$AC39&amp;" ","")</f>
        <v/>
      </c>
      <c r="AQ39" s="91" t="str">
        <f ca="1">IF('2.Mapa'!$AR$204=AQ$5,$AC39&amp;" ","")</f>
        <v/>
      </c>
      <c r="AR39" s="91" t="str">
        <f ca="1">IF('2.Mapa'!$AR$204=AR$5,$AC39&amp;" ","")</f>
        <v/>
      </c>
      <c r="AS39" s="91" t="str">
        <f ca="1">IF('2.Mapa'!$AR$204=AS$5,$AC39&amp;" ","")</f>
        <v/>
      </c>
      <c r="AT39" s="91" t="str">
        <f ca="1">IF('2.Mapa'!$AR$204=AT$5,$AC39&amp;" ","")</f>
        <v/>
      </c>
      <c r="AU39" s="91" t="str">
        <f ca="1">IF('2.Mapa'!$AR$204=AU$5,$AC39&amp;" ","")</f>
        <v/>
      </c>
      <c r="AV39" s="91" t="str">
        <f ca="1">IF('2.Mapa'!$AR$204=AV$5,$AC39&amp;" ","")</f>
        <v/>
      </c>
      <c r="AW39" s="91" t="str">
        <f ca="1">IF('2.Mapa'!$AR$204=AW$5,$AC39&amp;" ","")</f>
        <v/>
      </c>
      <c r="AX39" s="92" t="str">
        <f ca="1">IF('2.Mapa'!$AR$204=AX$5,$AC39&amp;" ","")</f>
        <v/>
      </c>
      <c r="AY39" s="92" t="str">
        <f ca="1">IF('2.Mapa'!$AR$204=AY$5,$AC39&amp;" ","")</f>
        <v/>
      </c>
      <c r="AZ39" s="92" t="str">
        <f ca="1">IF('2.Mapa'!$AR$204=AZ$5,$AC39&amp;" ","")</f>
        <v/>
      </c>
      <c r="BA39" s="92" t="str">
        <f ca="1">IF('2.Mapa'!$AR$204=BA$5,$AC39&amp;" ","")</f>
        <v/>
      </c>
      <c r="BB39" s="92" t="str">
        <f ca="1">IF('2.Mapa'!$AR$204=BB$5,$AC39&amp;" ","")</f>
        <v/>
      </c>
      <c r="BC39" s="2"/>
    </row>
    <row r="40" spans="1:55" x14ac:dyDescent="0.25">
      <c r="A40" s="4">
        <f t="shared" si="1"/>
        <v>210</v>
      </c>
      <c r="B40" s="88" t="str">
        <f>'2.Mapa'!A$210</f>
        <v>Gestión del talento humano</v>
      </c>
      <c r="C40" s="54" t="str">
        <f>CONCATENATE("Ri",'2.Mapa'!B210)</f>
        <v>Ri13</v>
      </c>
      <c r="D40" s="89" t="str">
        <f>IF('2.Mapa'!$T$210=D$5,$C40&amp;" ","")</f>
        <v/>
      </c>
      <c r="E40" s="89" t="str">
        <f>IF('2.Mapa'!$T$210=E$5,$C40&amp;" ","")</f>
        <v/>
      </c>
      <c r="F40" s="89" t="str">
        <f>IF('2.Mapa'!$T$210=F$5,$C40&amp;" ","")</f>
        <v/>
      </c>
      <c r="G40" s="90" t="str">
        <f>IF('2.Mapa'!$T$210=G$5,$C40&amp;" ","")</f>
        <v/>
      </c>
      <c r="H40" s="90" t="str">
        <f>IF('2.Mapa'!$T$210=H$5,$C40&amp;" ","")</f>
        <v/>
      </c>
      <c r="I40" s="90" t="str">
        <f>IF('2.Mapa'!$T$210=I$5,$C40&amp;" ","")</f>
        <v/>
      </c>
      <c r="J40" s="90" t="str">
        <f>IF('2.Mapa'!$T$210=J$5,$C40&amp;" ","")</f>
        <v/>
      </c>
      <c r="K40" s="90" t="str">
        <f>IF('2.Mapa'!$T$210=K$5,$C40&amp;" ","")</f>
        <v/>
      </c>
      <c r="L40" s="90" t="str">
        <f>IF('2.Mapa'!$T$210=L$5,$C40&amp;" ","")</f>
        <v/>
      </c>
      <c r="M40" s="90" t="str">
        <f>IF('2.Mapa'!$T$210=M$5,$C40&amp;" ","")</f>
        <v/>
      </c>
      <c r="N40" s="90" t="str">
        <f>IF('2.Mapa'!$T$210=N$5,$C40&amp;" ","")</f>
        <v/>
      </c>
      <c r="O40" s="91" t="str">
        <f>IF('2.Mapa'!$T$210=O$5,$C40&amp;" ","")</f>
        <v/>
      </c>
      <c r="P40" s="91" t="str">
        <f>IF('2.Mapa'!$T$210=P$5,$C40&amp;" ","")</f>
        <v/>
      </c>
      <c r="Q40" s="91" t="str">
        <f>IF('2.Mapa'!$T$210=Q$5,$C40&amp;" ","")</f>
        <v/>
      </c>
      <c r="R40" s="91" t="str">
        <f>IF('2.Mapa'!$T$210=R$5,$C40&amp;" ","")</f>
        <v/>
      </c>
      <c r="S40" s="91" t="str">
        <f>IF('2.Mapa'!$T$210=S$5,$C40&amp;" ","")</f>
        <v/>
      </c>
      <c r="T40" s="91" t="str">
        <f>IF('2.Mapa'!$T$210=T$5,$C40&amp;" ","")</f>
        <v xml:space="preserve">Ri13 </v>
      </c>
      <c r="U40" s="91" t="str">
        <f>IF('2.Mapa'!$T$210=U$5,$C40&amp;" ","")</f>
        <v/>
      </c>
      <c r="V40" s="91" t="str">
        <f>IF('2.Mapa'!$T$210=V$5,$C40&amp;" ","")</f>
        <v/>
      </c>
      <c r="W40" s="91" t="str">
        <f>IF('2.Mapa'!$T$210=W$5,$C40&amp;" ","")</f>
        <v/>
      </c>
      <c r="X40" s="92" t="str">
        <f>IF('2.Mapa'!$T$210=X$5,$C40&amp;" ","")</f>
        <v/>
      </c>
      <c r="Y40" s="92" t="str">
        <f>IF('2.Mapa'!$T$210=Y$5,$C40&amp;" ","")</f>
        <v/>
      </c>
      <c r="Z40" s="92" t="str">
        <f>IF('2.Mapa'!$T$210=Z$5,$C40&amp;" ","")</f>
        <v/>
      </c>
      <c r="AA40" s="92" t="str">
        <f>IF('2.Mapa'!$T$210=AA$5,$C40&amp;" ","")</f>
        <v/>
      </c>
      <c r="AB40" s="92" t="str">
        <f>IF('2.Mapa'!$T$210=AB$5,$C40&amp;" ","")</f>
        <v/>
      </c>
      <c r="AC40" s="54" t="str">
        <f>CONCATENATE("Rr",'2.Mapa'!B210)</f>
        <v>Rr13</v>
      </c>
      <c r="AD40" s="89" t="str">
        <f ca="1">IF('2.Mapa'!$AR$210=AD$5,$AC40&amp;" ","")</f>
        <v/>
      </c>
      <c r="AE40" s="89" t="str">
        <f ca="1">IF('2.Mapa'!$AR$210=AE$5,$AC40&amp;" ","")</f>
        <v/>
      </c>
      <c r="AF40" s="89" t="str">
        <f ca="1">IF('2.Mapa'!$AR$210=AF$5,$AC40&amp;" ","")</f>
        <v/>
      </c>
      <c r="AG40" s="90" t="str">
        <f ca="1">IF('2.Mapa'!$AR$210=AG$5,$AC40&amp;" ","")</f>
        <v/>
      </c>
      <c r="AH40" s="90" t="str">
        <f ca="1">IF('2.Mapa'!$AR$210=AH$5,$AC40&amp;" ","")</f>
        <v/>
      </c>
      <c r="AI40" s="90" t="str">
        <f ca="1">IF('2.Mapa'!$AR$210=AI$5,$AC40&amp;" ","")</f>
        <v/>
      </c>
      <c r="AJ40" s="90" t="str">
        <f ca="1">IF('2.Mapa'!$AR$210=AJ$5,$AC40&amp;" ","")</f>
        <v/>
      </c>
      <c r="AK40" s="90" t="str">
        <f ca="1">IF('2.Mapa'!$AR$210=AK$5,$AC40&amp;" ","")</f>
        <v/>
      </c>
      <c r="AL40" s="90" t="str">
        <f ca="1">IF('2.Mapa'!$AR$210=AL$5,$AC40&amp;" ","")</f>
        <v/>
      </c>
      <c r="AM40" s="90" t="str">
        <f ca="1">IF('2.Mapa'!$AR$210=AM$5,$AC40&amp;" ","")</f>
        <v/>
      </c>
      <c r="AN40" s="90" t="str">
        <f ca="1">IF('2.Mapa'!$AR$210=AN$5,$AC40&amp;" ","")</f>
        <v/>
      </c>
      <c r="AO40" s="91" t="str">
        <f ca="1">IF('2.Mapa'!$AR$210=AO$5,$AC40&amp;" ","")</f>
        <v/>
      </c>
      <c r="AP40" s="91" t="str">
        <f ca="1">IF('2.Mapa'!$AR$210=AP$5,$AC40&amp;" ","")</f>
        <v/>
      </c>
      <c r="AQ40" s="91" t="str">
        <f ca="1">IF('2.Mapa'!$AR$210=AQ$5,$AC40&amp;" ","")</f>
        <v/>
      </c>
      <c r="AR40" s="91" t="str">
        <f ca="1">IF('2.Mapa'!$AR$210=AR$5,$AC40&amp;" ","")</f>
        <v/>
      </c>
      <c r="AS40" s="91" t="str">
        <f ca="1">IF('2.Mapa'!$AR$210=AS$5,$AC40&amp;" ","")</f>
        <v xml:space="preserve">Rr13 </v>
      </c>
      <c r="AT40" s="91" t="str">
        <f ca="1">IF('2.Mapa'!$AR$210=AT$5,$AC40&amp;" ","")</f>
        <v/>
      </c>
      <c r="AU40" s="91" t="str">
        <f ca="1">IF('2.Mapa'!$AR$210=AU$5,$AC40&amp;" ","")</f>
        <v/>
      </c>
      <c r="AV40" s="91" t="str">
        <f ca="1">IF('2.Mapa'!$AR$210=AV$5,$AC40&amp;" ","")</f>
        <v/>
      </c>
      <c r="AW40" s="91" t="str">
        <f ca="1">IF('2.Mapa'!$AR$210=AW$5,$AC40&amp;" ","")</f>
        <v/>
      </c>
      <c r="AX40" s="92" t="str">
        <f ca="1">IF('2.Mapa'!$AR$210=AX$5,$AC40&amp;" ","")</f>
        <v/>
      </c>
      <c r="AY40" s="92" t="str">
        <f ca="1">IF('2.Mapa'!$AR$210=AY$5,$AC40&amp;" ","")</f>
        <v/>
      </c>
      <c r="AZ40" s="92" t="str">
        <f ca="1">IF('2.Mapa'!$AR$210=AZ$5,$AC40&amp;" ","")</f>
        <v/>
      </c>
      <c r="BA40" s="92" t="str">
        <f ca="1">IF('2.Mapa'!$AR$210=BA$5,$AC40&amp;" ","")</f>
        <v/>
      </c>
      <c r="BB40" s="92" t="str">
        <f ca="1">IF('2.Mapa'!$AR$210=BB$5,$AC40&amp;" ","")</f>
        <v/>
      </c>
      <c r="BC40" s="2"/>
    </row>
    <row r="41" spans="1:55" x14ac:dyDescent="0.25">
      <c r="A41" s="4">
        <f t="shared" si="1"/>
        <v>216</v>
      </c>
      <c r="B41" s="88" t="str">
        <f>'2.Mapa'!A$216</f>
        <v>Gestión del talento humano</v>
      </c>
      <c r="C41" s="54" t="str">
        <f>CONCATENATE("Ri",'2.Mapa'!B216)</f>
        <v>Ri14</v>
      </c>
      <c r="D41" s="89" t="str">
        <f>IF('2.Mapa'!$T$216=D$5,$C41&amp;" ","")</f>
        <v/>
      </c>
      <c r="E41" s="89" t="str">
        <f>IF('2.Mapa'!$T$216=E$5,$C41&amp;" ","")</f>
        <v/>
      </c>
      <c r="F41" s="89" t="str">
        <f>IF('2.Mapa'!$T$216=F$5,$C41&amp;" ","")</f>
        <v/>
      </c>
      <c r="G41" s="90" t="str">
        <f>IF('2.Mapa'!$T$216=G$5,$C41&amp;" ","")</f>
        <v/>
      </c>
      <c r="H41" s="90" t="str">
        <f>IF('2.Mapa'!$T$216=H$5,$C41&amp;" ","")</f>
        <v/>
      </c>
      <c r="I41" s="90" t="str">
        <f>IF('2.Mapa'!$T$216=I$5,$C41&amp;" ","")</f>
        <v/>
      </c>
      <c r="J41" s="90" t="str">
        <f>IF('2.Mapa'!$T$216=J$5,$C41&amp;" ","")</f>
        <v/>
      </c>
      <c r="K41" s="90" t="str">
        <f>IF('2.Mapa'!$T$216=K$5,$C41&amp;" ","")</f>
        <v/>
      </c>
      <c r="L41" s="90" t="str">
        <f>IF('2.Mapa'!$T$216=L$5,$C41&amp;" ","")</f>
        <v/>
      </c>
      <c r="M41" s="90" t="str">
        <f>IF('2.Mapa'!$T$216=M$5,$C41&amp;" ","")</f>
        <v/>
      </c>
      <c r="N41" s="90" t="str">
        <f>IF('2.Mapa'!$T$216=N$5,$C41&amp;" ","")</f>
        <v/>
      </c>
      <c r="O41" s="91" t="str">
        <f>IF('2.Mapa'!$T$216=O$5,$C41&amp;" ","")</f>
        <v/>
      </c>
      <c r="P41" s="91" t="str">
        <f>IF('2.Mapa'!$T$216=P$5,$C41&amp;" ","")</f>
        <v/>
      </c>
      <c r="Q41" s="91" t="str">
        <f>IF('2.Mapa'!$T$216=Q$5,$C41&amp;" ","")</f>
        <v/>
      </c>
      <c r="R41" s="91" t="str">
        <f>IF('2.Mapa'!$T$216=R$5,$C41&amp;" ","")</f>
        <v/>
      </c>
      <c r="S41" s="91" t="str">
        <f>IF('2.Mapa'!$T$216=S$5,$C41&amp;" ","")</f>
        <v/>
      </c>
      <c r="T41" s="91" t="str">
        <f>IF('2.Mapa'!$T$216=T$5,$C41&amp;" ","")</f>
        <v/>
      </c>
      <c r="U41" s="91" t="str">
        <f>IF('2.Mapa'!$T$216=U$5,$C41&amp;" ","")</f>
        <v/>
      </c>
      <c r="V41" s="91" t="str">
        <f>IF('2.Mapa'!$T$216=V$5,$C41&amp;" ","")</f>
        <v xml:space="preserve">Ri14 </v>
      </c>
      <c r="W41" s="91" t="str">
        <f>IF('2.Mapa'!$T$216=W$5,$C41&amp;" ","")</f>
        <v/>
      </c>
      <c r="X41" s="92" t="str">
        <f>IF('2.Mapa'!$T$216=X$5,$C41&amp;" ","")</f>
        <v/>
      </c>
      <c r="Y41" s="92" t="str">
        <f>IF('2.Mapa'!$T$216=Y$5,$C41&amp;" ","")</f>
        <v/>
      </c>
      <c r="Z41" s="92" t="str">
        <f>IF('2.Mapa'!$T$216=Z$5,$C41&amp;" ","")</f>
        <v/>
      </c>
      <c r="AA41" s="92" t="str">
        <f>IF('2.Mapa'!$T$216=AA$5,$C41&amp;" ","")</f>
        <v/>
      </c>
      <c r="AB41" s="92" t="str">
        <f>IF('2.Mapa'!$T$216=AB$5,$C41&amp;" ","")</f>
        <v/>
      </c>
      <c r="AC41" s="54" t="str">
        <f>CONCATENATE("Rr",'2.Mapa'!B216)</f>
        <v>Rr14</v>
      </c>
      <c r="AD41" s="89" t="str">
        <f ca="1">IF('2.Mapa'!$AR$216=AD$5,$AC41&amp;" ","")</f>
        <v/>
      </c>
      <c r="AE41" s="89" t="str">
        <f ca="1">IF('2.Mapa'!$AR$216=AE$5,$AC41&amp;" ","")</f>
        <v/>
      </c>
      <c r="AF41" s="89" t="str">
        <f ca="1">IF('2.Mapa'!$AR$216=AF$5,$AC41&amp;" ","")</f>
        <v/>
      </c>
      <c r="AG41" s="90" t="str">
        <f ca="1">IF('2.Mapa'!$AR$216=AG$5,$AC41&amp;" ","")</f>
        <v/>
      </c>
      <c r="AH41" s="90" t="str">
        <f ca="1">IF('2.Mapa'!$AR$216=AH$5,$AC41&amp;" ","")</f>
        <v/>
      </c>
      <c r="AI41" s="90" t="str">
        <f ca="1">IF('2.Mapa'!$AR$216=AI$5,$AC41&amp;" ","")</f>
        <v/>
      </c>
      <c r="AJ41" s="90" t="str">
        <f ca="1">IF('2.Mapa'!$AR$216=AJ$5,$AC41&amp;" ","")</f>
        <v/>
      </c>
      <c r="AK41" s="90" t="str">
        <f ca="1">IF('2.Mapa'!$AR$216=AK$5,$AC41&amp;" ","")</f>
        <v/>
      </c>
      <c r="AL41" s="90" t="str">
        <f ca="1">IF('2.Mapa'!$AR$216=AL$5,$AC41&amp;" ","")</f>
        <v/>
      </c>
      <c r="AM41" s="90" t="str">
        <f ca="1">IF('2.Mapa'!$AR$216=AM$5,$AC41&amp;" ","")</f>
        <v/>
      </c>
      <c r="AN41" s="90" t="str">
        <f ca="1">IF('2.Mapa'!$AR$216=AN$5,$AC41&amp;" ","")</f>
        <v/>
      </c>
      <c r="AO41" s="91" t="str">
        <f ca="1">IF('2.Mapa'!$AR$216=AO$5,$AC41&amp;" ","")</f>
        <v/>
      </c>
      <c r="AP41" s="91" t="str">
        <f ca="1">IF('2.Mapa'!$AR$216=AP$5,$AC41&amp;" ","")</f>
        <v/>
      </c>
      <c r="AQ41" s="91" t="str">
        <f ca="1">IF('2.Mapa'!$AR$216=AQ$5,$AC41&amp;" ","")</f>
        <v/>
      </c>
      <c r="AR41" s="91" t="str">
        <f ca="1">IF('2.Mapa'!$AR$216=AR$5,$AC41&amp;" ","")</f>
        <v/>
      </c>
      <c r="AS41" s="91" t="str">
        <f ca="1">IF('2.Mapa'!$AR$216=AS$5,$AC41&amp;" ","")</f>
        <v xml:space="preserve">Rr14 </v>
      </c>
      <c r="AT41" s="91" t="str">
        <f ca="1">IF('2.Mapa'!$AR$216=AT$5,$AC41&amp;" ","")</f>
        <v/>
      </c>
      <c r="AU41" s="91" t="str">
        <f ca="1">IF('2.Mapa'!$AR$216=AU$5,$AC41&amp;" ","")</f>
        <v/>
      </c>
      <c r="AV41" s="91" t="str">
        <f ca="1">IF('2.Mapa'!$AR$216=AV$5,$AC41&amp;" ","")</f>
        <v/>
      </c>
      <c r="AW41" s="91" t="str">
        <f ca="1">IF('2.Mapa'!$AR$216=AW$5,$AC41&amp;" ","")</f>
        <v/>
      </c>
      <c r="AX41" s="92" t="str">
        <f ca="1">IF('2.Mapa'!$AR$216=AX$5,$AC41&amp;" ","")</f>
        <v/>
      </c>
      <c r="AY41" s="92" t="str">
        <f ca="1">IF('2.Mapa'!$AR$216=AY$5,$AC41&amp;" ","")</f>
        <v/>
      </c>
      <c r="AZ41" s="92" t="str">
        <f ca="1">IF('2.Mapa'!$AR$216=AZ$5,$AC41&amp;" ","")</f>
        <v/>
      </c>
      <c r="BA41" s="92" t="str">
        <f ca="1">IF('2.Mapa'!$AR$216=BA$5,$AC41&amp;" ","")</f>
        <v/>
      </c>
      <c r="BB41" s="92" t="str">
        <f ca="1">IF('2.Mapa'!$AR$216=BB$5,$AC41&amp;" ","")</f>
        <v/>
      </c>
      <c r="BC41" s="2"/>
    </row>
    <row r="42" spans="1:55" x14ac:dyDescent="0.25">
      <c r="A42" s="4">
        <f t="shared" si="1"/>
        <v>222</v>
      </c>
      <c r="B42" s="88" t="str">
        <f>'2.Mapa'!A$222</f>
        <v>Gestión del talento humano</v>
      </c>
      <c r="C42" s="54" t="str">
        <f>CONCATENATE("Ri",'2.Mapa'!B222)</f>
        <v>Ri15</v>
      </c>
      <c r="D42" s="89" t="str">
        <f>IF('2.Mapa'!$T$222=D$5,$C42&amp;" ","")</f>
        <v/>
      </c>
      <c r="E42" s="89" t="str">
        <f>IF('2.Mapa'!$T$222=E$5,$C42&amp;" ","")</f>
        <v/>
      </c>
      <c r="F42" s="89" t="str">
        <f>IF('2.Mapa'!$T$222=F$5,$C42&amp;" ","")</f>
        <v xml:space="preserve">Ri15 </v>
      </c>
      <c r="G42" s="90" t="str">
        <f>IF('2.Mapa'!$T$222=G$5,$C42&amp;" ","")</f>
        <v/>
      </c>
      <c r="H42" s="90" t="str">
        <f>IF('2.Mapa'!$T$222=H$5,$C42&amp;" ","")</f>
        <v/>
      </c>
      <c r="I42" s="90" t="str">
        <f>IF('2.Mapa'!$T$222=I$5,$C42&amp;" ","")</f>
        <v/>
      </c>
      <c r="J42" s="90" t="str">
        <f>IF('2.Mapa'!$T$222=J$5,$C42&amp;" ","")</f>
        <v/>
      </c>
      <c r="K42" s="90" t="str">
        <f>IF('2.Mapa'!$T$222=K$5,$C42&amp;" ","")</f>
        <v/>
      </c>
      <c r="L42" s="90" t="str">
        <f>IF('2.Mapa'!$T$222=L$5,$C42&amp;" ","")</f>
        <v/>
      </c>
      <c r="M42" s="90" t="str">
        <f>IF('2.Mapa'!$T$222=M$5,$C42&amp;" ","")</f>
        <v/>
      </c>
      <c r="N42" s="90" t="str">
        <f>IF('2.Mapa'!$T$222=N$5,$C42&amp;" ","")</f>
        <v/>
      </c>
      <c r="O42" s="91" t="str">
        <f>IF('2.Mapa'!$T$222=O$5,$C42&amp;" ","")</f>
        <v/>
      </c>
      <c r="P42" s="91" t="str">
        <f>IF('2.Mapa'!$T$222=P$5,$C42&amp;" ","")</f>
        <v/>
      </c>
      <c r="Q42" s="91" t="str">
        <f>IF('2.Mapa'!$T$222=Q$5,$C42&amp;" ","")</f>
        <v/>
      </c>
      <c r="R42" s="91" t="str">
        <f>IF('2.Mapa'!$T$222=R$5,$C42&amp;" ","")</f>
        <v/>
      </c>
      <c r="S42" s="91" t="str">
        <f>IF('2.Mapa'!$T$222=S$5,$C42&amp;" ","")</f>
        <v/>
      </c>
      <c r="T42" s="91" t="str">
        <f>IF('2.Mapa'!$T$222=T$5,$C42&amp;" ","")</f>
        <v/>
      </c>
      <c r="U42" s="91" t="str">
        <f>IF('2.Mapa'!$T$222=U$5,$C42&amp;" ","")</f>
        <v/>
      </c>
      <c r="V42" s="91" t="str">
        <f>IF('2.Mapa'!$T$222=V$5,$C42&amp;" ","")</f>
        <v/>
      </c>
      <c r="W42" s="91" t="str">
        <f>IF('2.Mapa'!$T$222=W$5,$C42&amp;" ","")</f>
        <v/>
      </c>
      <c r="X42" s="92" t="str">
        <f>IF('2.Mapa'!$T$222=X$5,$C42&amp;" ","")</f>
        <v/>
      </c>
      <c r="Y42" s="92" t="str">
        <f>IF('2.Mapa'!$T$222=Y$5,$C42&amp;" ","")</f>
        <v/>
      </c>
      <c r="Z42" s="92" t="str">
        <f>IF('2.Mapa'!$T$222=Z$5,$C42&amp;" ","")</f>
        <v/>
      </c>
      <c r="AA42" s="92" t="str">
        <f>IF('2.Mapa'!$T$222=AA$5,$C42&amp;" ","")</f>
        <v/>
      </c>
      <c r="AB42" s="92" t="str">
        <f>IF('2.Mapa'!$T$222=AB$5,$C42&amp;" ","")</f>
        <v/>
      </c>
      <c r="AC42" s="54" t="str">
        <f>CONCATENATE("Rr",'2.Mapa'!B222)</f>
        <v>Rr15</v>
      </c>
      <c r="AD42" s="89" t="str">
        <f ca="1">IF('2.Mapa'!$AR$222=AD$5,$AC42&amp;" ","")</f>
        <v/>
      </c>
      <c r="AE42" s="89" t="str">
        <f ca="1">IF('2.Mapa'!$AR$222=AE$5,$AC42&amp;" ","")</f>
        <v/>
      </c>
      <c r="AF42" s="89" t="str">
        <f ca="1">IF('2.Mapa'!$AR$222=AF$5,$AC42&amp;" ","")</f>
        <v xml:space="preserve">Rr15 </v>
      </c>
      <c r="AG42" s="90" t="str">
        <f ca="1">IF('2.Mapa'!$AR$222=AG$5,$AC42&amp;" ","")</f>
        <v/>
      </c>
      <c r="AH42" s="90" t="str">
        <f ca="1">IF('2.Mapa'!$AR$222=AH$5,$AC42&amp;" ","")</f>
        <v/>
      </c>
      <c r="AI42" s="90" t="str">
        <f ca="1">IF('2.Mapa'!$AR$222=AI$5,$AC42&amp;" ","")</f>
        <v/>
      </c>
      <c r="AJ42" s="90" t="str">
        <f ca="1">IF('2.Mapa'!$AR$222=AJ$5,$AC42&amp;" ","")</f>
        <v/>
      </c>
      <c r="AK42" s="90" t="str">
        <f ca="1">IF('2.Mapa'!$AR$222=AK$5,$AC42&amp;" ","")</f>
        <v/>
      </c>
      <c r="AL42" s="90" t="str">
        <f ca="1">IF('2.Mapa'!$AR$222=AL$5,$AC42&amp;" ","")</f>
        <v/>
      </c>
      <c r="AM42" s="90" t="str">
        <f ca="1">IF('2.Mapa'!$AR$222=AM$5,$AC42&amp;" ","")</f>
        <v/>
      </c>
      <c r="AN42" s="90" t="str">
        <f ca="1">IF('2.Mapa'!$AR$222=AN$5,$AC42&amp;" ","")</f>
        <v/>
      </c>
      <c r="AO42" s="91" t="str">
        <f ca="1">IF('2.Mapa'!$AR$222=AO$5,$AC42&amp;" ","")</f>
        <v/>
      </c>
      <c r="AP42" s="91" t="str">
        <f ca="1">IF('2.Mapa'!$AR$222=AP$5,$AC42&amp;" ","")</f>
        <v/>
      </c>
      <c r="AQ42" s="91" t="str">
        <f ca="1">IF('2.Mapa'!$AR$222=AQ$5,$AC42&amp;" ","")</f>
        <v/>
      </c>
      <c r="AR42" s="91" t="str">
        <f ca="1">IF('2.Mapa'!$AR$222=AR$5,$AC42&amp;" ","")</f>
        <v/>
      </c>
      <c r="AS42" s="91" t="str">
        <f ca="1">IF('2.Mapa'!$AR$222=AS$5,$AC42&amp;" ","")</f>
        <v/>
      </c>
      <c r="AT42" s="91" t="str">
        <f ca="1">IF('2.Mapa'!$AR$222=AT$5,$AC42&amp;" ","")</f>
        <v/>
      </c>
      <c r="AU42" s="91" t="str">
        <f ca="1">IF('2.Mapa'!$AR$222=AU$5,$AC42&amp;" ","")</f>
        <v/>
      </c>
      <c r="AV42" s="91" t="str">
        <f ca="1">IF('2.Mapa'!$AR$222=AV$5,$AC42&amp;" ","")</f>
        <v/>
      </c>
      <c r="AW42" s="91" t="str">
        <f ca="1">IF('2.Mapa'!$AR$222=AW$5,$AC42&amp;" ","")</f>
        <v/>
      </c>
      <c r="AX42" s="92" t="str">
        <f ca="1">IF('2.Mapa'!$AR$222=AX$5,$AC42&amp;" ","")</f>
        <v/>
      </c>
      <c r="AY42" s="92" t="str">
        <f ca="1">IF('2.Mapa'!$AR$222=AY$5,$AC42&amp;" ","")</f>
        <v/>
      </c>
      <c r="AZ42" s="92" t="str">
        <f ca="1">IF('2.Mapa'!$AR$222=AZ$5,$AC42&amp;" ","")</f>
        <v/>
      </c>
      <c r="BA42" s="92" t="str">
        <f ca="1">IF('2.Mapa'!$AR$222=BA$5,$AC42&amp;" ","")</f>
        <v/>
      </c>
      <c r="BB42" s="92" t="str">
        <f ca="1">IF('2.Mapa'!$AR$222=BB$5,$AC42&amp;" ","")</f>
        <v/>
      </c>
      <c r="BC42" s="2"/>
    </row>
    <row r="43" spans="1:55" x14ac:dyDescent="0.25">
      <c r="A43" s="4">
        <f t="shared" si="1"/>
        <v>228</v>
      </c>
      <c r="B43" s="88" t="str">
        <f>'2.Mapa'!A$228</f>
        <v>Gestión del talento humano</v>
      </c>
      <c r="C43" s="54" t="str">
        <f>CONCATENATE("Ri",'2.Mapa'!B228)</f>
        <v>Ri16</v>
      </c>
      <c r="D43" s="89" t="str">
        <f>IF('2.Mapa'!$T$228=D$5,$C43&amp;" ","")</f>
        <v/>
      </c>
      <c r="E43" s="89" t="str">
        <f>IF('2.Mapa'!$T$228=E$5,$C43&amp;" ","")</f>
        <v/>
      </c>
      <c r="F43" s="89" t="str">
        <f>IF('2.Mapa'!$T$228=F$5,$C43&amp;" ","")</f>
        <v/>
      </c>
      <c r="G43" s="90" t="str">
        <f>IF('2.Mapa'!$T$228=G$5,$C43&amp;" ","")</f>
        <v/>
      </c>
      <c r="H43" s="90" t="str">
        <f>IF('2.Mapa'!$T$228=H$5,$C43&amp;" ","")</f>
        <v/>
      </c>
      <c r="I43" s="90" t="str">
        <f>IF('2.Mapa'!$T$228=I$5,$C43&amp;" ","")</f>
        <v xml:space="preserve">Ri16 </v>
      </c>
      <c r="J43" s="90" t="str">
        <f>IF('2.Mapa'!$T$228=J$5,$C43&amp;" ","")</f>
        <v/>
      </c>
      <c r="K43" s="90" t="str">
        <f>IF('2.Mapa'!$T$228=K$5,$C43&amp;" ","")</f>
        <v/>
      </c>
      <c r="L43" s="90" t="str">
        <f>IF('2.Mapa'!$T$228=L$5,$C43&amp;" ","")</f>
        <v/>
      </c>
      <c r="M43" s="90" t="str">
        <f>IF('2.Mapa'!$T$228=M$5,$C43&amp;" ","")</f>
        <v/>
      </c>
      <c r="N43" s="90" t="str">
        <f>IF('2.Mapa'!$T$228=N$5,$C43&amp;" ","")</f>
        <v/>
      </c>
      <c r="O43" s="91" t="str">
        <f>IF('2.Mapa'!$T$228=O$5,$C43&amp;" ","")</f>
        <v/>
      </c>
      <c r="P43" s="91" t="str">
        <f>IF('2.Mapa'!$T$228=P$5,$C43&amp;" ","")</f>
        <v/>
      </c>
      <c r="Q43" s="91" t="str">
        <f>IF('2.Mapa'!$T$228=Q$5,$C43&amp;" ","")</f>
        <v/>
      </c>
      <c r="R43" s="91" t="str">
        <f>IF('2.Mapa'!$T$228=R$5,$C43&amp;" ","")</f>
        <v/>
      </c>
      <c r="S43" s="91" t="str">
        <f>IF('2.Mapa'!$T$228=S$5,$C43&amp;" ","")</f>
        <v/>
      </c>
      <c r="T43" s="91" t="str">
        <f>IF('2.Mapa'!$T$228=T$5,$C43&amp;" ","")</f>
        <v/>
      </c>
      <c r="U43" s="91" t="str">
        <f>IF('2.Mapa'!$T$228=U$5,$C43&amp;" ","")</f>
        <v/>
      </c>
      <c r="V43" s="91" t="str">
        <f>IF('2.Mapa'!$T$228=V$5,$C43&amp;" ","")</f>
        <v/>
      </c>
      <c r="W43" s="91" t="str">
        <f>IF('2.Mapa'!$T$228=W$5,$C43&amp;" ","")</f>
        <v/>
      </c>
      <c r="X43" s="92" t="str">
        <f>IF('2.Mapa'!$T$228=X$5,$C43&amp;" ","")</f>
        <v/>
      </c>
      <c r="Y43" s="92" t="str">
        <f>IF('2.Mapa'!$T$228=Y$5,$C43&amp;" ","")</f>
        <v/>
      </c>
      <c r="Z43" s="92" t="str">
        <f>IF('2.Mapa'!$T$228=Z$5,$C43&amp;" ","")</f>
        <v/>
      </c>
      <c r="AA43" s="92" t="str">
        <f>IF('2.Mapa'!$T$228=AA$5,$C43&amp;" ","")</f>
        <v/>
      </c>
      <c r="AB43" s="92" t="str">
        <f>IF('2.Mapa'!$T$228=AB$5,$C43&amp;" ","")</f>
        <v/>
      </c>
      <c r="AC43" s="54" t="str">
        <f>CONCATENATE("Rr",'2.Mapa'!B228)</f>
        <v>Rr16</v>
      </c>
      <c r="AD43" s="89" t="str">
        <f ca="1">IF('2.Mapa'!$AR$228=AD$5,$AC43&amp;" ","")</f>
        <v/>
      </c>
      <c r="AE43" s="89" t="str">
        <f ca="1">IF('2.Mapa'!$AR$228=AE$5,$AC43&amp;" ","")</f>
        <v/>
      </c>
      <c r="AF43" s="89" t="str">
        <f ca="1">IF('2.Mapa'!$AR$228=AF$5,$AC43&amp;" ","")</f>
        <v/>
      </c>
      <c r="AG43" s="90" t="str">
        <f ca="1">IF('2.Mapa'!$AR$228=AG$5,$AC43&amp;" ","")</f>
        <v/>
      </c>
      <c r="AH43" s="90" t="str">
        <f ca="1">IF('2.Mapa'!$AR$228=AH$5,$AC43&amp;" ","")</f>
        <v/>
      </c>
      <c r="AI43" s="90" t="str">
        <f ca="1">IF('2.Mapa'!$AR$228=AI$5,$AC43&amp;" ","")</f>
        <v xml:space="preserve">Rr16 </v>
      </c>
      <c r="AJ43" s="90" t="str">
        <f ca="1">IF('2.Mapa'!$AR$228=AJ$5,$AC43&amp;" ","")</f>
        <v/>
      </c>
      <c r="AK43" s="90" t="str">
        <f ca="1">IF('2.Mapa'!$AR$228=AK$5,$AC43&amp;" ","")</f>
        <v/>
      </c>
      <c r="AL43" s="90" t="str">
        <f ca="1">IF('2.Mapa'!$AR$228=AL$5,$AC43&amp;" ","")</f>
        <v/>
      </c>
      <c r="AM43" s="90" t="str">
        <f ca="1">IF('2.Mapa'!$AR$228=AM$5,$AC43&amp;" ","")</f>
        <v/>
      </c>
      <c r="AN43" s="90" t="str">
        <f ca="1">IF('2.Mapa'!$AR$228=AN$5,$AC43&amp;" ","")</f>
        <v/>
      </c>
      <c r="AO43" s="91" t="str">
        <f ca="1">IF('2.Mapa'!$AR$228=AO$5,$AC43&amp;" ","")</f>
        <v/>
      </c>
      <c r="AP43" s="91" t="str">
        <f ca="1">IF('2.Mapa'!$AR$228=AP$5,$AC43&amp;" ","")</f>
        <v/>
      </c>
      <c r="AQ43" s="91" t="str">
        <f ca="1">IF('2.Mapa'!$AR$228=AQ$5,$AC43&amp;" ","")</f>
        <v/>
      </c>
      <c r="AR43" s="91" t="str">
        <f ca="1">IF('2.Mapa'!$AR$228=AR$5,$AC43&amp;" ","")</f>
        <v/>
      </c>
      <c r="AS43" s="91" t="str">
        <f ca="1">IF('2.Mapa'!$AR$228=AS$5,$AC43&amp;" ","")</f>
        <v/>
      </c>
      <c r="AT43" s="91" t="str">
        <f ca="1">IF('2.Mapa'!$AR$228=AT$5,$AC43&amp;" ","")</f>
        <v/>
      </c>
      <c r="AU43" s="91" t="str">
        <f ca="1">IF('2.Mapa'!$AR$228=AU$5,$AC43&amp;" ","")</f>
        <v/>
      </c>
      <c r="AV43" s="91" t="str">
        <f ca="1">IF('2.Mapa'!$AR$228=AV$5,$AC43&amp;" ","")</f>
        <v/>
      </c>
      <c r="AW43" s="91" t="str">
        <f ca="1">IF('2.Mapa'!$AR$228=AW$5,$AC43&amp;" ","")</f>
        <v/>
      </c>
      <c r="AX43" s="92" t="str">
        <f ca="1">IF('2.Mapa'!$AR$228=AX$5,$AC43&amp;" ","")</f>
        <v/>
      </c>
      <c r="AY43" s="92" t="str">
        <f ca="1">IF('2.Mapa'!$AR$228=AY$5,$AC43&amp;" ","")</f>
        <v/>
      </c>
      <c r="AZ43" s="92" t="str">
        <f ca="1">IF('2.Mapa'!$AR$228=AZ$5,$AC43&amp;" ","")</f>
        <v/>
      </c>
      <c r="BA43" s="92" t="str">
        <f ca="1">IF('2.Mapa'!$AR$228=BA$5,$AC43&amp;" ","")</f>
        <v/>
      </c>
      <c r="BB43" s="92" t="str">
        <f ca="1">IF('2.Mapa'!$AR$228=BB$5,$AC43&amp;" ","")</f>
        <v/>
      </c>
      <c r="BC43" s="2"/>
    </row>
    <row r="44" spans="1:55" ht="27" x14ac:dyDescent="0.25">
      <c r="A44" s="4">
        <f t="shared" si="1"/>
        <v>234</v>
      </c>
      <c r="B44" s="88" t="str">
        <f>'2.Mapa'!A$234</f>
        <v>Información y comunicación</v>
      </c>
      <c r="C44" s="54" t="str">
        <f>CONCATENATE("Ri",'2.Mapa'!B234)</f>
        <v>Ri50</v>
      </c>
      <c r="D44" s="89" t="str">
        <f>IF('2.Mapa'!$T$234=D$5,$C44&amp;" ","")</f>
        <v/>
      </c>
      <c r="E44" s="89" t="str">
        <f>IF('2.Mapa'!$T$234=E$5,$C44&amp;" ","")</f>
        <v/>
      </c>
      <c r="F44" s="89" t="str">
        <f>IF('2.Mapa'!$T$234=F$5,$C44&amp;" ","")</f>
        <v/>
      </c>
      <c r="G44" s="90" t="str">
        <f>IF('2.Mapa'!$T$234=G$5,$C44&amp;" ","")</f>
        <v/>
      </c>
      <c r="H44" s="90" t="str">
        <f>IF('2.Mapa'!$T$234=H$5,$C44&amp;" ","")</f>
        <v/>
      </c>
      <c r="I44" s="90" t="str">
        <f>IF('2.Mapa'!$T$234=I$5,$C44&amp;" ","")</f>
        <v/>
      </c>
      <c r="J44" s="90" t="str">
        <f>IF('2.Mapa'!$T$234=J$5,$C44&amp;" ","")</f>
        <v/>
      </c>
      <c r="K44" s="90" t="str">
        <f>IF('2.Mapa'!$T$234=K$5,$C44&amp;" ","")</f>
        <v/>
      </c>
      <c r="L44" s="90" t="str">
        <f>IF('2.Mapa'!$T$234=L$5,$C44&amp;" ","")</f>
        <v xml:space="preserve">Ri50 </v>
      </c>
      <c r="M44" s="90" t="str">
        <f>IF('2.Mapa'!$T$234=M$5,$C44&amp;" ","")</f>
        <v/>
      </c>
      <c r="N44" s="90" t="str">
        <f>IF('2.Mapa'!$T$234=N$5,$C44&amp;" ","")</f>
        <v/>
      </c>
      <c r="O44" s="91" t="str">
        <f>IF('2.Mapa'!$T$234=O$5,$C44&amp;" ","")</f>
        <v/>
      </c>
      <c r="P44" s="91" t="str">
        <f>IF('2.Mapa'!$T$234=P$5,$C44&amp;" ","")</f>
        <v/>
      </c>
      <c r="Q44" s="91" t="str">
        <f>IF('2.Mapa'!$T$234=Q$5,$C44&amp;" ","")</f>
        <v/>
      </c>
      <c r="R44" s="91" t="str">
        <f>IF('2.Mapa'!$T$234=R$5,$C44&amp;" ","")</f>
        <v/>
      </c>
      <c r="S44" s="91" t="str">
        <f>IF('2.Mapa'!$T$234=S$5,$C44&amp;" ","")</f>
        <v/>
      </c>
      <c r="T44" s="91" t="str">
        <f>IF('2.Mapa'!$T$234=T$5,$C44&amp;" ","")</f>
        <v/>
      </c>
      <c r="U44" s="91" t="str">
        <f>IF('2.Mapa'!$T$234=U$5,$C44&amp;" ","")</f>
        <v/>
      </c>
      <c r="V44" s="91" t="str">
        <f>IF('2.Mapa'!$T$234=V$5,$C44&amp;" ","")</f>
        <v/>
      </c>
      <c r="W44" s="91" t="str">
        <f>IF('2.Mapa'!$T$234=W$5,$C44&amp;" ","")</f>
        <v/>
      </c>
      <c r="X44" s="92" t="str">
        <f>IF('2.Mapa'!$T$234=X$5,$C44&amp;" ","")</f>
        <v/>
      </c>
      <c r="Y44" s="92" t="str">
        <f>IF('2.Mapa'!$T$234=Y$5,$C44&amp;" ","")</f>
        <v/>
      </c>
      <c r="Z44" s="92" t="str">
        <f>IF('2.Mapa'!$T$234=Z$5,$C44&amp;" ","")</f>
        <v/>
      </c>
      <c r="AA44" s="92" t="str">
        <f>IF('2.Mapa'!$T$234=AA$5,$C44&amp;" ","")</f>
        <v/>
      </c>
      <c r="AB44" s="92" t="str">
        <f>IF('2.Mapa'!$T$234=AB$5,$C44&amp;" ","")</f>
        <v/>
      </c>
      <c r="AC44" s="54" t="str">
        <f>CONCATENATE("Rr",'2.Mapa'!B234)</f>
        <v>Rr50</v>
      </c>
      <c r="AD44" s="89" t="str">
        <f ca="1">IF('2.Mapa'!$AR$234=AD$5,$AC44&amp;" ","")</f>
        <v/>
      </c>
      <c r="AE44" s="89" t="str">
        <f ca="1">IF('2.Mapa'!$AR$234=AE$5,$AC44&amp;" ","")</f>
        <v/>
      </c>
      <c r="AF44" s="89" t="str">
        <f ca="1">IF('2.Mapa'!$AR$234=AF$5,$AC44&amp;" ","")</f>
        <v/>
      </c>
      <c r="AG44" s="90" t="str">
        <f ca="1">IF('2.Mapa'!$AR$234=AG$5,$AC44&amp;" ","")</f>
        <v/>
      </c>
      <c r="AH44" s="90" t="str">
        <f ca="1">IF('2.Mapa'!$AR$234=AH$5,$AC44&amp;" ","")</f>
        <v xml:space="preserve">Rr50 </v>
      </c>
      <c r="AI44" s="90" t="str">
        <f ca="1">IF('2.Mapa'!$AR$234=AI$5,$AC44&amp;" ","")</f>
        <v/>
      </c>
      <c r="AJ44" s="90" t="str">
        <f ca="1">IF('2.Mapa'!$AR$234=AJ$5,$AC44&amp;" ","")</f>
        <v/>
      </c>
      <c r="AK44" s="90" t="str">
        <f ca="1">IF('2.Mapa'!$AR$234=AK$5,$AC44&amp;" ","")</f>
        <v/>
      </c>
      <c r="AL44" s="90" t="str">
        <f ca="1">IF('2.Mapa'!$AR$234=AL$5,$AC44&amp;" ","")</f>
        <v/>
      </c>
      <c r="AM44" s="90" t="str">
        <f ca="1">IF('2.Mapa'!$AR$234=AM$5,$AC44&amp;" ","")</f>
        <v/>
      </c>
      <c r="AN44" s="90" t="str">
        <f ca="1">IF('2.Mapa'!$AR$234=AN$5,$AC44&amp;" ","")</f>
        <v/>
      </c>
      <c r="AO44" s="91" t="str">
        <f ca="1">IF('2.Mapa'!$AR$234=AO$5,$AC44&amp;" ","")</f>
        <v/>
      </c>
      <c r="AP44" s="91" t="str">
        <f ca="1">IF('2.Mapa'!$AR$234=AP$5,$AC44&amp;" ","")</f>
        <v/>
      </c>
      <c r="AQ44" s="91" t="str">
        <f ca="1">IF('2.Mapa'!$AR$234=AQ$5,$AC44&amp;" ","")</f>
        <v/>
      </c>
      <c r="AR44" s="91" t="str">
        <f ca="1">IF('2.Mapa'!$AR$234=AR$5,$AC44&amp;" ","")</f>
        <v/>
      </c>
      <c r="AS44" s="91" t="str">
        <f ca="1">IF('2.Mapa'!$AR$234=AS$5,$AC44&amp;" ","")</f>
        <v/>
      </c>
      <c r="AT44" s="91" t="str">
        <f ca="1">IF('2.Mapa'!$AR$234=AT$5,$AC44&amp;" ","")</f>
        <v/>
      </c>
      <c r="AU44" s="91" t="str">
        <f ca="1">IF('2.Mapa'!$AR$234=AU$5,$AC44&amp;" ","")</f>
        <v/>
      </c>
      <c r="AV44" s="91" t="str">
        <f ca="1">IF('2.Mapa'!$AR$234=AV$5,$AC44&amp;" ","")</f>
        <v/>
      </c>
      <c r="AW44" s="91" t="str">
        <f ca="1">IF('2.Mapa'!$AR$234=AW$5,$AC44&amp;" ","")</f>
        <v/>
      </c>
      <c r="AX44" s="92" t="str">
        <f ca="1">IF('2.Mapa'!$AR$234=AX$5,$AC44&amp;" ","")</f>
        <v/>
      </c>
      <c r="AY44" s="92" t="str">
        <f ca="1">IF('2.Mapa'!$AR$234=AY$5,$AC44&amp;" ","")</f>
        <v/>
      </c>
      <c r="AZ44" s="92" t="str">
        <f ca="1">IF('2.Mapa'!$AR$234=AZ$5,$AC44&amp;" ","")</f>
        <v/>
      </c>
      <c r="BA44" s="92" t="str">
        <f ca="1">IF('2.Mapa'!$AR$234=BA$5,$AC44&amp;" ","")</f>
        <v/>
      </c>
      <c r="BB44" s="92" t="str">
        <f ca="1">IF('2.Mapa'!$AR$234=BB$5,$AC44&amp;" ","")</f>
        <v/>
      </c>
      <c r="BC44" s="2"/>
    </row>
    <row r="45" spans="1:55" ht="27" x14ac:dyDescent="0.25">
      <c r="A45" s="4">
        <f t="shared" si="1"/>
        <v>240</v>
      </c>
      <c r="B45" s="88" t="str">
        <f>'2.Mapa'!A$240</f>
        <v>Información y comunicación</v>
      </c>
      <c r="C45" s="54" t="str">
        <f>CONCATENATE("Ri",'2.Mapa'!B240)</f>
        <v>Ri51</v>
      </c>
      <c r="D45" s="89" t="str">
        <f>IF('2.Mapa'!$T$240=D$5,$C45&amp;" ","")</f>
        <v/>
      </c>
      <c r="E45" s="89" t="str">
        <f>IF('2.Mapa'!$T$240=E$5,$C45&amp;" ","")</f>
        <v/>
      </c>
      <c r="F45" s="89" t="str">
        <f>IF('2.Mapa'!$T$240=F$5,$C45&amp;" ","")</f>
        <v/>
      </c>
      <c r="G45" s="90" t="str">
        <f>IF('2.Mapa'!$T$240=G$5,$C45&amp;" ","")</f>
        <v/>
      </c>
      <c r="H45" s="90" t="str">
        <f>IF('2.Mapa'!$T$240=H$5,$C45&amp;" ","")</f>
        <v/>
      </c>
      <c r="I45" s="90" t="str">
        <f>IF('2.Mapa'!$T$240=I$5,$C45&amp;" ","")</f>
        <v/>
      </c>
      <c r="J45" s="90" t="str">
        <f>IF('2.Mapa'!$T$240=J$5,$C45&amp;" ","")</f>
        <v/>
      </c>
      <c r="K45" s="90" t="str">
        <f>IF('2.Mapa'!$T$240=K$5,$C45&amp;" ","")</f>
        <v/>
      </c>
      <c r="L45" s="90" t="str">
        <f>IF('2.Mapa'!$T$240=L$5,$C45&amp;" ","")</f>
        <v/>
      </c>
      <c r="M45" s="90" t="str">
        <f>IF('2.Mapa'!$T$240=M$5,$C45&amp;" ","")</f>
        <v/>
      </c>
      <c r="N45" s="90" t="str">
        <f>IF('2.Mapa'!$T$240=N$5,$C45&amp;" ","")</f>
        <v/>
      </c>
      <c r="O45" s="91" t="str">
        <f>IF('2.Mapa'!$T$240=O$5,$C45&amp;" ","")</f>
        <v/>
      </c>
      <c r="P45" s="91" t="str">
        <f>IF('2.Mapa'!$T$240=P$5,$C45&amp;" ","")</f>
        <v/>
      </c>
      <c r="Q45" s="91" t="str">
        <f>IF('2.Mapa'!$T$240=Q$5,$C45&amp;" ","")</f>
        <v/>
      </c>
      <c r="R45" s="91" t="str">
        <f>IF('2.Mapa'!$T$240=R$5,$C45&amp;" ","")</f>
        <v/>
      </c>
      <c r="S45" s="91" t="str">
        <f>IF('2.Mapa'!$T$240=S$5,$C45&amp;" ","")</f>
        <v xml:space="preserve">Ri51 </v>
      </c>
      <c r="T45" s="91" t="str">
        <f>IF('2.Mapa'!$T$240=T$5,$C45&amp;" ","")</f>
        <v/>
      </c>
      <c r="U45" s="91" t="str">
        <f>IF('2.Mapa'!$T$240=U$5,$C45&amp;" ","")</f>
        <v/>
      </c>
      <c r="V45" s="91" t="str">
        <f>IF('2.Mapa'!$T$240=V$5,$C45&amp;" ","")</f>
        <v/>
      </c>
      <c r="W45" s="91" t="str">
        <f>IF('2.Mapa'!$T$240=W$5,$C45&amp;" ","")</f>
        <v/>
      </c>
      <c r="X45" s="92" t="str">
        <f>IF('2.Mapa'!$T$240=X$5,$C45&amp;" ","")</f>
        <v/>
      </c>
      <c r="Y45" s="92" t="str">
        <f>IF('2.Mapa'!$T$240=Y$5,$C45&amp;" ","")</f>
        <v/>
      </c>
      <c r="Z45" s="92" t="str">
        <f>IF('2.Mapa'!$T$240=Z$5,$C45&amp;" ","")</f>
        <v/>
      </c>
      <c r="AA45" s="92" t="str">
        <f>IF('2.Mapa'!$T$240=AA$5,$C45&amp;" ","")</f>
        <v/>
      </c>
      <c r="AB45" s="92" t="str">
        <f>IF('2.Mapa'!$T$240=AB$5,$C45&amp;" ","")</f>
        <v/>
      </c>
      <c r="AC45" s="54" t="str">
        <f>CONCATENATE("Rr",'2.Mapa'!B240)</f>
        <v>Rr51</v>
      </c>
      <c r="AD45" s="89" t="str">
        <f ca="1">IF('2.Mapa'!$AR$240=AD$5,$AC45&amp;" ","")</f>
        <v/>
      </c>
      <c r="AE45" s="89" t="str">
        <f ca="1">IF('2.Mapa'!$AR$240=AE$5,$AC45&amp;" ","")</f>
        <v/>
      </c>
      <c r="AF45" s="89" t="str">
        <f ca="1">IF('2.Mapa'!$AR$240=AF$5,$AC45&amp;" ","")</f>
        <v/>
      </c>
      <c r="AG45" s="90" t="str">
        <f ca="1">IF('2.Mapa'!$AR$240=AG$5,$AC45&amp;" ","")</f>
        <v/>
      </c>
      <c r="AH45" s="90" t="str">
        <f ca="1">IF('2.Mapa'!$AR$240=AH$5,$AC45&amp;" ","")</f>
        <v/>
      </c>
      <c r="AI45" s="90" t="str">
        <f ca="1">IF('2.Mapa'!$AR$240=AI$5,$AC45&amp;" ","")</f>
        <v/>
      </c>
      <c r="AJ45" s="90" t="str">
        <f ca="1">IF('2.Mapa'!$AR$240=AJ$5,$AC45&amp;" ","")</f>
        <v/>
      </c>
      <c r="AK45" s="90" t="str">
        <f ca="1">IF('2.Mapa'!$AR$240=AK$5,$AC45&amp;" ","")</f>
        <v/>
      </c>
      <c r="AL45" s="90" t="str">
        <f ca="1">IF('2.Mapa'!$AR$240=AL$5,$AC45&amp;" ","")</f>
        <v/>
      </c>
      <c r="AM45" s="90" t="str">
        <f ca="1">IF('2.Mapa'!$AR$240=AM$5,$AC45&amp;" ","")</f>
        <v/>
      </c>
      <c r="AN45" s="90" t="str">
        <f ca="1">IF('2.Mapa'!$AR$240=AN$5,$AC45&amp;" ","")</f>
        <v/>
      </c>
      <c r="AO45" s="91" t="str">
        <f ca="1">IF('2.Mapa'!$AR$240=AO$5,$AC45&amp;" ","")</f>
        <v/>
      </c>
      <c r="AP45" s="91" t="str">
        <f ca="1">IF('2.Mapa'!$AR$240=AP$5,$AC45&amp;" ","")</f>
        <v xml:space="preserve">Rr51 </v>
      </c>
      <c r="AQ45" s="91" t="str">
        <f ca="1">IF('2.Mapa'!$AR$240=AQ$5,$AC45&amp;" ","")</f>
        <v/>
      </c>
      <c r="AR45" s="91" t="str">
        <f ca="1">IF('2.Mapa'!$AR$240=AR$5,$AC45&amp;" ","")</f>
        <v/>
      </c>
      <c r="AS45" s="91" t="str">
        <f ca="1">IF('2.Mapa'!$AR$240=AS$5,$AC45&amp;" ","")</f>
        <v/>
      </c>
      <c r="AT45" s="91" t="str">
        <f ca="1">IF('2.Mapa'!$AR$240=AT$5,$AC45&amp;" ","")</f>
        <v/>
      </c>
      <c r="AU45" s="91" t="str">
        <f ca="1">IF('2.Mapa'!$AR$240=AU$5,$AC45&amp;" ","")</f>
        <v/>
      </c>
      <c r="AV45" s="91" t="str">
        <f ca="1">IF('2.Mapa'!$AR$240=AV$5,$AC45&amp;" ","")</f>
        <v/>
      </c>
      <c r="AW45" s="91" t="str">
        <f ca="1">IF('2.Mapa'!$AR$240=AW$5,$AC45&amp;" ","")</f>
        <v/>
      </c>
      <c r="AX45" s="92" t="str">
        <f ca="1">IF('2.Mapa'!$AR$240=AX$5,$AC45&amp;" ","")</f>
        <v/>
      </c>
      <c r="AY45" s="92" t="str">
        <f ca="1">IF('2.Mapa'!$AR$240=AY$5,$AC45&amp;" ","")</f>
        <v/>
      </c>
      <c r="AZ45" s="92" t="str">
        <f ca="1">IF('2.Mapa'!$AR$240=AZ$5,$AC45&amp;" ","")</f>
        <v/>
      </c>
      <c r="BA45" s="92" t="str">
        <f ca="1">IF('2.Mapa'!$AR$240=BA$5,$AC45&amp;" ","")</f>
        <v/>
      </c>
      <c r="BB45" s="92" t="str">
        <f ca="1">IF('2.Mapa'!$AR$240=BB$5,$AC45&amp;" ","")</f>
        <v/>
      </c>
      <c r="BC45" s="2"/>
    </row>
    <row r="46" spans="1:55" ht="27" x14ac:dyDescent="0.25">
      <c r="A46" s="4">
        <f t="shared" si="1"/>
        <v>246</v>
      </c>
      <c r="B46" s="88" t="str">
        <f>'2.Mapa'!A$246</f>
        <v>Información y comunicación</v>
      </c>
      <c r="C46" s="54" t="str">
        <f>CONCATENATE("Ri",'2.Mapa'!B246)</f>
        <v>Ri52</v>
      </c>
      <c r="D46" s="89" t="str">
        <f>IF('2.Mapa'!$T$246=D$5,$C46&amp;" ","")</f>
        <v/>
      </c>
      <c r="E46" s="89" t="str">
        <f>IF('2.Mapa'!$T$246=E$5,$C46&amp;" ","")</f>
        <v/>
      </c>
      <c r="F46" s="89" t="str">
        <f>IF('2.Mapa'!$T$246=F$5,$C46&amp;" ","")</f>
        <v/>
      </c>
      <c r="G46" s="90" t="str">
        <f>IF('2.Mapa'!$T$246=G$5,$C46&amp;" ","")</f>
        <v/>
      </c>
      <c r="H46" s="90" t="str">
        <f>IF('2.Mapa'!$T$246=H$5,$C46&amp;" ","")</f>
        <v/>
      </c>
      <c r="I46" s="90" t="str">
        <f>IF('2.Mapa'!$T$246=I$5,$C46&amp;" ","")</f>
        <v/>
      </c>
      <c r="J46" s="90" t="str">
        <f>IF('2.Mapa'!$T$246=J$5,$C46&amp;" ","")</f>
        <v/>
      </c>
      <c r="K46" s="90" t="str">
        <f>IF('2.Mapa'!$T$246=K$5,$C46&amp;" ","")</f>
        <v/>
      </c>
      <c r="L46" s="90" t="str">
        <f>IF('2.Mapa'!$T$246=L$5,$C46&amp;" ","")</f>
        <v/>
      </c>
      <c r="M46" s="90" t="str">
        <f>IF('2.Mapa'!$T$246=M$5,$C46&amp;" ","")</f>
        <v/>
      </c>
      <c r="N46" s="90" t="str">
        <f>IF('2.Mapa'!$T$246=N$5,$C46&amp;" ","")</f>
        <v xml:space="preserve">Ri52 </v>
      </c>
      <c r="O46" s="91" t="str">
        <f>IF('2.Mapa'!$T$246=O$5,$C46&amp;" ","")</f>
        <v/>
      </c>
      <c r="P46" s="91" t="str">
        <f>IF('2.Mapa'!$T$246=P$5,$C46&amp;" ","")</f>
        <v/>
      </c>
      <c r="Q46" s="91" t="str">
        <f>IF('2.Mapa'!$T$246=Q$5,$C46&amp;" ","")</f>
        <v/>
      </c>
      <c r="R46" s="91" t="str">
        <f>IF('2.Mapa'!$T$246=R$5,$C46&amp;" ","")</f>
        <v/>
      </c>
      <c r="S46" s="91" t="str">
        <f>IF('2.Mapa'!$T$246=S$5,$C46&amp;" ","")</f>
        <v/>
      </c>
      <c r="T46" s="91" t="str">
        <f>IF('2.Mapa'!$T$246=T$5,$C46&amp;" ","")</f>
        <v/>
      </c>
      <c r="U46" s="91" t="str">
        <f>IF('2.Mapa'!$T$246=U$5,$C46&amp;" ","")</f>
        <v/>
      </c>
      <c r="V46" s="91" t="str">
        <f>IF('2.Mapa'!$T$246=V$5,$C46&amp;" ","")</f>
        <v/>
      </c>
      <c r="W46" s="91" t="str">
        <f>IF('2.Mapa'!$T$246=W$5,$C46&amp;" ","")</f>
        <v/>
      </c>
      <c r="X46" s="92" t="str">
        <f>IF('2.Mapa'!$T$246=X$5,$C46&amp;" ","")</f>
        <v/>
      </c>
      <c r="Y46" s="92" t="str">
        <f>IF('2.Mapa'!$T$246=Y$5,$C46&amp;" ","")</f>
        <v/>
      </c>
      <c r="Z46" s="92" t="str">
        <f>IF('2.Mapa'!$T$246=Z$5,$C46&amp;" ","")</f>
        <v/>
      </c>
      <c r="AA46" s="92" t="str">
        <f>IF('2.Mapa'!$T$246=AA$5,$C46&amp;" ","")</f>
        <v/>
      </c>
      <c r="AB46" s="92" t="str">
        <f>IF('2.Mapa'!$T$246=AB$5,$C46&amp;" ","")</f>
        <v/>
      </c>
      <c r="AC46" s="54" t="str">
        <f>CONCATENATE("Rr",'2.Mapa'!B246)</f>
        <v>Rr52</v>
      </c>
      <c r="AD46" s="89" t="str">
        <f ca="1">IF('2.Mapa'!$AR$246=AD$5,$AC46&amp;" ","")</f>
        <v/>
      </c>
      <c r="AE46" s="89" t="str">
        <f ca="1">IF('2.Mapa'!$AR$246=AE$5,$AC46&amp;" ","")</f>
        <v/>
      </c>
      <c r="AF46" s="89" t="str">
        <f ca="1">IF('2.Mapa'!$AR$246=AF$5,$AC46&amp;" ","")</f>
        <v/>
      </c>
      <c r="AG46" s="90" t="str">
        <f ca="1">IF('2.Mapa'!$AR$246=AG$5,$AC46&amp;" ","")</f>
        <v/>
      </c>
      <c r="AH46" s="90" t="str">
        <f ca="1">IF('2.Mapa'!$AR$246=AH$5,$AC46&amp;" ","")</f>
        <v/>
      </c>
      <c r="AI46" s="90" t="str">
        <f ca="1">IF('2.Mapa'!$AR$246=AI$5,$AC46&amp;" ","")</f>
        <v/>
      </c>
      <c r="AJ46" s="90" t="str">
        <f ca="1">IF('2.Mapa'!$AR$246=AJ$5,$AC46&amp;" ","")</f>
        <v/>
      </c>
      <c r="AK46" s="90" t="str">
        <f ca="1">IF('2.Mapa'!$AR$246=AK$5,$AC46&amp;" ","")</f>
        <v/>
      </c>
      <c r="AL46" s="90" t="str">
        <f ca="1">IF('2.Mapa'!$AR$246=AL$5,$AC46&amp;" ","")</f>
        <v/>
      </c>
      <c r="AM46" s="90" t="str">
        <f ca="1">IF('2.Mapa'!$AR$246=AM$5,$AC46&amp;" ","")</f>
        <v xml:space="preserve">Rr52 </v>
      </c>
      <c r="AN46" s="90" t="str">
        <f ca="1">IF('2.Mapa'!$AR$246=AN$5,$AC46&amp;" ","")</f>
        <v/>
      </c>
      <c r="AO46" s="91" t="str">
        <f ca="1">IF('2.Mapa'!$AR$246=AO$5,$AC46&amp;" ","")</f>
        <v/>
      </c>
      <c r="AP46" s="91" t="str">
        <f ca="1">IF('2.Mapa'!$AR$246=AP$5,$AC46&amp;" ","")</f>
        <v/>
      </c>
      <c r="AQ46" s="91" t="str">
        <f ca="1">IF('2.Mapa'!$AR$246=AQ$5,$AC46&amp;" ","")</f>
        <v/>
      </c>
      <c r="AR46" s="91" t="str">
        <f ca="1">IF('2.Mapa'!$AR$246=AR$5,$AC46&amp;" ","")</f>
        <v/>
      </c>
      <c r="AS46" s="91" t="str">
        <f ca="1">IF('2.Mapa'!$AR$246=AS$5,$AC46&amp;" ","")</f>
        <v/>
      </c>
      <c r="AT46" s="91" t="str">
        <f ca="1">IF('2.Mapa'!$AR$246=AT$5,$AC46&amp;" ","")</f>
        <v/>
      </c>
      <c r="AU46" s="91" t="str">
        <f ca="1">IF('2.Mapa'!$AR$246=AU$5,$AC46&amp;" ","")</f>
        <v/>
      </c>
      <c r="AV46" s="91" t="str">
        <f ca="1">IF('2.Mapa'!$AR$246=AV$5,$AC46&amp;" ","")</f>
        <v/>
      </c>
      <c r="AW46" s="91" t="str">
        <f ca="1">IF('2.Mapa'!$AR$246=AW$5,$AC46&amp;" ","")</f>
        <v/>
      </c>
      <c r="AX46" s="92" t="str">
        <f ca="1">IF('2.Mapa'!$AR$246=AX$5,$AC46&amp;" ","")</f>
        <v/>
      </c>
      <c r="AY46" s="92" t="str">
        <f ca="1">IF('2.Mapa'!$AR$246=AY$5,$AC46&amp;" ","")</f>
        <v/>
      </c>
      <c r="AZ46" s="92" t="str">
        <f ca="1">IF('2.Mapa'!$AR$246=AZ$5,$AC46&amp;" ","")</f>
        <v/>
      </c>
      <c r="BA46" s="92" t="str">
        <f ca="1">IF('2.Mapa'!$AR$246=BA$5,$AC46&amp;" ","")</f>
        <v/>
      </c>
      <c r="BB46" s="92" t="str">
        <f ca="1">IF('2.Mapa'!$AR$246=BB$5,$AC46&amp;" ","")</f>
        <v/>
      </c>
      <c r="BC46" s="2"/>
    </row>
    <row r="47" spans="1:55" ht="27" x14ac:dyDescent="0.25">
      <c r="A47" s="4">
        <f t="shared" si="1"/>
        <v>252</v>
      </c>
      <c r="B47" s="88" t="str">
        <f>'2.Mapa'!A$252</f>
        <v>Información y comunicación</v>
      </c>
      <c r="C47" s="54" t="str">
        <f>CONCATENATE("Ri",'2.Mapa'!B252)</f>
        <v>Ri53</v>
      </c>
      <c r="D47" s="89" t="str">
        <f>IF('2.Mapa'!$T$252=D$5,$C47&amp;" ","")</f>
        <v/>
      </c>
      <c r="E47" s="89" t="str">
        <f>IF('2.Mapa'!$T$252=E$5,$C47&amp;" ","")</f>
        <v/>
      </c>
      <c r="F47" s="89" t="str">
        <f>IF('2.Mapa'!$T$252=F$5,$C47&amp;" ","")</f>
        <v/>
      </c>
      <c r="G47" s="90" t="str">
        <f>IF('2.Mapa'!$T$252=G$5,$C47&amp;" ","")</f>
        <v/>
      </c>
      <c r="H47" s="90" t="str">
        <f>IF('2.Mapa'!$T$252=H$5,$C47&amp;" ","")</f>
        <v/>
      </c>
      <c r="I47" s="90" t="str">
        <f>IF('2.Mapa'!$T$252=I$5,$C47&amp;" ","")</f>
        <v/>
      </c>
      <c r="J47" s="90" t="str">
        <f>IF('2.Mapa'!$T$252=J$5,$C47&amp;" ","")</f>
        <v/>
      </c>
      <c r="K47" s="90" t="str">
        <f>IF('2.Mapa'!$T$252=K$5,$C47&amp;" ","")</f>
        <v/>
      </c>
      <c r="L47" s="90" t="str">
        <f>IF('2.Mapa'!$T$252=L$5,$C47&amp;" ","")</f>
        <v/>
      </c>
      <c r="M47" s="90" t="str">
        <f>IF('2.Mapa'!$T$252=M$5,$C47&amp;" ","")</f>
        <v/>
      </c>
      <c r="N47" s="90" t="str">
        <f>IF('2.Mapa'!$T$252=N$5,$C47&amp;" ","")</f>
        <v/>
      </c>
      <c r="O47" s="91" t="str">
        <f>IF('2.Mapa'!$T$252=O$5,$C47&amp;" ","")</f>
        <v/>
      </c>
      <c r="P47" s="91" t="str">
        <f>IF('2.Mapa'!$T$252=P$5,$C47&amp;" ","")</f>
        <v/>
      </c>
      <c r="Q47" s="91" t="str">
        <f>IF('2.Mapa'!$T$252=Q$5,$C47&amp;" ","")</f>
        <v/>
      </c>
      <c r="R47" s="91" t="str">
        <f>IF('2.Mapa'!$T$252=R$5,$C47&amp;" ","")</f>
        <v/>
      </c>
      <c r="S47" s="91" t="str">
        <f>IF('2.Mapa'!$T$252=S$5,$C47&amp;" ","")</f>
        <v/>
      </c>
      <c r="T47" s="91" t="str">
        <f>IF('2.Mapa'!$T$252=T$5,$C47&amp;" ","")</f>
        <v/>
      </c>
      <c r="U47" s="91" t="str">
        <f>IF('2.Mapa'!$T$252=U$5,$C47&amp;" ","")</f>
        <v/>
      </c>
      <c r="V47" s="91" t="str">
        <f>IF('2.Mapa'!$T$252=V$5,$C47&amp;" ","")</f>
        <v/>
      </c>
      <c r="W47" s="91" t="str">
        <f>IF('2.Mapa'!$T$252=W$5,$C47&amp;" ","")</f>
        <v/>
      </c>
      <c r="X47" s="92" t="str">
        <f>IF('2.Mapa'!$T$252=X$5,$C47&amp;" ","")</f>
        <v/>
      </c>
      <c r="Y47" s="92" t="str">
        <f>IF('2.Mapa'!$T$252=Y$5,$C47&amp;" ","")</f>
        <v/>
      </c>
      <c r="Z47" s="92" t="str">
        <f>IF('2.Mapa'!$T$252=Z$5,$C47&amp;" ","")</f>
        <v/>
      </c>
      <c r="AA47" s="92" t="str">
        <f>IF('2.Mapa'!$T$252=AA$5,$C47&amp;" ","")</f>
        <v/>
      </c>
      <c r="AB47" s="92" t="str">
        <f>IF('2.Mapa'!$T$252=AB$5,$C47&amp;" ","")</f>
        <v xml:space="preserve">Ri53 </v>
      </c>
      <c r="AC47" s="54" t="str">
        <f>CONCATENATE("Rr",'2.Mapa'!B252)</f>
        <v>Rr53</v>
      </c>
      <c r="AD47" s="89" t="str">
        <f ca="1">IF('2.Mapa'!$AR$252=AD$5,$AC47&amp;" ","")</f>
        <v/>
      </c>
      <c r="AE47" s="89" t="str">
        <f ca="1">IF('2.Mapa'!$AR$252=AE$5,$AC47&amp;" ","")</f>
        <v/>
      </c>
      <c r="AF47" s="89" t="str">
        <f ca="1">IF('2.Mapa'!$AR$252=AF$5,$AC47&amp;" ","")</f>
        <v/>
      </c>
      <c r="AG47" s="90" t="str">
        <f ca="1">IF('2.Mapa'!$AR$252=AG$5,$AC47&amp;" ","")</f>
        <v/>
      </c>
      <c r="AH47" s="90" t="str">
        <f ca="1">IF('2.Mapa'!$AR$252=AH$5,$AC47&amp;" ","")</f>
        <v/>
      </c>
      <c r="AI47" s="90" t="str">
        <f ca="1">IF('2.Mapa'!$AR$252=AI$5,$AC47&amp;" ","")</f>
        <v/>
      </c>
      <c r="AJ47" s="90" t="str">
        <f ca="1">IF('2.Mapa'!$AR$252=AJ$5,$AC47&amp;" ","")</f>
        <v/>
      </c>
      <c r="AK47" s="90" t="str">
        <f ca="1">IF('2.Mapa'!$AR$252=AK$5,$AC47&amp;" ","")</f>
        <v/>
      </c>
      <c r="AL47" s="90" t="str">
        <f ca="1">IF('2.Mapa'!$AR$252=AL$5,$AC47&amp;" ","")</f>
        <v/>
      </c>
      <c r="AM47" s="90" t="str">
        <f ca="1">IF('2.Mapa'!$AR$252=AM$5,$AC47&amp;" ","")</f>
        <v/>
      </c>
      <c r="AN47" s="90" t="str">
        <f ca="1">IF('2.Mapa'!$AR$252=AN$5,$AC47&amp;" ","")</f>
        <v/>
      </c>
      <c r="AO47" s="91" t="str">
        <f ca="1">IF('2.Mapa'!$AR$252=AO$5,$AC47&amp;" ","")</f>
        <v/>
      </c>
      <c r="AP47" s="91" t="str">
        <f ca="1">IF('2.Mapa'!$AR$252=AP$5,$AC47&amp;" ","")</f>
        <v/>
      </c>
      <c r="AQ47" s="91" t="str">
        <f ca="1">IF('2.Mapa'!$AR$252=AQ$5,$AC47&amp;" ","")</f>
        <v/>
      </c>
      <c r="AR47" s="91" t="str">
        <f ca="1">IF('2.Mapa'!$AR$252=AR$5,$AC47&amp;" ","")</f>
        <v/>
      </c>
      <c r="AS47" s="91" t="str">
        <f ca="1">IF('2.Mapa'!$AR$252=AS$5,$AC47&amp;" ","")</f>
        <v/>
      </c>
      <c r="AT47" s="91" t="str">
        <f ca="1">IF('2.Mapa'!$AR$252=AT$5,$AC47&amp;" ","")</f>
        <v xml:space="preserve">Rr53 </v>
      </c>
      <c r="AU47" s="91" t="str">
        <f ca="1">IF('2.Mapa'!$AR$252=AU$5,$AC47&amp;" ","")</f>
        <v/>
      </c>
      <c r="AV47" s="91" t="str">
        <f ca="1">IF('2.Mapa'!$AR$252=AV$5,$AC47&amp;" ","")</f>
        <v/>
      </c>
      <c r="AW47" s="91" t="str">
        <f ca="1">IF('2.Mapa'!$AR$252=AW$5,$AC47&amp;" ","")</f>
        <v/>
      </c>
      <c r="AX47" s="92" t="str">
        <f ca="1">IF('2.Mapa'!$AR$252=AX$5,$AC47&amp;" ","")</f>
        <v/>
      </c>
      <c r="AY47" s="92" t="str">
        <f ca="1">IF('2.Mapa'!$AR$252=AY$5,$AC47&amp;" ","")</f>
        <v/>
      </c>
      <c r="AZ47" s="92" t="str">
        <f ca="1">IF('2.Mapa'!$AR$252=AZ$5,$AC47&amp;" ","")</f>
        <v/>
      </c>
      <c r="BA47" s="92" t="str">
        <f ca="1">IF('2.Mapa'!$AR$252=BA$5,$AC47&amp;" ","")</f>
        <v/>
      </c>
      <c r="BB47" s="92" t="str">
        <f ca="1">IF('2.Mapa'!$AR$252=BB$5,$AC47&amp;" ","")</f>
        <v/>
      </c>
      <c r="BC47" s="2"/>
    </row>
    <row r="48" spans="1:55" ht="27" x14ac:dyDescent="0.25">
      <c r="A48" s="4">
        <f t="shared" si="1"/>
        <v>258</v>
      </c>
      <c r="B48" s="88" t="str">
        <f>'2.Mapa'!A$258</f>
        <v>Información y comunicación</v>
      </c>
      <c r="C48" s="54" t="str">
        <f>CONCATENATE("Ri",'2.Mapa'!B258)</f>
        <v>Ri54</v>
      </c>
      <c r="D48" s="89" t="str">
        <f>IF('2.Mapa'!$T$258=D$5,$C48&amp;" ","")</f>
        <v/>
      </c>
      <c r="E48" s="89" t="str">
        <f>IF('2.Mapa'!$T$258=E$5,$C48&amp;" ","")</f>
        <v/>
      </c>
      <c r="F48" s="89" t="str">
        <f>IF('2.Mapa'!$T$258=F$5,$C48&amp;" ","")</f>
        <v/>
      </c>
      <c r="G48" s="90" t="str">
        <f>IF('2.Mapa'!$T$258=G$5,$C48&amp;" ","")</f>
        <v/>
      </c>
      <c r="H48" s="90" t="str">
        <f>IF('2.Mapa'!$T$258=H$5,$C48&amp;" ","")</f>
        <v/>
      </c>
      <c r="I48" s="90" t="str">
        <f>IF('2.Mapa'!$T$258=I$5,$C48&amp;" ","")</f>
        <v/>
      </c>
      <c r="J48" s="90" t="str">
        <f>IF('2.Mapa'!$T$258=J$5,$C48&amp;" ","")</f>
        <v/>
      </c>
      <c r="K48" s="90" t="str">
        <f>IF('2.Mapa'!$T$258=K$5,$C48&amp;" ","")</f>
        <v/>
      </c>
      <c r="L48" s="90" t="str">
        <f>IF('2.Mapa'!$T$258=L$5,$C48&amp;" ","")</f>
        <v/>
      </c>
      <c r="M48" s="90" t="str">
        <f>IF('2.Mapa'!$T$258=M$5,$C48&amp;" ","")</f>
        <v/>
      </c>
      <c r="N48" s="90" t="str">
        <f>IF('2.Mapa'!$T$258=N$5,$C48&amp;" ","")</f>
        <v/>
      </c>
      <c r="O48" s="91" t="str">
        <f>IF('2.Mapa'!$T$258=O$5,$C48&amp;" ","")</f>
        <v/>
      </c>
      <c r="P48" s="91" t="str">
        <f>IF('2.Mapa'!$T$258=P$5,$C48&amp;" ","")</f>
        <v/>
      </c>
      <c r="Q48" s="91" t="str">
        <f>IF('2.Mapa'!$T$258=Q$5,$C48&amp;" ","")</f>
        <v xml:space="preserve">Ri54 </v>
      </c>
      <c r="R48" s="91" t="str">
        <f>IF('2.Mapa'!$T$258=R$5,$C48&amp;" ","")</f>
        <v/>
      </c>
      <c r="S48" s="91" t="str">
        <f>IF('2.Mapa'!$T$258=S$5,$C48&amp;" ","")</f>
        <v/>
      </c>
      <c r="T48" s="91" t="str">
        <f>IF('2.Mapa'!$T$258=T$5,$C48&amp;" ","")</f>
        <v/>
      </c>
      <c r="U48" s="91" t="str">
        <f>IF('2.Mapa'!$T$258=U$5,$C48&amp;" ","")</f>
        <v/>
      </c>
      <c r="V48" s="91" t="str">
        <f>IF('2.Mapa'!$T$258=V$5,$C48&amp;" ","")</f>
        <v/>
      </c>
      <c r="W48" s="91" t="str">
        <f>IF('2.Mapa'!$T$258=W$5,$C48&amp;" ","")</f>
        <v/>
      </c>
      <c r="X48" s="92" t="str">
        <f>IF('2.Mapa'!$T$258=X$5,$C48&amp;" ","")</f>
        <v/>
      </c>
      <c r="Y48" s="92" t="str">
        <f>IF('2.Mapa'!$T$258=Y$5,$C48&amp;" ","")</f>
        <v/>
      </c>
      <c r="Z48" s="92" t="str">
        <f>IF('2.Mapa'!$T$258=Z$5,$C48&amp;" ","")</f>
        <v/>
      </c>
      <c r="AA48" s="92" t="str">
        <f>IF('2.Mapa'!$T$258=AA$5,$C48&amp;" ","")</f>
        <v/>
      </c>
      <c r="AB48" s="92" t="str">
        <f>IF('2.Mapa'!$T$258=AB$5,$C48&amp;" ","")</f>
        <v/>
      </c>
      <c r="AC48" s="54" t="str">
        <f>CONCATENATE("Rr",'2.Mapa'!B258)</f>
        <v>Rr54</v>
      </c>
      <c r="AD48" s="89" t="str">
        <f ca="1">IF('2.Mapa'!$AR$258=AD$5,$AC48&amp;" ","")</f>
        <v/>
      </c>
      <c r="AE48" s="89" t="str">
        <f ca="1">IF('2.Mapa'!$AR$258=AE$5,$AC48&amp;" ","")</f>
        <v/>
      </c>
      <c r="AF48" s="89" t="str">
        <f ca="1">IF('2.Mapa'!$AR$258=AF$5,$AC48&amp;" ","")</f>
        <v/>
      </c>
      <c r="AG48" s="90" t="str">
        <f ca="1">IF('2.Mapa'!$AR$258=AG$5,$AC48&amp;" ","")</f>
        <v/>
      </c>
      <c r="AH48" s="90" t="str">
        <f ca="1">IF('2.Mapa'!$AR$258=AH$5,$AC48&amp;" ","")</f>
        <v/>
      </c>
      <c r="AI48" s="90" t="str">
        <f ca="1">IF('2.Mapa'!$AR$258=AI$5,$AC48&amp;" ","")</f>
        <v xml:space="preserve">Rr54 </v>
      </c>
      <c r="AJ48" s="90" t="str">
        <f ca="1">IF('2.Mapa'!$AR$258=AJ$5,$AC48&amp;" ","")</f>
        <v/>
      </c>
      <c r="AK48" s="90" t="str">
        <f ca="1">IF('2.Mapa'!$AR$258=AK$5,$AC48&amp;" ","")</f>
        <v/>
      </c>
      <c r="AL48" s="90" t="str">
        <f ca="1">IF('2.Mapa'!$AR$258=AL$5,$AC48&amp;" ","")</f>
        <v/>
      </c>
      <c r="AM48" s="90" t="str">
        <f ca="1">IF('2.Mapa'!$AR$258=AM$5,$AC48&amp;" ","")</f>
        <v/>
      </c>
      <c r="AN48" s="90" t="str">
        <f ca="1">IF('2.Mapa'!$AR$258=AN$5,$AC48&amp;" ","")</f>
        <v/>
      </c>
      <c r="AO48" s="91" t="str">
        <f ca="1">IF('2.Mapa'!$AR$258=AO$5,$AC48&amp;" ","")</f>
        <v/>
      </c>
      <c r="AP48" s="91" t="str">
        <f ca="1">IF('2.Mapa'!$AR$258=AP$5,$AC48&amp;" ","")</f>
        <v/>
      </c>
      <c r="AQ48" s="91" t="str">
        <f ca="1">IF('2.Mapa'!$AR$258=AQ$5,$AC48&amp;" ","")</f>
        <v/>
      </c>
      <c r="AR48" s="91" t="str">
        <f ca="1">IF('2.Mapa'!$AR$258=AR$5,$AC48&amp;" ","")</f>
        <v/>
      </c>
      <c r="AS48" s="91" t="str">
        <f ca="1">IF('2.Mapa'!$AR$258=AS$5,$AC48&amp;" ","")</f>
        <v/>
      </c>
      <c r="AT48" s="91" t="str">
        <f ca="1">IF('2.Mapa'!$AR$258=AT$5,$AC48&amp;" ","")</f>
        <v/>
      </c>
      <c r="AU48" s="91" t="str">
        <f ca="1">IF('2.Mapa'!$AR$258=AU$5,$AC48&amp;" ","")</f>
        <v/>
      </c>
      <c r="AV48" s="91" t="str">
        <f ca="1">IF('2.Mapa'!$AR$258=AV$5,$AC48&amp;" ","")</f>
        <v/>
      </c>
      <c r="AW48" s="91" t="str">
        <f ca="1">IF('2.Mapa'!$AR$258=AW$5,$AC48&amp;" ","")</f>
        <v/>
      </c>
      <c r="AX48" s="92" t="str">
        <f ca="1">IF('2.Mapa'!$AR$258=AX$5,$AC48&amp;" ","")</f>
        <v/>
      </c>
      <c r="AY48" s="92" t="str">
        <f ca="1">IF('2.Mapa'!$AR$258=AY$5,$AC48&amp;" ","")</f>
        <v/>
      </c>
      <c r="AZ48" s="92" t="str">
        <f ca="1">IF('2.Mapa'!$AR$258=AZ$5,$AC48&amp;" ","")</f>
        <v/>
      </c>
      <c r="BA48" s="92" t="str">
        <f ca="1">IF('2.Mapa'!$AR$258=BA$5,$AC48&amp;" ","")</f>
        <v/>
      </c>
      <c r="BB48" s="92" t="str">
        <f ca="1">IF('2.Mapa'!$AR$258=BB$5,$AC48&amp;" ","")</f>
        <v/>
      </c>
      <c r="BC48" s="2"/>
    </row>
    <row r="49" spans="1:55" ht="27" x14ac:dyDescent="0.25">
      <c r="A49" s="4">
        <f t="shared" si="1"/>
        <v>264</v>
      </c>
      <c r="B49" s="88" t="str">
        <f>'2.Mapa'!A$264</f>
        <v>Información y comunicación</v>
      </c>
      <c r="C49" s="54" t="str">
        <f>CONCATENATE("Ri",'2.Mapa'!B264)</f>
        <v>Ri55</v>
      </c>
      <c r="D49" s="89" t="str">
        <f>IF('2.Mapa'!$T$264=D$5,$C49&amp;" ","")</f>
        <v/>
      </c>
      <c r="E49" s="89" t="str">
        <f>IF('2.Mapa'!$T$264=E$5,$C49&amp;" ","")</f>
        <v/>
      </c>
      <c r="F49" s="89" t="str">
        <f>IF('2.Mapa'!$T$264=F$5,$C49&amp;" ","")</f>
        <v/>
      </c>
      <c r="G49" s="90" t="str">
        <f>IF('2.Mapa'!$T$264=G$5,$C49&amp;" ","")</f>
        <v/>
      </c>
      <c r="H49" s="90" t="str">
        <f>IF('2.Mapa'!$T$264=H$5,$C49&amp;" ","")</f>
        <v/>
      </c>
      <c r="I49" s="90" t="str">
        <f>IF('2.Mapa'!$T$264=I$5,$C49&amp;" ","")</f>
        <v/>
      </c>
      <c r="J49" s="90" t="str">
        <f>IF('2.Mapa'!$T$264=J$5,$C49&amp;" ","")</f>
        <v/>
      </c>
      <c r="K49" s="90" t="str">
        <f>IF('2.Mapa'!$T$264=K$5,$C49&amp;" ","")</f>
        <v/>
      </c>
      <c r="L49" s="90" t="str">
        <f>IF('2.Mapa'!$T$264=L$5,$C49&amp;" ","")</f>
        <v/>
      </c>
      <c r="M49" s="90" t="str">
        <f>IF('2.Mapa'!$T$264=M$5,$C49&amp;" ","")</f>
        <v/>
      </c>
      <c r="N49" s="90" t="str">
        <f>IF('2.Mapa'!$T$264=N$5,$C49&amp;" ","")</f>
        <v/>
      </c>
      <c r="O49" s="91" t="str">
        <f>IF('2.Mapa'!$T$264=O$5,$C49&amp;" ","")</f>
        <v/>
      </c>
      <c r="P49" s="91" t="str">
        <f>IF('2.Mapa'!$T$264=P$5,$C49&amp;" ","")</f>
        <v/>
      </c>
      <c r="Q49" s="91" t="str">
        <f>IF('2.Mapa'!$T$264=Q$5,$C49&amp;" ","")</f>
        <v/>
      </c>
      <c r="R49" s="91" t="str">
        <f>IF('2.Mapa'!$T$264=R$5,$C49&amp;" ","")</f>
        <v/>
      </c>
      <c r="S49" s="91" t="str">
        <f>IF('2.Mapa'!$T$264=S$5,$C49&amp;" ","")</f>
        <v/>
      </c>
      <c r="T49" s="91" t="str">
        <f>IF('2.Mapa'!$T$264=T$5,$C49&amp;" ","")</f>
        <v/>
      </c>
      <c r="U49" s="91" t="str">
        <f>IF('2.Mapa'!$T$264=U$5,$C49&amp;" ","")</f>
        <v/>
      </c>
      <c r="V49" s="91" t="str">
        <f>IF('2.Mapa'!$T$264=V$5,$C49&amp;" ","")</f>
        <v/>
      </c>
      <c r="W49" s="91" t="str">
        <f>IF('2.Mapa'!$T$264=W$5,$C49&amp;" ","")</f>
        <v xml:space="preserve">Ri55 </v>
      </c>
      <c r="X49" s="92" t="str">
        <f>IF('2.Mapa'!$T$264=X$5,$C49&amp;" ","")</f>
        <v/>
      </c>
      <c r="Y49" s="92" t="str">
        <f>IF('2.Mapa'!$T$264=Y$5,$C49&amp;" ","")</f>
        <v/>
      </c>
      <c r="Z49" s="92" t="str">
        <f>IF('2.Mapa'!$T$264=Z$5,$C49&amp;" ","")</f>
        <v/>
      </c>
      <c r="AA49" s="92" t="str">
        <f>IF('2.Mapa'!$T$264=AA$5,$C49&amp;" ","")</f>
        <v/>
      </c>
      <c r="AB49" s="92" t="str">
        <f>IF('2.Mapa'!$T$264=AB$5,$C49&amp;" ","")</f>
        <v/>
      </c>
      <c r="AC49" s="54" t="str">
        <f>CONCATENATE("Rr",'2.Mapa'!B264)</f>
        <v>Rr55</v>
      </c>
      <c r="AD49" s="89" t="str">
        <f ca="1">IF('2.Mapa'!$AR$264=AD$5,$AC49&amp;" ","")</f>
        <v/>
      </c>
      <c r="AE49" s="89" t="str">
        <f ca="1">IF('2.Mapa'!$AR$264=AE$5,$AC49&amp;" ","")</f>
        <v/>
      </c>
      <c r="AF49" s="89" t="str">
        <f ca="1">IF('2.Mapa'!$AR$264=AF$5,$AC49&amp;" ","")</f>
        <v/>
      </c>
      <c r="AG49" s="90" t="str">
        <f ca="1">IF('2.Mapa'!$AR$264=AG$5,$AC49&amp;" ","")</f>
        <v/>
      </c>
      <c r="AH49" s="90" t="str">
        <f ca="1">IF('2.Mapa'!$AR$264=AH$5,$AC49&amp;" ","")</f>
        <v/>
      </c>
      <c r="AI49" s="90" t="str">
        <f ca="1">IF('2.Mapa'!$AR$264=AI$5,$AC49&amp;" ","")</f>
        <v/>
      </c>
      <c r="AJ49" s="90" t="str">
        <f ca="1">IF('2.Mapa'!$AR$264=AJ$5,$AC49&amp;" ","")</f>
        <v/>
      </c>
      <c r="AK49" s="90" t="str">
        <f ca="1">IF('2.Mapa'!$AR$264=AK$5,$AC49&amp;" ","")</f>
        <v/>
      </c>
      <c r="AL49" s="90" t="str">
        <f ca="1">IF('2.Mapa'!$AR$264=AL$5,$AC49&amp;" ","")</f>
        <v/>
      </c>
      <c r="AM49" s="90" t="str">
        <f ca="1">IF('2.Mapa'!$AR$264=AM$5,$AC49&amp;" ","")</f>
        <v/>
      </c>
      <c r="AN49" s="90" t="str">
        <f ca="1">IF('2.Mapa'!$AR$264=AN$5,$AC49&amp;" ","")</f>
        <v/>
      </c>
      <c r="AO49" s="91" t="str">
        <f ca="1">IF('2.Mapa'!$AR$264=AO$5,$AC49&amp;" ","")</f>
        <v/>
      </c>
      <c r="AP49" s="91" t="str">
        <f ca="1">IF('2.Mapa'!$AR$264=AP$5,$AC49&amp;" ","")</f>
        <v/>
      </c>
      <c r="AQ49" s="91" t="str">
        <f ca="1">IF('2.Mapa'!$AR$264=AQ$5,$AC49&amp;" ","")</f>
        <v/>
      </c>
      <c r="AR49" s="91" t="str">
        <f ca="1">IF('2.Mapa'!$AR$264=AR$5,$AC49&amp;" ","")</f>
        <v/>
      </c>
      <c r="AS49" s="91" t="str">
        <f ca="1">IF('2.Mapa'!$AR$264=AS$5,$AC49&amp;" ","")</f>
        <v xml:space="preserve">Rr55 </v>
      </c>
      <c r="AT49" s="91" t="str">
        <f ca="1">IF('2.Mapa'!$AR$264=AT$5,$AC49&amp;" ","")</f>
        <v/>
      </c>
      <c r="AU49" s="91" t="str">
        <f ca="1">IF('2.Mapa'!$AR$264=AU$5,$AC49&amp;" ","")</f>
        <v/>
      </c>
      <c r="AV49" s="91" t="str">
        <f ca="1">IF('2.Mapa'!$AR$264=AV$5,$AC49&amp;" ","")</f>
        <v/>
      </c>
      <c r="AW49" s="91" t="str">
        <f ca="1">IF('2.Mapa'!$AR$264=AW$5,$AC49&amp;" ","")</f>
        <v/>
      </c>
      <c r="AX49" s="92" t="str">
        <f ca="1">IF('2.Mapa'!$AR$264=AX$5,$AC49&amp;" ","")</f>
        <v/>
      </c>
      <c r="AY49" s="92" t="str">
        <f ca="1">IF('2.Mapa'!$AR$264=AY$5,$AC49&amp;" ","")</f>
        <v/>
      </c>
      <c r="AZ49" s="92" t="str">
        <f ca="1">IF('2.Mapa'!$AR$264=AZ$5,$AC49&amp;" ","")</f>
        <v/>
      </c>
      <c r="BA49" s="92" t="str">
        <f ca="1">IF('2.Mapa'!$AR$264=BA$5,$AC49&amp;" ","")</f>
        <v/>
      </c>
      <c r="BB49" s="92" t="str">
        <f ca="1">IF('2.Mapa'!$AR$264=BB$5,$AC49&amp;" ","")</f>
        <v/>
      </c>
      <c r="BC49" s="2"/>
    </row>
    <row r="50" spans="1:55" x14ac:dyDescent="0.25">
      <c r="A50" s="4">
        <f t="shared" si="1"/>
        <v>270</v>
      </c>
      <c r="B50" s="88" t="str">
        <f>'2.Mapa'!A$270</f>
        <v>Contabilidad y presupuesto</v>
      </c>
      <c r="C50" s="54" t="str">
        <f>CONCATENATE("Ri",'2.Mapa'!B270)</f>
        <v>Ri35</v>
      </c>
      <c r="D50" s="89" t="str">
        <f>IF('2.Mapa'!$T$270=D$5,$C50&amp;" ","")</f>
        <v/>
      </c>
      <c r="E50" s="89" t="str">
        <f>IF('2.Mapa'!$T$270=E$5,$C50&amp;" ","")</f>
        <v/>
      </c>
      <c r="F50" s="89" t="str">
        <f>IF('2.Mapa'!$T$270=F$5,$C50&amp;" ","")</f>
        <v/>
      </c>
      <c r="G50" s="90" t="str">
        <f>IF('2.Mapa'!$T$270=G$5,$C50&amp;" ","")</f>
        <v/>
      </c>
      <c r="H50" s="90" t="str">
        <f>IF('2.Mapa'!$T$270=H$5,$C50&amp;" ","")</f>
        <v/>
      </c>
      <c r="I50" s="90" t="str">
        <f>IF('2.Mapa'!$T$270=I$5,$C50&amp;" ","")</f>
        <v/>
      </c>
      <c r="J50" s="90" t="str">
        <f>IF('2.Mapa'!$T$270=J$5,$C50&amp;" ","")</f>
        <v/>
      </c>
      <c r="K50" s="90" t="str">
        <f>IF('2.Mapa'!$T$270=K$5,$C50&amp;" ","")</f>
        <v/>
      </c>
      <c r="L50" s="90" t="str">
        <f>IF('2.Mapa'!$T$270=L$5,$C50&amp;" ","")</f>
        <v/>
      </c>
      <c r="M50" s="90" t="str">
        <f>IF('2.Mapa'!$T$270=M$5,$C50&amp;" ","")</f>
        <v/>
      </c>
      <c r="N50" s="90" t="str">
        <f>IF('2.Mapa'!$T$270=N$5,$C50&amp;" ","")</f>
        <v/>
      </c>
      <c r="O50" s="91" t="str">
        <f>IF('2.Mapa'!$T$270=O$5,$C50&amp;" ","")</f>
        <v/>
      </c>
      <c r="P50" s="91" t="str">
        <f>IF('2.Mapa'!$T$270=P$5,$C50&amp;" ","")</f>
        <v/>
      </c>
      <c r="Q50" s="91" t="str">
        <f>IF('2.Mapa'!$T$270=Q$5,$C50&amp;" ","")</f>
        <v xml:space="preserve">Ri35 </v>
      </c>
      <c r="R50" s="91" t="str">
        <f>IF('2.Mapa'!$T$270=R$5,$C50&amp;" ","")</f>
        <v/>
      </c>
      <c r="S50" s="91" t="str">
        <f>IF('2.Mapa'!$T$270=S$5,$C50&amp;" ","")</f>
        <v/>
      </c>
      <c r="T50" s="91" t="str">
        <f>IF('2.Mapa'!$T$270=T$5,$C50&amp;" ","")</f>
        <v/>
      </c>
      <c r="U50" s="91" t="str">
        <f>IF('2.Mapa'!$T$270=U$5,$C50&amp;" ","")</f>
        <v/>
      </c>
      <c r="V50" s="91" t="str">
        <f>IF('2.Mapa'!$T$270=V$5,$C50&amp;" ","")</f>
        <v/>
      </c>
      <c r="W50" s="91" t="str">
        <f>IF('2.Mapa'!$T$270=W$5,$C50&amp;" ","")</f>
        <v/>
      </c>
      <c r="X50" s="92" t="str">
        <f>IF('2.Mapa'!$T$270=X$5,$C50&amp;" ","")</f>
        <v/>
      </c>
      <c r="Y50" s="92" t="str">
        <f>IF('2.Mapa'!$T$270=Y$5,$C50&amp;" ","")</f>
        <v/>
      </c>
      <c r="Z50" s="92" t="str">
        <f>IF('2.Mapa'!$T$270=Z$5,$C50&amp;" ","")</f>
        <v/>
      </c>
      <c r="AA50" s="92" t="str">
        <f>IF('2.Mapa'!$T$270=AA$5,$C50&amp;" ","")</f>
        <v/>
      </c>
      <c r="AB50" s="92" t="str">
        <f>IF('2.Mapa'!$T$270=AB$5,$C50&amp;" ","")</f>
        <v/>
      </c>
      <c r="AC50" s="54" t="str">
        <f>CONCATENATE("Rr",'2.Mapa'!B270)</f>
        <v>Rr35</v>
      </c>
      <c r="AD50" s="89" t="str">
        <f ca="1">IF('2.Mapa'!$AR$270=AD$5,$AC50&amp;" ","")</f>
        <v/>
      </c>
      <c r="AE50" s="89" t="str">
        <f ca="1">IF('2.Mapa'!$AR$270=AE$5,$AC50&amp;" ","")</f>
        <v/>
      </c>
      <c r="AF50" s="89" t="str">
        <f ca="1">IF('2.Mapa'!$AR$270=AF$5,$AC50&amp;" ","")</f>
        <v/>
      </c>
      <c r="AG50" s="90" t="str">
        <f ca="1">IF('2.Mapa'!$AR$270=AG$5,$AC50&amp;" ","")</f>
        <v/>
      </c>
      <c r="AH50" s="90" t="str">
        <f ca="1">IF('2.Mapa'!$AR$270=AH$5,$AC50&amp;" ","")</f>
        <v/>
      </c>
      <c r="AI50" s="90" t="str">
        <f ca="1">IF('2.Mapa'!$AR$270=AI$5,$AC50&amp;" ","")</f>
        <v xml:space="preserve">Rr35 </v>
      </c>
      <c r="AJ50" s="90" t="str">
        <f ca="1">IF('2.Mapa'!$AR$270=AJ$5,$AC50&amp;" ","")</f>
        <v/>
      </c>
      <c r="AK50" s="90" t="str">
        <f ca="1">IF('2.Mapa'!$AR$270=AK$5,$AC50&amp;" ","")</f>
        <v/>
      </c>
      <c r="AL50" s="90" t="str">
        <f ca="1">IF('2.Mapa'!$AR$270=AL$5,$AC50&amp;" ","")</f>
        <v/>
      </c>
      <c r="AM50" s="90" t="str">
        <f ca="1">IF('2.Mapa'!$AR$270=AM$5,$AC50&amp;" ","")</f>
        <v/>
      </c>
      <c r="AN50" s="90" t="str">
        <f ca="1">IF('2.Mapa'!$AR$270=AN$5,$AC50&amp;" ","")</f>
        <v/>
      </c>
      <c r="AO50" s="91" t="str">
        <f ca="1">IF('2.Mapa'!$AR$270=AO$5,$AC50&amp;" ","")</f>
        <v/>
      </c>
      <c r="AP50" s="91" t="str">
        <f ca="1">IF('2.Mapa'!$AR$270=AP$5,$AC50&amp;" ","")</f>
        <v/>
      </c>
      <c r="AQ50" s="91" t="str">
        <f ca="1">IF('2.Mapa'!$AR$270=AQ$5,$AC50&amp;" ","")</f>
        <v/>
      </c>
      <c r="AR50" s="91" t="str">
        <f ca="1">IF('2.Mapa'!$AR$270=AR$5,$AC50&amp;" ","")</f>
        <v/>
      </c>
      <c r="AS50" s="91" t="str">
        <f ca="1">IF('2.Mapa'!$AR$270=AS$5,$AC50&amp;" ","")</f>
        <v/>
      </c>
      <c r="AT50" s="91" t="str">
        <f ca="1">IF('2.Mapa'!$AR$270=AT$5,$AC50&amp;" ","")</f>
        <v/>
      </c>
      <c r="AU50" s="91" t="str">
        <f ca="1">IF('2.Mapa'!$AR$270=AU$5,$AC50&amp;" ","")</f>
        <v/>
      </c>
      <c r="AV50" s="91" t="str">
        <f ca="1">IF('2.Mapa'!$AR$270=AV$5,$AC50&amp;" ","")</f>
        <v/>
      </c>
      <c r="AW50" s="91" t="str">
        <f ca="1">IF('2.Mapa'!$AR$270=AW$5,$AC50&amp;" ","")</f>
        <v/>
      </c>
      <c r="AX50" s="92" t="str">
        <f ca="1">IF('2.Mapa'!$AR$270=AX$5,$AC50&amp;" ","")</f>
        <v/>
      </c>
      <c r="AY50" s="92" t="str">
        <f ca="1">IF('2.Mapa'!$AR$270=AY$5,$AC50&amp;" ","")</f>
        <v/>
      </c>
      <c r="AZ50" s="92" t="str">
        <f ca="1">IF('2.Mapa'!$AR$270=AZ$5,$AC50&amp;" ","")</f>
        <v/>
      </c>
      <c r="BA50" s="92" t="str">
        <f ca="1">IF('2.Mapa'!$AR$270=BA$5,$AC50&amp;" ","")</f>
        <v/>
      </c>
      <c r="BB50" s="92" t="str">
        <f ca="1">IF('2.Mapa'!$AR$270=BB$5,$AC50&amp;" ","")</f>
        <v/>
      </c>
      <c r="BC50" s="2"/>
    </row>
    <row r="51" spans="1:55" ht="27" x14ac:dyDescent="0.25">
      <c r="A51" s="4">
        <f t="shared" si="1"/>
        <v>276</v>
      </c>
      <c r="B51" s="88" t="str">
        <f>'2.Mapa'!A$276</f>
        <v>Información y comunicación</v>
      </c>
      <c r="C51" s="54" t="str">
        <f>CONCATENATE("Ri",'2.Mapa'!B276)</f>
        <v>Ri56</v>
      </c>
      <c r="D51" s="89" t="str">
        <f>IF('2.Mapa'!$T$276=D$5,$C51&amp;" ","")</f>
        <v/>
      </c>
      <c r="E51" s="89" t="str">
        <f>IF('2.Mapa'!$T$276=E$5,$C51&amp;" ","")</f>
        <v/>
      </c>
      <c r="F51" s="89" t="str">
        <f>IF('2.Mapa'!$T$276=F$5,$C51&amp;" ","")</f>
        <v/>
      </c>
      <c r="G51" s="90" t="str">
        <f>IF('2.Mapa'!$T$276=G$5,$C51&amp;" ","")</f>
        <v/>
      </c>
      <c r="H51" s="90" t="str">
        <f>IF('2.Mapa'!$T$276=H$5,$C51&amp;" ","")</f>
        <v/>
      </c>
      <c r="I51" s="90" t="str">
        <f>IF('2.Mapa'!$T$276=I$5,$C51&amp;" ","")</f>
        <v/>
      </c>
      <c r="J51" s="90" t="str">
        <f>IF('2.Mapa'!$T$276=J$5,$C51&amp;" ","")</f>
        <v/>
      </c>
      <c r="K51" s="90" t="str">
        <f>IF('2.Mapa'!$T$276=K$5,$C51&amp;" ","")</f>
        <v/>
      </c>
      <c r="L51" s="90" t="str">
        <f>IF('2.Mapa'!$T$276=L$5,$C51&amp;" ","")</f>
        <v/>
      </c>
      <c r="M51" s="90" t="str">
        <f>IF('2.Mapa'!$T$276=M$5,$C51&amp;" ","")</f>
        <v/>
      </c>
      <c r="N51" s="90" t="str">
        <f>IF('2.Mapa'!$T$276=N$5,$C51&amp;" ","")</f>
        <v/>
      </c>
      <c r="O51" s="91" t="str">
        <f>IF('2.Mapa'!$T$276=O$5,$C51&amp;" ","")</f>
        <v/>
      </c>
      <c r="P51" s="91" t="str">
        <f>IF('2.Mapa'!$T$276=P$5,$C51&amp;" ","")</f>
        <v/>
      </c>
      <c r="Q51" s="91" t="str">
        <f>IF('2.Mapa'!$T$276=Q$5,$C51&amp;" ","")</f>
        <v/>
      </c>
      <c r="R51" s="91" t="str">
        <f>IF('2.Mapa'!$T$276=R$5,$C51&amp;" ","")</f>
        <v/>
      </c>
      <c r="S51" s="91" t="str">
        <f>IF('2.Mapa'!$T$276=S$5,$C51&amp;" ","")</f>
        <v/>
      </c>
      <c r="T51" s="91" t="str">
        <f>IF('2.Mapa'!$T$276=T$5,$C51&amp;" ","")</f>
        <v/>
      </c>
      <c r="U51" s="91" t="str">
        <f>IF('2.Mapa'!$T$276=U$5,$C51&amp;" ","")</f>
        <v/>
      </c>
      <c r="V51" s="91" t="str">
        <f>IF('2.Mapa'!$T$276=V$5,$C51&amp;" ","")</f>
        <v/>
      </c>
      <c r="W51" s="91" t="str">
        <f>IF('2.Mapa'!$T$276=W$5,$C51&amp;" ","")</f>
        <v xml:space="preserve">Ri56 </v>
      </c>
      <c r="X51" s="92" t="str">
        <f>IF('2.Mapa'!$T$276=X$5,$C51&amp;" ","")</f>
        <v/>
      </c>
      <c r="Y51" s="92" t="str">
        <f>IF('2.Mapa'!$T$276=Y$5,$C51&amp;" ","")</f>
        <v/>
      </c>
      <c r="Z51" s="92" t="str">
        <f>IF('2.Mapa'!$T$276=Z$5,$C51&amp;" ","")</f>
        <v/>
      </c>
      <c r="AA51" s="92" t="str">
        <f>IF('2.Mapa'!$T$276=AA$5,$C51&amp;" ","")</f>
        <v/>
      </c>
      <c r="AB51" s="92" t="str">
        <f>IF('2.Mapa'!$T$276=AB$5,$C51&amp;" ","")</f>
        <v/>
      </c>
      <c r="AC51" s="54" t="str">
        <f>CONCATENATE("Rr",'2.Mapa'!B276)</f>
        <v>Rr56</v>
      </c>
      <c r="AD51" s="89" t="str">
        <f ca="1">IF('2.Mapa'!$AR$276=AD$5,$AC51&amp;" ","")</f>
        <v/>
      </c>
      <c r="AE51" s="89" t="str">
        <f ca="1">IF('2.Mapa'!$AR$276=AE$5,$AC51&amp;" ","")</f>
        <v/>
      </c>
      <c r="AF51" s="89" t="str">
        <f ca="1">IF('2.Mapa'!$AR$276=AF$5,$AC51&amp;" ","")</f>
        <v/>
      </c>
      <c r="AG51" s="90" t="str">
        <f ca="1">IF('2.Mapa'!$AR$276=AG$5,$AC51&amp;" ","")</f>
        <v/>
      </c>
      <c r="AH51" s="90" t="str">
        <f ca="1">IF('2.Mapa'!$AR$276=AH$5,$AC51&amp;" ","")</f>
        <v/>
      </c>
      <c r="AI51" s="90" t="str">
        <f ca="1">IF('2.Mapa'!$AR$276=AI$5,$AC51&amp;" ","")</f>
        <v/>
      </c>
      <c r="AJ51" s="90" t="str">
        <f ca="1">IF('2.Mapa'!$AR$276=AJ$5,$AC51&amp;" ","")</f>
        <v/>
      </c>
      <c r="AK51" s="90" t="str">
        <f ca="1">IF('2.Mapa'!$AR$276=AK$5,$AC51&amp;" ","")</f>
        <v/>
      </c>
      <c r="AL51" s="90" t="str">
        <f ca="1">IF('2.Mapa'!$AR$276=AL$5,$AC51&amp;" ","")</f>
        <v/>
      </c>
      <c r="AM51" s="90" t="str">
        <f ca="1">IF('2.Mapa'!$AR$276=AM$5,$AC51&amp;" ","")</f>
        <v/>
      </c>
      <c r="AN51" s="90" t="str">
        <f ca="1">IF('2.Mapa'!$AR$276=AN$5,$AC51&amp;" ","")</f>
        <v/>
      </c>
      <c r="AO51" s="91" t="str">
        <f ca="1">IF('2.Mapa'!$AR$276=AO$5,$AC51&amp;" ","")</f>
        <v/>
      </c>
      <c r="AP51" s="91" t="str">
        <f ca="1">IF('2.Mapa'!$AR$276=AP$5,$AC51&amp;" ","")</f>
        <v/>
      </c>
      <c r="AQ51" s="91" t="str">
        <f ca="1">IF('2.Mapa'!$AR$276=AQ$5,$AC51&amp;" ","")</f>
        <v/>
      </c>
      <c r="AR51" s="91" t="str">
        <f ca="1">IF('2.Mapa'!$AR$276=AR$5,$AC51&amp;" ","")</f>
        <v/>
      </c>
      <c r="AS51" s="91" t="str">
        <f ca="1">IF('2.Mapa'!$AR$276=AS$5,$AC51&amp;" ","")</f>
        <v/>
      </c>
      <c r="AT51" s="91" t="str">
        <f ca="1">IF('2.Mapa'!$AR$276=AT$5,$AC51&amp;" ","")</f>
        <v xml:space="preserve">Rr56 </v>
      </c>
      <c r="AU51" s="91" t="str">
        <f ca="1">IF('2.Mapa'!$AR$276=AU$5,$AC51&amp;" ","")</f>
        <v/>
      </c>
      <c r="AV51" s="91" t="str">
        <f ca="1">IF('2.Mapa'!$AR$276=AV$5,$AC51&amp;" ","")</f>
        <v/>
      </c>
      <c r="AW51" s="91" t="str">
        <f ca="1">IF('2.Mapa'!$AR$276=AW$5,$AC51&amp;" ","")</f>
        <v/>
      </c>
      <c r="AX51" s="92" t="str">
        <f ca="1">IF('2.Mapa'!$AR$276=AX$5,$AC51&amp;" ","")</f>
        <v/>
      </c>
      <c r="AY51" s="92" t="str">
        <f ca="1">IF('2.Mapa'!$AR$276=AY$5,$AC51&amp;" ","")</f>
        <v/>
      </c>
      <c r="AZ51" s="92" t="str">
        <f ca="1">IF('2.Mapa'!$AR$276=AZ$5,$AC51&amp;" ","")</f>
        <v/>
      </c>
      <c r="BA51" s="92" t="str">
        <f ca="1">IF('2.Mapa'!$AR$276=BA$5,$AC51&amp;" ","")</f>
        <v/>
      </c>
      <c r="BB51" s="92" t="str">
        <f ca="1">IF('2.Mapa'!$AR$276=BB$5,$AC51&amp;" ","")</f>
        <v/>
      </c>
      <c r="BC51" s="2"/>
    </row>
    <row r="52" spans="1:55" ht="27" x14ac:dyDescent="0.25">
      <c r="A52" s="4">
        <f t="shared" si="1"/>
        <v>282</v>
      </c>
      <c r="B52" s="88" t="str">
        <f>'2.Mapa'!A$282</f>
        <v>Información y comunicación</v>
      </c>
      <c r="C52" s="54" t="str">
        <f>CONCATENATE("Ri",'2.Mapa'!B282)</f>
        <v>Ri57</v>
      </c>
      <c r="D52" s="89" t="str">
        <f>IF('2.Mapa'!$T$282=D$5,$C52&amp;" ","")</f>
        <v/>
      </c>
      <c r="E52" s="89" t="str">
        <f>IF('2.Mapa'!$T$282=E$5,$C52&amp;" ","")</f>
        <v/>
      </c>
      <c r="F52" s="89" t="str">
        <f>IF('2.Mapa'!$T$282=F$5,$C52&amp;" ","")</f>
        <v/>
      </c>
      <c r="G52" s="90" t="str">
        <f>IF('2.Mapa'!$T$282=G$5,$C52&amp;" ","")</f>
        <v/>
      </c>
      <c r="H52" s="90" t="str">
        <f>IF('2.Mapa'!$T$282=H$5,$C52&amp;" ","")</f>
        <v/>
      </c>
      <c r="I52" s="90" t="str">
        <f>IF('2.Mapa'!$T$282=I$5,$C52&amp;" ","")</f>
        <v/>
      </c>
      <c r="J52" s="90" t="str">
        <f>IF('2.Mapa'!$T$282=J$5,$C52&amp;" ","")</f>
        <v/>
      </c>
      <c r="K52" s="90" t="str">
        <f>IF('2.Mapa'!$T$282=K$5,$C52&amp;" ","")</f>
        <v/>
      </c>
      <c r="L52" s="90" t="str">
        <f>IF('2.Mapa'!$T$282=L$5,$C52&amp;" ","")</f>
        <v/>
      </c>
      <c r="M52" s="90" t="str">
        <f>IF('2.Mapa'!$T$282=M$5,$C52&amp;" ","")</f>
        <v/>
      </c>
      <c r="N52" s="90" t="str">
        <f>IF('2.Mapa'!$T$282=N$5,$C52&amp;" ","")</f>
        <v/>
      </c>
      <c r="O52" s="91" t="str">
        <f>IF('2.Mapa'!$T$282=O$5,$C52&amp;" ","")</f>
        <v/>
      </c>
      <c r="P52" s="91" t="str">
        <f>IF('2.Mapa'!$T$282=P$5,$C52&amp;" ","")</f>
        <v/>
      </c>
      <c r="Q52" s="91" t="str">
        <f>IF('2.Mapa'!$T$282=Q$5,$C52&amp;" ","")</f>
        <v/>
      </c>
      <c r="R52" s="91" t="str">
        <f>IF('2.Mapa'!$T$282=R$5,$C52&amp;" ","")</f>
        <v/>
      </c>
      <c r="S52" s="91" t="str">
        <f>IF('2.Mapa'!$T$282=S$5,$C52&amp;" ","")</f>
        <v/>
      </c>
      <c r="T52" s="91" t="str">
        <f>IF('2.Mapa'!$T$282=T$5,$C52&amp;" ","")</f>
        <v/>
      </c>
      <c r="U52" s="91" t="str">
        <f>IF('2.Mapa'!$T$282=U$5,$C52&amp;" ","")</f>
        <v/>
      </c>
      <c r="V52" s="91" t="str">
        <f>IF('2.Mapa'!$T$282=V$5,$C52&amp;" ","")</f>
        <v/>
      </c>
      <c r="W52" s="91" t="str">
        <f>IF('2.Mapa'!$T$282=W$5,$C52&amp;" ","")</f>
        <v xml:space="preserve">Ri57 </v>
      </c>
      <c r="X52" s="92" t="str">
        <f>IF('2.Mapa'!$T$282=X$5,$C52&amp;" ","")</f>
        <v/>
      </c>
      <c r="Y52" s="92" t="str">
        <f>IF('2.Mapa'!$T$282=Y$5,$C52&amp;" ","")</f>
        <v/>
      </c>
      <c r="Z52" s="92" t="str">
        <f>IF('2.Mapa'!$T$282=Z$5,$C52&amp;" ","")</f>
        <v/>
      </c>
      <c r="AA52" s="92" t="str">
        <f>IF('2.Mapa'!$T$282=AA$5,$C52&amp;" ","")</f>
        <v/>
      </c>
      <c r="AB52" s="92" t="str">
        <f>IF('2.Mapa'!$T$282=AB$5,$C52&amp;" ","")</f>
        <v/>
      </c>
      <c r="AC52" s="54" t="str">
        <f>CONCATENATE("Rr",'2.Mapa'!B282)</f>
        <v>Rr57</v>
      </c>
      <c r="AD52" s="89" t="str">
        <f ca="1">IF('2.Mapa'!$AR$282=AD$5,$AC52&amp;" ","")</f>
        <v/>
      </c>
      <c r="AE52" s="89" t="str">
        <f ca="1">IF('2.Mapa'!$AR$282=AE$5,$AC52&amp;" ","")</f>
        <v/>
      </c>
      <c r="AF52" s="89" t="str">
        <f ca="1">IF('2.Mapa'!$AR$282=AF$5,$AC52&amp;" ","")</f>
        <v/>
      </c>
      <c r="AG52" s="90" t="str">
        <f ca="1">IF('2.Mapa'!$AR$282=AG$5,$AC52&amp;" ","")</f>
        <v/>
      </c>
      <c r="AH52" s="90" t="str">
        <f ca="1">IF('2.Mapa'!$AR$282=AH$5,$AC52&amp;" ","")</f>
        <v/>
      </c>
      <c r="AI52" s="90" t="str">
        <f ca="1">IF('2.Mapa'!$AR$282=AI$5,$AC52&amp;" ","")</f>
        <v/>
      </c>
      <c r="AJ52" s="90" t="str">
        <f ca="1">IF('2.Mapa'!$AR$282=AJ$5,$AC52&amp;" ","")</f>
        <v/>
      </c>
      <c r="AK52" s="90" t="str">
        <f ca="1">IF('2.Mapa'!$AR$282=AK$5,$AC52&amp;" ","")</f>
        <v/>
      </c>
      <c r="AL52" s="90" t="str">
        <f ca="1">IF('2.Mapa'!$AR$282=AL$5,$AC52&amp;" ","")</f>
        <v/>
      </c>
      <c r="AM52" s="90" t="str">
        <f ca="1">IF('2.Mapa'!$AR$282=AM$5,$AC52&amp;" ","")</f>
        <v/>
      </c>
      <c r="AN52" s="90" t="str">
        <f ca="1">IF('2.Mapa'!$AR$282=AN$5,$AC52&amp;" ","")</f>
        <v/>
      </c>
      <c r="AO52" s="91" t="str">
        <f ca="1">IF('2.Mapa'!$AR$282=AO$5,$AC52&amp;" ","")</f>
        <v/>
      </c>
      <c r="AP52" s="91" t="str">
        <f ca="1">IF('2.Mapa'!$AR$282=AP$5,$AC52&amp;" ","")</f>
        <v/>
      </c>
      <c r="AQ52" s="91" t="str">
        <f ca="1">IF('2.Mapa'!$AR$282=AQ$5,$AC52&amp;" ","")</f>
        <v/>
      </c>
      <c r="AR52" s="91" t="str">
        <f ca="1">IF('2.Mapa'!$AR$282=AR$5,$AC52&amp;" ","")</f>
        <v/>
      </c>
      <c r="AS52" s="91" t="str">
        <f ca="1">IF('2.Mapa'!$AR$282=AS$5,$AC52&amp;" ","")</f>
        <v xml:space="preserve">Rr57 </v>
      </c>
      <c r="AT52" s="91" t="str">
        <f ca="1">IF('2.Mapa'!$AR$282=AT$5,$AC52&amp;" ","")</f>
        <v/>
      </c>
      <c r="AU52" s="91" t="str">
        <f ca="1">IF('2.Mapa'!$AR$282=AU$5,$AC52&amp;" ","")</f>
        <v/>
      </c>
      <c r="AV52" s="91" t="str">
        <f ca="1">IF('2.Mapa'!$AR$282=AV$5,$AC52&amp;" ","")</f>
        <v/>
      </c>
      <c r="AW52" s="91" t="str">
        <f ca="1">IF('2.Mapa'!$AR$282=AW$5,$AC52&amp;" ","")</f>
        <v/>
      </c>
      <c r="AX52" s="92" t="str">
        <f ca="1">IF('2.Mapa'!$AR$282=AX$5,$AC52&amp;" ","")</f>
        <v/>
      </c>
      <c r="AY52" s="92" t="str">
        <f ca="1">IF('2.Mapa'!$AR$282=AY$5,$AC52&amp;" ","")</f>
        <v/>
      </c>
      <c r="AZ52" s="92" t="str">
        <f ca="1">IF('2.Mapa'!$AR$282=AZ$5,$AC52&amp;" ","")</f>
        <v/>
      </c>
      <c r="BA52" s="92" t="str">
        <f ca="1">IF('2.Mapa'!$AR$282=BA$5,$AC52&amp;" ","")</f>
        <v/>
      </c>
      <c r="BB52" s="92" t="str">
        <f ca="1">IF('2.Mapa'!$AR$282=BB$5,$AC52&amp;" ","")</f>
        <v/>
      </c>
      <c r="BC52" s="2"/>
    </row>
    <row r="53" spans="1:55" ht="27" x14ac:dyDescent="0.25">
      <c r="A53" s="4">
        <f t="shared" si="1"/>
        <v>288</v>
      </c>
      <c r="B53" s="88" t="str">
        <f>'2.Mapa'!A$288</f>
        <v>Información y comunicación</v>
      </c>
      <c r="C53" s="54" t="str">
        <f>CONCATENATE("Ri",'2.Mapa'!B288)</f>
        <v>Ri58</v>
      </c>
      <c r="D53" s="89" t="str">
        <f>IF('2.Mapa'!$T$288=D$5,$C53&amp;" ","")</f>
        <v/>
      </c>
      <c r="E53" s="89" t="str">
        <f>IF('2.Mapa'!$T$288=E$5,$C53&amp;" ","")</f>
        <v/>
      </c>
      <c r="F53" s="89" t="str">
        <f>IF('2.Mapa'!$T$288=F$5,$C53&amp;" ","")</f>
        <v/>
      </c>
      <c r="G53" s="90" t="str">
        <f>IF('2.Mapa'!$T$288=G$5,$C53&amp;" ","")</f>
        <v/>
      </c>
      <c r="H53" s="90" t="str">
        <f>IF('2.Mapa'!$T$288=H$5,$C53&amp;" ","")</f>
        <v/>
      </c>
      <c r="I53" s="90" t="str">
        <f>IF('2.Mapa'!$T$288=I$5,$C53&amp;" ","")</f>
        <v/>
      </c>
      <c r="J53" s="90" t="str">
        <f>IF('2.Mapa'!$T$288=J$5,$C53&amp;" ","")</f>
        <v/>
      </c>
      <c r="K53" s="90" t="str">
        <f>IF('2.Mapa'!$T$288=K$5,$C53&amp;" ","")</f>
        <v/>
      </c>
      <c r="L53" s="90" t="str">
        <f>IF('2.Mapa'!$T$288=L$5,$C53&amp;" ","")</f>
        <v/>
      </c>
      <c r="M53" s="90" t="str">
        <f>IF('2.Mapa'!$T$288=M$5,$C53&amp;" ","")</f>
        <v/>
      </c>
      <c r="N53" s="90" t="str">
        <f>IF('2.Mapa'!$T$288=N$5,$C53&amp;" ","")</f>
        <v/>
      </c>
      <c r="O53" s="91" t="str">
        <f>IF('2.Mapa'!$T$288=O$5,$C53&amp;" ","")</f>
        <v/>
      </c>
      <c r="P53" s="91" t="str">
        <f>IF('2.Mapa'!$T$288=P$5,$C53&amp;" ","")</f>
        <v/>
      </c>
      <c r="Q53" s="91" t="str">
        <f>IF('2.Mapa'!$T$288=Q$5,$C53&amp;" ","")</f>
        <v/>
      </c>
      <c r="R53" s="91" t="str">
        <f>IF('2.Mapa'!$T$288=R$5,$C53&amp;" ","")</f>
        <v/>
      </c>
      <c r="S53" s="91" t="str">
        <f>IF('2.Mapa'!$T$288=S$5,$C53&amp;" ","")</f>
        <v/>
      </c>
      <c r="T53" s="91" t="str">
        <f>IF('2.Mapa'!$T$288=T$5,$C53&amp;" ","")</f>
        <v/>
      </c>
      <c r="U53" s="91" t="str">
        <f>IF('2.Mapa'!$T$288=U$5,$C53&amp;" ","")</f>
        <v/>
      </c>
      <c r="V53" s="91" t="str">
        <f>IF('2.Mapa'!$T$288=V$5,$C53&amp;" ","")</f>
        <v/>
      </c>
      <c r="W53" s="91" t="str">
        <f>IF('2.Mapa'!$T$288=W$5,$C53&amp;" ","")</f>
        <v/>
      </c>
      <c r="X53" s="92" t="str">
        <f>IF('2.Mapa'!$T$288=X$5,$C53&amp;" ","")</f>
        <v/>
      </c>
      <c r="Y53" s="92" t="str">
        <f>IF('2.Mapa'!$T$288=Y$5,$C53&amp;" ","")</f>
        <v/>
      </c>
      <c r="Z53" s="92" t="str">
        <f>IF('2.Mapa'!$T$288=Z$5,$C53&amp;" ","")</f>
        <v/>
      </c>
      <c r="AA53" s="92" t="str">
        <f>IF('2.Mapa'!$T$288=AA$5,$C53&amp;" ","")</f>
        <v xml:space="preserve">Ri58 </v>
      </c>
      <c r="AB53" s="92" t="str">
        <f>IF('2.Mapa'!$T$288=AB$5,$C53&amp;" ","")</f>
        <v/>
      </c>
      <c r="AC53" s="54" t="str">
        <f>CONCATENATE("Rr",'2.Mapa'!B288)</f>
        <v>Rr58</v>
      </c>
      <c r="AD53" s="89" t="str">
        <f ca="1">IF('2.Mapa'!$AR$288=AD$5,$AC53&amp;" ","")</f>
        <v/>
      </c>
      <c r="AE53" s="89" t="str">
        <f ca="1">IF('2.Mapa'!$AR$288=AE$5,$AC53&amp;" ","")</f>
        <v/>
      </c>
      <c r="AF53" s="89" t="str">
        <f ca="1">IF('2.Mapa'!$AR$288=AF$5,$AC53&amp;" ","")</f>
        <v/>
      </c>
      <c r="AG53" s="90" t="str">
        <f ca="1">IF('2.Mapa'!$AR$288=AG$5,$AC53&amp;" ","")</f>
        <v/>
      </c>
      <c r="AH53" s="90" t="str">
        <f ca="1">IF('2.Mapa'!$AR$288=AH$5,$AC53&amp;" ","")</f>
        <v/>
      </c>
      <c r="AI53" s="90" t="str">
        <f ca="1">IF('2.Mapa'!$AR$288=AI$5,$AC53&amp;" ","")</f>
        <v/>
      </c>
      <c r="AJ53" s="90" t="str">
        <f ca="1">IF('2.Mapa'!$AR$288=AJ$5,$AC53&amp;" ","")</f>
        <v/>
      </c>
      <c r="AK53" s="90" t="str">
        <f ca="1">IF('2.Mapa'!$AR$288=AK$5,$AC53&amp;" ","")</f>
        <v/>
      </c>
      <c r="AL53" s="90" t="str">
        <f ca="1">IF('2.Mapa'!$AR$288=AL$5,$AC53&amp;" ","")</f>
        <v/>
      </c>
      <c r="AM53" s="90" t="str">
        <f ca="1">IF('2.Mapa'!$AR$288=AM$5,$AC53&amp;" ","")</f>
        <v/>
      </c>
      <c r="AN53" s="90" t="str">
        <f ca="1">IF('2.Mapa'!$AR$288=AN$5,$AC53&amp;" ","")</f>
        <v/>
      </c>
      <c r="AO53" s="91" t="str">
        <f ca="1">IF('2.Mapa'!$AR$288=AO$5,$AC53&amp;" ","")</f>
        <v/>
      </c>
      <c r="AP53" s="91" t="str">
        <f ca="1">IF('2.Mapa'!$AR$288=AP$5,$AC53&amp;" ","")</f>
        <v/>
      </c>
      <c r="AQ53" s="91" t="str">
        <f ca="1">IF('2.Mapa'!$AR$288=AQ$5,$AC53&amp;" ","")</f>
        <v/>
      </c>
      <c r="AR53" s="91" t="str">
        <f ca="1">IF('2.Mapa'!$AR$288=AR$5,$AC53&amp;" ","")</f>
        <v/>
      </c>
      <c r="AS53" s="91" t="str">
        <f ca="1">IF('2.Mapa'!$AR$288=AS$5,$AC53&amp;" ","")</f>
        <v/>
      </c>
      <c r="AT53" s="91" t="str">
        <f ca="1">IF('2.Mapa'!$AR$288=AT$5,$AC53&amp;" ","")</f>
        <v/>
      </c>
      <c r="AU53" s="91" t="str">
        <f ca="1">IF('2.Mapa'!$AR$288=AU$5,$AC53&amp;" ","")</f>
        <v/>
      </c>
      <c r="AV53" s="91" t="str">
        <f ca="1">IF('2.Mapa'!$AR$288=AV$5,$AC53&amp;" ","")</f>
        <v/>
      </c>
      <c r="AW53" s="91" t="str">
        <f ca="1">IF('2.Mapa'!$AR$288=AW$5,$AC53&amp;" ","")</f>
        <v/>
      </c>
      <c r="AX53" s="92" t="str">
        <f ca="1">IF('2.Mapa'!$AR$288=AX$5,$AC53&amp;" ","")</f>
        <v/>
      </c>
      <c r="AY53" s="92" t="str">
        <f ca="1">IF('2.Mapa'!$AR$288=AY$5,$AC53&amp;" ","")</f>
        <v/>
      </c>
      <c r="AZ53" s="92" t="str">
        <f ca="1">IF('2.Mapa'!$AR$288=AZ$5,$AC53&amp;" ","")</f>
        <v xml:space="preserve">Rr58 </v>
      </c>
      <c r="BA53" s="92" t="str">
        <f ca="1">IF('2.Mapa'!$AR$288=BA$5,$AC53&amp;" ","")</f>
        <v/>
      </c>
      <c r="BB53" s="92" t="str">
        <f ca="1">IF('2.Mapa'!$AR$288=BB$5,$AC53&amp;" ","")</f>
        <v/>
      </c>
      <c r="BC53" s="2"/>
    </row>
    <row r="54" spans="1:55" ht="27" x14ac:dyDescent="0.25">
      <c r="A54" s="4">
        <f t="shared" si="1"/>
        <v>294</v>
      </c>
      <c r="B54" s="88" t="str">
        <f>'2.Mapa'!A$294</f>
        <v>Gestión de bienes y servicios</v>
      </c>
      <c r="C54" s="54" t="str">
        <f>CONCATENATE("Ri",'2.Mapa'!B294)</f>
        <v>Ri33</v>
      </c>
      <c r="D54" s="89" t="str">
        <f>IF('2.Mapa'!$T$294=D$5,$C54&amp;" ","")</f>
        <v/>
      </c>
      <c r="E54" s="89" t="str">
        <f>IF('2.Mapa'!$T$294=E$5,$C54&amp;" ","")</f>
        <v/>
      </c>
      <c r="F54" s="89" t="str">
        <f>IF('2.Mapa'!$T$294=F$5,$C54&amp;" ","")</f>
        <v/>
      </c>
      <c r="G54" s="90" t="str">
        <f>IF('2.Mapa'!$T$294=G$5,$C54&amp;" ","")</f>
        <v/>
      </c>
      <c r="H54" s="90" t="str">
        <f>IF('2.Mapa'!$T$294=H$5,$C54&amp;" ","")</f>
        <v/>
      </c>
      <c r="I54" s="90" t="str">
        <f>IF('2.Mapa'!$T$294=I$5,$C54&amp;" ","")</f>
        <v/>
      </c>
      <c r="J54" s="90" t="str">
        <f>IF('2.Mapa'!$T$294=J$5,$C54&amp;" ","")</f>
        <v xml:space="preserve">Ri33 </v>
      </c>
      <c r="K54" s="90" t="str">
        <f>IF('2.Mapa'!$T$294=K$5,$C54&amp;" ","")</f>
        <v/>
      </c>
      <c r="L54" s="90" t="str">
        <f>IF('2.Mapa'!$T$294=L$5,$C54&amp;" ","")</f>
        <v/>
      </c>
      <c r="M54" s="90" t="str">
        <f>IF('2.Mapa'!$T$294=M$5,$C54&amp;" ","")</f>
        <v/>
      </c>
      <c r="N54" s="90" t="str">
        <f>IF('2.Mapa'!$T$294=N$5,$C54&amp;" ","")</f>
        <v/>
      </c>
      <c r="O54" s="91" t="str">
        <f>IF('2.Mapa'!$T$294=O$5,$C54&amp;" ","")</f>
        <v/>
      </c>
      <c r="P54" s="91" t="str">
        <f>IF('2.Mapa'!$T$294=P$5,$C54&amp;" ","")</f>
        <v/>
      </c>
      <c r="Q54" s="91" t="str">
        <f>IF('2.Mapa'!$T$294=Q$5,$C54&amp;" ","")</f>
        <v/>
      </c>
      <c r="R54" s="91" t="str">
        <f>IF('2.Mapa'!$T$294=R$5,$C54&amp;" ","")</f>
        <v/>
      </c>
      <c r="S54" s="91" t="str">
        <f>IF('2.Mapa'!$T$294=S$5,$C54&amp;" ","")</f>
        <v/>
      </c>
      <c r="T54" s="91" t="str">
        <f>IF('2.Mapa'!$T$294=T$5,$C54&amp;" ","")</f>
        <v/>
      </c>
      <c r="U54" s="91" t="str">
        <f>IF('2.Mapa'!$T$294=U$5,$C54&amp;" ","")</f>
        <v/>
      </c>
      <c r="V54" s="91" t="str">
        <f>IF('2.Mapa'!$T$294=V$5,$C54&amp;" ","")</f>
        <v/>
      </c>
      <c r="W54" s="91" t="str">
        <f>IF('2.Mapa'!$T$294=W$5,$C54&amp;" ","")</f>
        <v/>
      </c>
      <c r="X54" s="92" t="str">
        <f>IF('2.Mapa'!$T$294=X$5,$C54&amp;" ","")</f>
        <v/>
      </c>
      <c r="Y54" s="92" t="str">
        <f>IF('2.Mapa'!$T$294=Y$5,$C54&amp;" ","")</f>
        <v/>
      </c>
      <c r="Z54" s="92" t="str">
        <f>IF('2.Mapa'!$T$294=Z$5,$C54&amp;" ","")</f>
        <v/>
      </c>
      <c r="AA54" s="92" t="str">
        <f>IF('2.Mapa'!$T$294=AA$5,$C54&amp;" ","")</f>
        <v/>
      </c>
      <c r="AB54" s="92" t="str">
        <f>IF('2.Mapa'!$T$294=AB$5,$C54&amp;" ","")</f>
        <v/>
      </c>
      <c r="AC54" s="54" t="str">
        <f>CONCATENATE("Rr",'2.Mapa'!B294)</f>
        <v>Rr33</v>
      </c>
      <c r="AD54" s="89" t="str">
        <f ca="1">IF('2.Mapa'!$AR$294=AD$5,$AC54&amp;" ","")</f>
        <v/>
      </c>
      <c r="AE54" s="89" t="str">
        <f ca="1">IF('2.Mapa'!$AR$294=AE$5,$AC54&amp;" ","")</f>
        <v xml:space="preserve">Rr33 </v>
      </c>
      <c r="AF54" s="89" t="str">
        <f ca="1">IF('2.Mapa'!$AR$294=AF$5,$AC54&amp;" ","")</f>
        <v/>
      </c>
      <c r="AG54" s="90" t="str">
        <f ca="1">IF('2.Mapa'!$AR$294=AG$5,$AC54&amp;" ","")</f>
        <v/>
      </c>
      <c r="AH54" s="90" t="str">
        <f ca="1">IF('2.Mapa'!$AR$294=AH$5,$AC54&amp;" ","")</f>
        <v/>
      </c>
      <c r="AI54" s="90" t="str">
        <f ca="1">IF('2.Mapa'!$AR$294=AI$5,$AC54&amp;" ","")</f>
        <v/>
      </c>
      <c r="AJ54" s="90" t="str">
        <f ca="1">IF('2.Mapa'!$AR$294=AJ$5,$AC54&amp;" ","")</f>
        <v/>
      </c>
      <c r="AK54" s="90" t="str">
        <f ca="1">IF('2.Mapa'!$AR$294=AK$5,$AC54&amp;" ","")</f>
        <v/>
      </c>
      <c r="AL54" s="90" t="str">
        <f ca="1">IF('2.Mapa'!$AR$294=AL$5,$AC54&amp;" ","")</f>
        <v/>
      </c>
      <c r="AM54" s="90" t="str">
        <f ca="1">IF('2.Mapa'!$AR$294=AM$5,$AC54&amp;" ","")</f>
        <v/>
      </c>
      <c r="AN54" s="90" t="str">
        <f ca="1">IF('2.Mapa'!$AR$294=AN$5,$AC54&amp;" ","")</f>
        <v/>
      </c>
      <c r="AO54" s="91" t="str">
        <f ca="1">IF('2.Mapa'!$AR$294=AO$5,$AC54&amp;" ","")</f>
        <v/>
      </c>
      <c r="AP54" s="91" t="str">
        <f ca="1">IF('2.Mapa'!$AR$294=AP$5,$AC54&amp;" ","")</f>
        <v/>
      </c>
      <c r="AQ54" s="91" t="str">
        <f ca="1">IF('2.Mapa'!$AR$294=AQ$5,$AC54&amp;" ","")</f>
        <v/>
      </c>
      <c r="AR54" s="91" t="str">
        <f ca="1">IF('2.Mapa'!$AR$294=AR$5,$AC54&amp;" ","")</f>
        <v/>
      </c>
      <c r="AS54" s="91" t="str">
        <f ca="1">IF('2.Mapa'!$AR$294=AS$5,$AC54&amp;" ","")</f>
        <v/>
      </c>
      <c r="AT54" s="91" t="str">
        <f ca="1">IF('2.Mapa'!$AR$294=AT$5,$AC54&amp;" ","")</f>
        <v/>
      </c>
      <c r="AU54" s="91" t="str">
        <f ca="1">IF('2.Mapa'!$AR$294=AU$5,$AC54&amp;" ","")</f>
        <v/>
      </c>
      <c r="AV54" s="91" t="str">
        <f ca="1">IF('2.Mapa'!$AR$294=AV$5,$AC54&amp;" ","")</f>
        <v/>
      </c>
      <c r="AW54" s="91" t="str">
        <f ca="1">IF('2.Mapa'!$AR$294=AW$5,$AC54&amp;" ","")</f>
        <v/>
      </c>
      <c r="AX54" s="92" t="str">
        <f ca="1">IF('2.Mapa'!$AR$294=AX$5,$AC54&amp;" ","")</f>
        <v/>
      </c>
      <c r="AY54" s="92" t="str">
        <f ca="1">IF('2.Mapa'!$AR$294=AY$5,$AC54&amp;" ","")</f>
        <v/>
      </c>
      <c r="AZ54" s="92" t="str">
        <f ca="1">IF('2.Mapa'!$AR$294=AZ$5,$AC54&amp;" ","")</f>
        <v/>
      </c>
      <c r="BA54" s="92" t="str">
        <f ca="1">IF('2.Mapa'!$AR$294=BA$5,$AC54&amp;" ","")</f>
        <v/>
      </c>
      <c r="BB54" s="92" t="str">
        <f ca="1">IF('2.Mapa'!$AR$294=BB$5,$AC54&amp;" ","")</f>
        <v/>
      </c>
      <c r="BC54" s="2"/>
    </row>
    <row r="55" spans="1:55" x14ac:dyDescent="0.25">
      <c r="A55" s="4">
        <f t="shared" si="1"/>
        <v>300</v>
      </c>
      <c r="B55" s="88" t="str">
        <f>'2.Mapa'!A$300</f>
        <v>Adquisiciones</v>
      </c>
      <c r="C55" s="54" t="str">
        <f>CONCATENATE("Ri",'2.Mapa'!B300)</f>
        <v>Ri34</v>
      </c>
      <c r="D55" s="89" t="str">
        <f>IF('2.Mapa'!$T$300=D$5,$C55&amp;" ","")</f>
        <v/>
      </c>
      <c r="E55" s="89" t="str">
        <f>IF('2.Mapa'!$T$300=E$5,$C55&amp;" ","")</f>
        <v/>
      </c>
      <c r="F55" s="89" t="str">
        <f>IF('2.Mapa'!$T$300=F$5,$C55&amp;" ","")</f>
        <v/>
      </c>
      <c r="G55" s="90" t="str">
        <f>IF('2.Mapa'!$T$300=G$5,$C55&amp;" ","")</f>
        <v/>
      </c>
      <c r="H55" s="90" t="str">
        <f>IF('2.Mapa'!$T$300=H$5,$C55&amp;" ","")</f>
        <v/>
      </c>
      <c r="I55" s="90" t="str">
        <f>IF('2.Mapa'!$T$300=I$5,$C55&amp;" ","")</f>
        <v xml:space="preserve">Ri34 </v>
      </c>
      <c r="J55" s="90" t="str">
        <f>IF('2.Mapa'!$T$300=J$5,$C55&amp;" ","")</f>
        <v/>
      </c>
      <c r="K55" s="90" t="str">
        <f>IF('2.Mapa'!$T$300=K$5,$C55&amp;" ","")</f>
        <v/>
      </c>
      <c r="L55" s="90" t="str">
        <f>IF('2.Mapa'!$T$300=L$5,$C55&amp;" ","")</f>
        <v/>
      </c>
      <c r="M55" s="90" t="str">
        <f>IF('2.Mapa'!$T$300=M$5,$C55&amp;" ","")</f>
        <v/>
      </c>
      <c r="N55" s="90" t="str">
        <f>IF('2.Mapa'!$T$300=N$5,$C55&amp;" ","")</f>
        <v/>
      </c>
      <c r="O55" s="91" t="str">
        <f>IF('2.Mapa'!$T$300=O$5,$C55&amp;" ","")</f>
        <v/>
      </c>
      <c r="P55" s="91" t="str">
        <f>IF('2.Mapa'!$T$300=P$5,$C55&amp;" ","")</f>
        <v/>
      </c>
      <c r="Q55" s="91" t="str">
        <f>IF('2.Mapa'!$T$300=Q$5,$C55&amp;" ","")</f>
        <v/>
      </c>
      <c r="R55" s="91" t="str">
        <f>IF('2.Mapa'!$T$300=R$5,$C55&amp;" ","")</f>
        <v/>
      </c>
      <c r="S55" s="91" t="str">
        <f>IF('2.Mapa'!$T$300=S$5,$C55&amp;" ","")</f>
        <v/>
      </c>
      <c r="T55" s="91" t="str">
        <f>IF('2.Mapa'!$T$300=T$5,$C55&amp;" ","")</f>
        <v/>
      </c>
      <c r="U55" s="91" t="str">
        <f>IF('2.Mapa'!$T$300=U$5,$C55&amp;" ","")</f>
        <v/>
      </c>
      <c r="V55" s="91" t="str">
        <f>IF('2.Mapa'!$T$300=V$5,$C55&amp;" ","")</f>
        <v/>
      </c>
      <c r="W55" s="91" t="str">
        <f>IF('2.Mapa'!$T$300=W$5,$C55&amp;" ","")</f>
        <v/>
      </c>
      <c r="X55" s="92" t="str">
        <f>IF('2.Mapa'!$T$300=X$5,$C55&amp;" ","")</f>
        <v/>
      </c>
      <c r="Y55" s="92" t="str">
        <f>IF('2.Mapa'!$T$300=Y$5,$C55&amp;" ","")</f>
        <v/>
      </c>
      <c r="Z55" s="92" t="str">
        <f>IF('2.Mapa'!$T$300=Z$5,$C55&amp;" ","")</f>
        <v/>
      </c>
      <c r="AA55" s="92" t="str">
        <f>IF('2.Mapa'!$T$300=AA$5,$C55&amp;" ","")</f>
        <v/>
      </c>
      <c r="AB55" s="92" t="str">
        <f>IF('2.Mapa'!$T$300=AB$5,$C55&amp;" ","")</f>
        <v/>
      </c>
      <c r="AC55" s="54" t="str">
        <f>CONCATENATE("Rr",'2.Mapa'!B300)</f>
        <v>Rr34</v>
      </c>
      <c r="AD55" s="89" t="str">
        <f ca="1">IF('2.Mapa'!$AR$300=AD$5,$AC55&amp;" ","")</f>
        <v/>
      </c>
      <c r="AE55" s="89" t="str">
        <f ca="1">IF('2.Mapa'!$AR$300=AE$5,$AC55&amp;" ","")</f>
        <v/>
      </c>
      <c r="AF55" s="89" t="str">
        <f ca="1">IF('2.Mapa'!$AR$300=AF$5,$AC55&amp;" ","")</f>
        <v/>
      </c>
      <c r="AG55" s="90" t="str">
        <f ca="1">IF('2.Mapa'!$AR$300=AG$5,$AC55&amp;" ","")</f>
        <v/>
      </c>
      <c r="AH55" s="90" t="str">
        <f ca="1">IF('2.Mapa'!$AR$300=AH$5,$AC55&amp;" ","")</f>
        <v xml:space="preserve">Rr34 </v>
      </c>
      <c r="AI55" s="90" t="str">
        <f ca="1">IF('2.Mapa'!$AR$300=AI$5,$AC55&amp;" ","")</f>
        <v/>
      </c>
      <c r="AJ55" s="90" t="str">
        <f ca="1">IF('2.Mapa'!$AR$300=AJ$5,$AC55&amp;" ","")</f>
        <v/>
      </c>
      <c r="AK55" s="90" t="str">
        <f ca="1">IF('2.Mapa'!$AR$300=AK$5,$AC55&amp;" ","")</f>
        <v/>
      </c>
      <c r="AL55" s="90" t="str">
        <f ca="1">IF('2.Mapa'!$AR$300=AL$5,$AC55&amp;" ","")</f>
        <v/>
      </c>
      <c r="AM55" s="90" t="str">
        <f ca="1">IF('2.Mapa'!$AR$300=AM$5,$AC55&amp;" ","")</f>
        <v/>
      </c>
      <c r="AN55" s="90" t="str">
        <f ca="1">IF('2.Mapa'!$AR$300=AN$5,$AC55&amp;" ","")</f>
        <v/>
      </c>
      <c r="AO55" s="91" t="str">
        <f ca="1">IF('2.Mapa'!$AR$300=AO$5,$AC55&amp;" ","")</f>
        <v/>
      </c>
      <c r="AP55" s="91" t="str">
        <f ca="1">IF('2.Mapa'!$AR$300=AP$5,$AC55&amp;" ","")</f>
        <v/>
      </c>
      <c r="AQ55" s="91" t="str">
        <f ca="1">IF('2.Mapa'!$AR$300=AQ$5,$AC55&amp;" ","")</f>
        <v/>
      </c>
      <c r="AR55" s="91" t="str">
        <f ca="1">IF('2.Mapa'!$AR$300=AR$5,$AC55&amp;" ","")</f>
        <v/>
      </c>
      <c r="AS55" s="91" t="str">
        <f ca="1">IF('2.Mapa'!$AR$300=AS$5,$AC55&amp;" ","")</f>
        <v/>
      </c>
      <c r="AT55" s="91" t="str">
        <f ca="1">IF('2.Mapa'!$AR$300=AT$5,$AC55&amp;" ","")</f>
        <v/>
      </c>
      <c r="AU55" s="91" t="str">
        <f ca="1">IF('2.Mapa'!$AR$300=AU$5,$AC55&amp;" ","")</f>
        <v/>
      </c>
      <c r="AV55" s="91" t="str">
        <f ca="1">IF('2.Mapa'!$AR$300=AV$5,$AC55&amp;" ","")</f>
        <v/>
      </c>
      <c r="AW55" s="91" t="str">
        <f ca="1">IF('2.Mapa'!$AR$300=AW$5,$AC55&amp;" ","")</f>
        <v/>
      </c>
      <c r="AX55" s="92" t="str">
        <f ca="1">IF('2.Mapa'!$AR$300=AX$5,$AC55&amp;" ","")</f>
        <v/>
      </c>
      <c r="AY55" s="92" t="str">
        <f ca="1">IF('2.Mapa'!$AR$300=AY$5,$AC55&amp;" ","")</f>
        <v/>
      </c>
      <c r="AZ55" s="92" t="str">
        <f ca="1">IF('2.Mapa'!$AR$300=AZ$5,$AC55&amp;" ","")</f>
        <v/>
      </c>
      <c r="BA55" s="92" t="str">
        <f ca="1">IF('2.Mapa'!$AR$300=BA$5,$AC55&amp;" ","")</f>
        <v/>
      </c>
      <c r="BB55" s="92" t="str">
        <f ca="1">IF('2.Mapa'!$AR$300=BB$5,$AC55&amp;" ","")</f>
        <v/>
      </c>
      <c r="BC55" s="2"/>
    </row>
    <row r="56" spans="1:55" ht="27" x14ac:dyDescent="0.25">
      <c r="A56" s="4">
        <f t="shared" si="1"/>
        <v>306</v>
      </c>
      <c r="B56" s="88" t="str">
        <f>'2.Mapa'!A$306</f>
        <v>Direccionamiento estratégico</v>
      </c>
      <c r="C56" s="54" t="str">
        <f>CONCATENATE("Ri",'2.Mapa'!B306)</f>
        <v>Ri5</v>
      </c>
      <c r="D56" s="89" t="str">
        <f>IF('2.Mapa'!$T$306=D$5,$C56&amp;" ","")</f>
        <v/>
      </c>
      <c r="E56" s="89" t="str">
        <f>IF('2.Mapa'!$T$306=E$5,$C56&amp;" ","")</f>
        <v/>
      </c>
      <c r="F56" s="89" t="str">
        <f>IF('2.Mapa'!$T$306=F$5,$C56&amp;" ","")</f>
        <v/>
      </c>
      <c r="G56" s="90" t="str">
        <f>IF('2.Mapa'!$T$306=G$5,$C56&amp;" ","")</f>
        <v/>
      </c>
      <c r="H56" s="90" t="str">
        <f>IF('2.Mapa'!$T$306=H$5,$C56&amp;" ","")</f>
        <v/>
      </c>
      <c r="I56" s="90" t="str">
        <f>IF('2.Mapa'!$T$306=I$5,$C56&amp;" ","")</f>
        <v/>
      </c>
      <c r="J56" s="90" t="str">
        <f>IF('2.Mapa'!$T$306=J$5,$C56&amp;" ","")</f>
        <v/>
      </c>
      <c r="K56" s="90" t="str">
        <f>IF('2.Mapa'!$T$306=K$5,$C56&amp;" ","")</f>
        <v/>
      </c>
      <c r="L56" s="90" t="str">
        <f>IF('2.Mapa'!$T$306=L$5,$C56&amp;" ","")</f>
        <v/>
      </c>
      <c r="M56" s="90" t="str">
        <f>IF('2.Mapa'!$T$306=M$5,$C56&amp;" ","")</f>
        <v/>
      </c>
      <c r="N56" s="90" t="str">
        <f>IF('2.Mapa'!$T$306=N$5,$C56&amp;" ","")</f>
        <v xml:space="preserve">Ri5 </v>
      </c>
      <c r="O56" s="91" t="str">
        <f>IF('2.Mapa'!$T$306=O$5,$C56&amp;" ","")</f>
        <v/>
      </c>
      <c r="P56" s="91" t="str">
        <f>IF('2.Mapa'!$T$306=P$5,$C56&amp;" ","")</f>
        <v/>
      </c>
      <c r="Q56" s="91" t="str">
        <f>IF('2.Mapa'!$T$306=Q$5,$C56&amp;" ","")</f>
        <v/>
      </c>
      <c r="R56" s="91" t="str">
        <f>IF('2.Mapa'!$T$306=R$5,$C56&amp;" ","")</f>
        <v/>
      </c>
      <c r="S56" s="91" t="str">
        <f>IF('2.Mapa'!$T$306=S$5,$C56&amp;" ","")</f>
        <v/>
      </c>
      <c r="T56" s="91" t="str">
        <f>IF('2.Mapa'!$T$306=T$5,$C56&amp;" ","")</f>
        <v/>
      </c>
      <c r="U56" s="91" t="str">
        <f>IF('2.Mapa'!$T$306=U$5,$C56&amp;" ","")</f>
        <v/>
      </c>
      <c r="V56" s="91" t="str">
        <f>IF('2.Mapa'!$T$306=V$5,$C56&amp;" ","")</f>
        <v/>
      </c>
      <c r="W56" s="91" t="str">
        <f>IF('2.Mapa'!$T$306=W$5,$C56&amp;" ","")</f>
        <v/>
      </c>
      <c r="X56" s="92" t="str">
        <f>IF('2.Mapa'!$T$306=X$5,$C56&amp;" ","")</f>
        <v/>
      </c>
      <c r="Y56" s="92" t="str">
        <f>IF('2.Mapa'!$T$306=Y$5,$C56&amp;" ","")</f>
        <v/>
      </c>
      <c r="Z56" s="92" t="str">
        <f>IF('2.Mapa'!$T$306=Z$5,$C56&amp;" ","")</f>
        <v/>
      </c>
      <c r="AA56" s="92" t="str">
        <f>IF('2.Mapa'!$T$306=AA$5,$C56&amp;" ","")</f>
        <v/>
      </c>
      <c r="AB56" s="92" t="str">
        <f>IF('2.Mapa'!$T$306=AB$5,$C56&amp;" ","")</f>
        <v/>
      </c>
      <c r="AC56" s="54" t="str">
        <f>CONCATENATE("Rr",'2.Mapa'!B306)</f>
        <v>Rr5</v>
      </c>
      <c r="AD56" s="89" t="str">
        <f ca="1">IF('2.Mapa'!$AR$306=AD$5,$AC56&amp;" ","")</f>
        <v/>
      </c>
      <c r="AE56" s="89" t="str">
        <f ca="1">IF('2.Mapa'!$AR$306=AE$5,$AC56&amp;" ","")</f>
        <v/>
      </c>
      <c r="AF56" s="89" t="str">
        <f ca="1">IF('2.Mapa'!$AR$306=AF$5,$AC56&amp;" ","")</f>
        <v/>
      </c>
      <c r="AG56" s="90" t="str">
        <f ca="1">IF('2.Mapa'!$AR$306=AG$5,$AC56&amp;" ","")</f>
        <v/>
      </c>
      <c r="AH56" s="90" t="str">
        <f ca="1">IF('2.Mapa'!$AR$306=AH$5,$AC56&amp;" ","")</f>
        <v/>
      </c>
      <c r="AI56" s="90" t="str">
        <f ca="1">IF('2.Mapa'!$AR$306=AI$5,$AC56&amp;" ","")</f>
        <v/>
      </c>
      <c r="AJ56" s="90" t="str">
        <f ca="1">IF('2.Mapa'!$AR$306=AJ$5,$AC56&amp;" ","")</f>
        <v/>
      </c>
      <c r="AK56" s="90" t="str">
        <f ca="1">IF('2.Mapa'!$AR$306=AK$5,$AC56&amp;" ","")</f>
        <v/>
      </c>
      <c r="AL56" s="90" t="str">
        <f ca="1">IF('2.Mapa'!$AR$306=AL$5,$AC56&amp;" ","")</f>
        <v/>
      </c>
      <c r="AM56" s="90" t="str">
        <f ca="1">IF('2.Mapa'!$AR$306=AM$5,$AC56&amp;" ","")</f>
        <v xml:space="preserve">Rr5 </v>
      </c>
      <c r="AN56" s="90" t="str">
        <f ca="1">IF('2.Mapa'!$AR$306=AN$5,$AC56&amp;" ","")</f>
        <v/>
      </c>
      <c r="AO56" s="91" t="str">
        <f ca="1">IF('2.Mapa'!$AR$306=AO$5,$AC56&amp;" ","")</f>
        <v/>
      </c>
      <c r="AP56" s="91" t="str">
        <f ca="1">IF('2.Mapa'!$AR$306=AP$5,$AC56&amp;" ","")</f>
        <v/>
      </c>
      <c r="AQ56" s="91" t="str">
        <f ca="1">IF('2.Mapa'!$AR$306=AQ$5,$AC56&amp;" ","")</f>
        <v/>
      </c>
      <c r="AR56" s="91" t="str">
        <f ca="1">IF('2.Mapa'!$AR$306=AR$5,$AC56&amp;" ","")</f>
        <v/>
      </c>
      <c r="AS56" s="91" t="str">
        <f ca="1">IF('2.Mapa'!$AR$306=AS$5,$AC56&amp;" ","")</f>
        <v/>
      </c>
      <c r="AT56" s="91" t="str">
        <f ca="1">IF('2.Mapa'!$AR$306=AT$5,$AC56&amp;" ","")</f>
        <v/>
      </c>
      <c r="AU56" s="91" t="str">
        <f ca="1">IF('2.Mapa'!$AR$306=AU$5,$AC56&amp;" ","")</f>
        <v/>
      </c>
      <c r="AV56" s="91" t="str">
        <f ca="1">IF('2.Mapa'!$AR$306=AV$5,$AC56&amp;" ","")</f>
        <v/>
      </c>
      <c r="AW56" s="91" t="str">
        <f ca="1">IF('2.Mapa'!$AR$306=AW$5,$AC56&amp;" ","")</f>
        <v/>
      </c>
      <c r="AX56" s="92" t="str">
        <f ca="1">IF('2.Mapa'!$AR$306=AX$5,$AC56&amp;" ","")</f>
        <v/>
      </c>
      <c r="AY56" s="92" t="str">
        <f ca="1">IF('2.Mapa'!$AR$306=AY$5,$AC56&amp;" ","")</f>
        <v/>
      </c>
      <c r="AZ56" s="92" t="str">
        <f ca="1">IF('2.Mapa'!$AR$306=AZ$5,$AC56&amp;" ","")</f>
        <v/>
      </c>
      <c r="BA56" s="92" t="str">
        <f ca="1">IF('2.Mapa'!$AR$306=BA$5,$AC56&amp;" ","")</f>
        <v/>
      </c>
      <c r="BB56" s="92" t="str">
        <f ca="1">IF('2.Mapa'!$AR$306=BB$5,$AC56&amp;" ","")</f>
        <v/>
      </c>
      <c r="BC56" s="2"/>
    </row>
    <row r="57" spans="1:55" ht="27" x14ac:dyDescent="0.25">
      <c r="A57" s="4">
        <f t="shared" si="1"/>
        <v>312</v>
      </c>
      <c r="B57" s="88" t="str">
        <f>'2.Mapa'!A$312</f>
        <v>Direccionamiento estratégico</v>
      </c>
      <c r="C57" s="54" t="str">
        <f>CONCATENATE("Ri",'2.Mapa'!B312)</f>
        <v>Ri6</v>
      </c>
      <c r="D57" s="89" t="str">
        <f>IF('2.Mapa'!$T$312=D$5,$C57&amp;" ","")</f>
        <v/>
      </c>
      <c r="E57" s="89" t="str">
        <f>IF('2.Mapa'!$T$312=E$5,$C57&amp;" ","")</f>
        <v/>
      </c>
      <c r="F57" s="89" t="str">
        <f>IF('2.Mapa'!$T$312=F$5,$C57&amp;" ","")</f>
        <v/>
      </c>
      <c r="G57" s="90" t="str">
        <f>IF('2.Mapa'!$T$312=G$5,$C57&amp;" ","")</f>
        <v/>
      </c>
      <c r="H57" s="90" t="str">
        <f>IF('2.Mapa'!$T$312=H$5,$C57&amp;" ","")</f>
        <v/>
      </c>
      <c r="I57" s="90" t="str">
        <f>IF('2.Mapa'!$T$312=I$5,$C57&amp;" ","")</f>
        <v/>
      </c>
      <c r="J57" s="90" t="str">
        <f>IF('2.Mapa'!$T$312=J$5,$C57&amp;" ","")</f>
        <v/>
      </c>
      <c r="K57" s="90" t="str">
        <f>IF('2.Mapa'!$T$312=K$5,$C57&amp;" ","")</f>
        <v xml:space="preserve">Ri6 </v>
      </c>
      <c r="L57" s="90" t="str">
        <f>IF('2.Mapa'!$T$312=L$5,$C57&amp;" ","")</f>
        <v/>
      </c>
      <c r="M57" s="90" t="str">
        <f>IF('2.Mapa'!$T$312=M$5,$C57&amp;" ","")</f>
        <v/>
      </c>
      <c r="N57" s="90" t="str">
        <f>IF('2.Mapa'!$T$312=N$5,$C57&amp;" ","")</f>
        <v/>
      </c>
      <c r="O57" s="91" t="str">
        <f>IF('2.Mapa'!$T$312=O$5,$C57&amp;" ","")</f>
        <v/>
      </c>
      <c r="P57" s="91" t="str">
        <f>IF('2.Mapa'!$T$312=P$5,$C57&amp;" ","")</f>
        <v/>
      </c>
      <c r="Q57" s="91" t="str">
        <f>IF('2.Mapa'!$T$312=Q$5,$C57&amp;" ","")</f>
        <v/>
      </c>
      <c r="R57" s="91" t="str">
        <f>IF('2.Mapa'!$T$312=R$5,$C57&amp;" ","")</f>
        <v/>
      </c>
      <c r="S57" s="91" t="str">
        <f>IF('2.Mapa'!$T$312=S$5,$C57&amp;" ","")</f>
        <v/>
      </c>
      <c r="T57" s="91" t="str">
        <f>IF('2.Mapa'!$T$312=T$5,$C57&amp;" ","")</f>
        <v/>
      </c>
      <c r="U57" s="91" t="str">
        <f>IF('2.Mapa'!$T$312=U$5,$C57&amp;" ","")</f>
        <v/>
      </c>
      <c r="V57" s="91" t="str">
        <f>IF('2.Mapa'!$T$312=V$5,$C57&amp;" ","")</f>
        <v/>
      </c>
      <c r="W57" s="91" t="str">
        <f>IF('2.Mapa'!$T$312=W$5,$C57&amp;" ","")</f>
        <v/>
      </c>
      <c r="X57" s="92" t="str">
        <f>IF('2.Mapa'!$T$312=X$5,$C57&amp;" ","")</f>
        <v/>
      </c>
      <c r="Y57" s="92" t="str">
        <f>IF('2.Mapa'!$T$312=Y$5,$C57&amp;" ","")</f>
        <v/>
      </c>
      <c r="Z57" s="92" t="str">
        <f>IF('2.Mapa'!$T$312=Z$5,$C57&amp;" ","")</f>
        <v/>
      </c>
      <c r="AA57" s="92" t="str">
        <f>IF('2.Mapa'!$T$312=AA$5,$C57&amp;" ","")</f>
        <v/>
      </c>
      <c r="AB57" s="92" t="str">
        <f>IF('2.Mapa'!$T$312=AB$5,$C57&amp;" ","")</f>
        <v/>
      </c>
      <c r="AC57" s="54" t="str">
        <f>CONCATENATE("Rr",'2.Mapa'!B312)</f>
        <v>Rr6</v>
      </c>
      <c r="AD57" s="89" t="str">
        <f ca="1">IF('2.Mapa'!$AR$312=AD$5,$AC57&amp;" ","")</f>
        <v/>
      </c>
      <c r="AE57" s="89" t="str">
        <f ca="1">IF('2.Mapa'!$AR$312=AE$5,$AC57&amp;" ","")</f>
        <v/>
      </c>
      <c r="AF57" s="89" t="str">
        <f ca="1">IF('2.Mapa'!$AR$312=AF$5,$AC57&amp;" ","")</f>
        <v/>
      </c>
      <c r="AG57" s="90" t="str">
        <f ca="1">IF('2.Mapa'!$AR$312=AG$5,$AC57&amp;" ","")</f>
        <v/>
      </c>
      <c r="AH57" s="90" t="str">
        <f ca="1">IF('2.Mapa'!$AR$312=AH$5,$AC57&amp;" ","")</f>
        <v/>
      </c>
      <c r="AI57" s="90" t="str">
        <f ca="1">IF('2.Mapa'!$AR$312=AI$5,$AC57&amp;" ","")</f>
        <v/>
      </c>
      <c r="AJ57" s="90" t="str">
        <f ca="1">IF('2.Mapa'!$AR$312=AJ$5,$AC57&amp;" ","")</f>
        <v/>
      </c>
      <c r="AK57" s="90" t="str">
        <f ca="1">IF('2.Mapa'!$AR$312=AK$5,$AC57&amp;" ","")</f>
        <v xml:space="preserve">Rr6 </v>
      </c>
      <c r="AL57" s="90" t="str">
        <f ca="1">IF('2.Mapa'!$AR$312=AL$5,$AC57&amp;" ","")</f>
        <v/>
      </c>
      <c r="AM57" s="90" t="str">
        <f ca="1">IF('2.Mapa'!$AR$312=AM$5,$AC57&amp;" ","")</f>
        <v/>
      </c>
      <c r="AN57" s="90" t="str">
        <f ca="1">IF('2.Mapa'!$AR$312=AN$5,$AC57&amp;" ","")</f>
        <v/>
      </c>
      <c r="AO57" s="91" t="str">
        <f ca="1">IF('2.Mapa'!$AR$312=AO$5,$AC57&amp;" ","")</f>
        <v/>
      </c>
      <c r="AP57" s="91" t="str">
        <f ca="1">IF('2.Mapa'!$AR$312=AP$5,$AC57&amp;" ","")</f>
        <v/>
      </c>
      <c r="AQ57" s="91" t="str">
        <f ca="1">IF('2.Mapa'!$AR$312=AQ$5,$AC57&amp;" ","")</f>
        <v/>
      </c>
      <c r="AR57" s="91" t="str">
        <f ca="1">IF('2.Mapa'!$AR$312=AR$5,$AC57&amp;" ","")</f>
        <v/>
      </c>
      <c r="AS57" s="91" t="str">
        <f ca="1">IF('2.Mapa'!$AR$312=AS$5,$AC57&amp;" ","")</f>
        <v/>
      </c>
      <c r="AT57" s="91" t="str">
        <f ca="1">IF('2.Mapa'!$AR$312=AT$5,$AC57&amp;" ","")</f>
        <v/>
      </c>
      <c r="AU57" s="91" t="str">
        <f ca="1">IF('2.Mapa'!$AR$312=AU$5,$AC57&amp;" ","")</f>
        <v/>
      </c>
      <c r="AV57" s="91" t="str">
        <f ca="1">IF('2.Mapa'!$AR$312=AV$5,$AC57&amp;" ","")</f>
        <v/>
      </c>
      <c r="AW57" s="91" t="str">
        <f ca="1">IF('2.Mapa'!$AR$312=AW$5,$AC57&amp;" ","")</f>
        <v/>
      </c>
      <c r="AX57" s="92" t="str">
        <f ca="1">IF('2.Mapa'!$AR$312=AX$5,$AC57&amp;" ","")</f>
        <v/>
      </c>
      <c r="AY57" s="92" t="str">
        <f ca="1">IF('2.Mapa'!$AR$312=AY$5,$AC57&amp;" ","")</f>
        <v/>
      </c>
      <c r="AZ57" s="92" t="str">
        <f ca="1">IF('2.Mapa'!$AR$312=AZ$5,$AC57&amp;" ","")</f>
        <v/>
      </c>
      <c r="BA57" s="92" t="str">
        <f ca="1">IF('2.Mapa'!$AR$312=BA$5,$AC57&amp;" ","")</f>
        <v/>
      </c>
      <c r="BB57" s="92" t="str">
        <f ca="1">IF('2.Mapa'!$AR$312=BB$5,$AC57&amp;" ","")</f>
        <v/>
      </c>
      <c r="BC57" s="2"/>
    </row>
    <row r="58" spans="1:55" ht="27" x14ac:dyDescent="0.25">
      <c r="A58" s="4">
        <f t="shared" si="1"/>
        <v>318</v>
      </c>
      <c r="B58" s="88" t="str">
        <f>'2.Mapa'!A$318</f>
        <v>Direccionamiento estratégico</v>
      </c>
      <c r="C58" s="54" t="str">
        <f>CONCATENATE("Ri",'2.Mapa'!B318)</f>
        <v>Ri7</v>
      </c>
      <c r="D58" s="89" t="str">
        <f>IF('2.Mapa'!$T$318=D$5,$C58&amp;" ","")</f>
        <v/>
      </c>
      <c r="E58" s="89" t="str">
        <f>IF('2.Mapa'!$T$318=E$5,$C58&amp;" ","")</f>
        <v/>
      </c>
      <c r="F58" s="89" t="str">
        <f>IF('2.Mapa'!$T$318=F$5,$C58&amp;" ","")</f>
        <v/>
      </c>
      <c r="G58" s="90" t="str">
        <f>IF('2.Mapa'!$T$318=G$5,$C58&amp;" ","")</f>
        <v/>
      </c>
      <c r="H58" s="90" t="str">
        <f>IF('2.Mapa'!$T$318=H$5,$C58&amp;" ","")</f>
        <v/>
      </c>
      <c r="I58" s="90" t="str">
        <f>IF('2.Mapa'!$T$318=I$5,$C58&amp;" ","")</f>
        <v/>
      </c>
      <c r="J58" s="90" t="str">
        <f>IF('2.Mapa'!$T$318=J$5,$C58&amp;" ","")</f>
        <v/>
      </c>
      <c r="K58" s="90" t="str">
        <f>IF('2.Mapa'!$T$318=K$5,$C58&amp;" ","")</f>
        <v/>
      </c>
      <c r="L58" s="90" t="str">
        <f>IF('2.Mapa'!$T$318=L$5,$C58&amp;" ","")</f>
        <v/>
      </c>
      <c r="M58" s="90" t="str">
        <f>IF('2.Mapa'!$T$318=M$5,$C58&amp;" ","")</f>
        <v xml:space="preserve">Ri7 </v>
      </c>
      <c r="N58" s="90" t="str">
        <f>IF('2.Mapa'!$T$318=N$5,$C58&amp;" ","")</f>
        <v/>
      </c>
      <c r="O58" s="91" t="str">
        <f>IF('2.Mapa'!$T$318=O$5,$C58&amp;" ","")</f>
        <v/>
      </c>
      <c r="P58" s="91" t="str">
        <f>IF('2.Mapa'!$T$318=P$5,$C58&amp;" ","")</f>
        <v/>
      </c>
      <c r="Q58" s="91" t="str">
        <f>IF('2.Mapa'!$T$318=Q$5,$C58&amp;" ","")</f>
        <v/>
      </c>
      <c r="R58" s="91" t="str">
        <f>IF('2.Mapa'!$T$318=R$5,$C58&amp;" ","")</f>
        <v/>
      </c>
      <c r="S58" s="91" t="str">
        <f>IF('2.Mapa'!$T$318=S$5,$C58&amp;" ","")</f>
        <v/>
      </c>
      <c r="T58" s="91" t="str">
        <f>IF('2.Mapa'!$T$318=T$5,$C58&amp;" ","")</f>
        <v/>
      </c>
      <c r="U58" s="91" t="str">
        <f>IF('2.Mapa'!$T$318=U$5,$C58&amp;" ","")</f>
        <v/>
      </c>
      <c r="V58" s="91" t="str">
        <f>IF('2.Mapa'!$T$318=V$5,$C58&amp;" ","")</f>
        <v/>
      </c>
      <c r="W58" s="91" t="str">
        <f>IF('2.Mapa'!$T$318=W$5,$C58&amp;" ","")</f>
        <v/>
      </c>
      <c r="X58" s="92" t="str">
        <f>IF('2.Mapa'!$T$318=X$5,$C58&amp;" ","")</f>
        <v/>
      </c>
      <c r="Y58" s="92" t="str">
        <f>IF('2.Mapa'!$T$318=Y$5,$C58&amp;" ","")</f>
        <v/>
      </c>
      <c r="Z58" s="92" t="str">
        <f>IF('2.Mapa'!$T$318=Z$5,$C58&amp;" ","")</f>
        <v/>
      </c>
      <c r="AA58" s="92" t="str">
        <f>IF('2.Mapa'!$T$318=AA$5,$C58&amp;" ","")</f>
        <v/>
      </c>
      <c r="AB58" s="92" t="str">
        <f>IF('2.Mapa'!$T$318=AB$5,$C58&amp;" ","")</f>
        <v/>
      </c>
      <c r="AC58" s="54" t="str">
        <f>CONCATENATE("Rr",'2.Mapa'!B318)</f>
        <v>Rr7</v>
      </c>
      <c r="AD58" s="89" t="str">
        <f ca="1">IF('2.Mapa'!$AR$318=AD$5,$AC58&amp;" ","")</f>
        <v/>
      </c>
      <c r="AE58" s="89" t="str">
        <f ca="1">IF('2.Mapa'!$AR$318=AE$5,$AC58&amp;" ","")</f>
        <v/>
      </c>
      <c r="AF58" s="89" t="str">
        <f ca="1">IF('2.Mapa'!$AR$318=AF$5,$AC58&amp;" ","")</f>
        <v/>
      </c>
      <c r="AG58" s="90" t="str">
        <f ca="1">IF('2.Mapa'!$AR$318=AG$5,$AC58&amp;" ","")</f>
        <v/>
      </c>
      <c r="AH58" s="90" t="str">
        <f ca="1">IF('2.Mapa'!$AR$318=AH$5,$AC58&amp;" ","")</f>
        <v/>
      </c>
      <c r="AI58" s="90" t="str">
        <f ca="1">IF('2.Mapa'!$AR$318=AI$5,$AC58&amp;" ","")</f>
        <v/>
      </c>
      <c r="AJ58" s="90" t="str">
        <f ca="1">IF('2.Mapa'!$AR$318=AJ$5,$AC58&amp;" ","")</f>
        <v/>
      </c>
      <c r="AK58" s="90" t="str">
        <f ca="1">IF('2.Mapa'!$AR$318=AK$5,$AC58&amp;" ","")</f>
        <v/>
      </c>
      <c r="AL58" s="90" t="str">
        <f ca="1">IF('2.Mapa'!$AR$318=AL$5,$AC58&amp;" ","")</f>
        <v/>
      </c>
      <c r="AM58" s="90" t="str">
        <f ca="1">IF('2.Mapa'!$AR$318=AM$5,$AC58&amp;" ","")</f>
        <v xml:space="preserve">Rr7 </v>
      </c>
      <c r="AN58" s="90" t="str">
        <f ca="1">IF('2.Mapa'!$AR$318=AN$5,$AC58&amp;" ","")</f>
        <v/>
      </c>
      <c r="AO58" s="91" t="str">
        <f ca="1">IF('2.Mapa'!$AR$318=AO$5,$AC58&amp;" ","")</f>
        <v/>
      </c>
      <c r="AP58" s="91" t="str">
        <f ca="1">IF('2.Mapa'!$AR$318=AP$5,$AC58&amp;" ","")</f>
        <v/>
      </c>
      <c r="AQ58" s="91" t="str">
        <f ca="1">IF('2.Mapa'!$AR$318=AQ$5,$AC58&amp;" ","")</f>
        <v/>
      </c>
      <c r="AR58" s="91" t="str">
        <f ca="1">IF('2.Mapa'!$AR$318=AR$5,$AC58&amp;" ","")</f>
        <v/>
      </c>
      <c r="AS58" s="91" t="str">
        <f ca="1">IF('2.Mapa'!$AR$318=AS$5,$AC58&amp;" ","")</f>
        <v/>
      </c>
      <c r="AT58" s="91" t="str">
        <f ca="1">IF('2.Mapa'!$AR$318=AT$5,$AC58&amp;" ","")</f>
        <v/>
      </c>
      <c r="AU58" s="91" t="str">
        <f ca="1">IF('2.Mapa'!$AR$318=AU$5,$AC58&amp;" ","")</f>
        <v/>
      </c>
      <c r="AV58" s="91" t="str">
        <f ca="1">IF('2.Mapa'!$AR$318=AV$5,$AC58&amp;" ","")</f>
        <v/>
      </c>
      <c r="AW58" s="91" t="str">
        <f ca="1">IF('2.Mapa'!$AR$318=AW$5,$AC58&amp;" ","")</f>
        <v/>
      </c>
      <c r="AX58" s="92" t="str">
        <f ca="1">IF('2.Mapa'!$AR$318=AX$5,$AC58&amp;" ","")</f>
        <v/>
      </c>
      <c r="AY58" s="92" t="str">
        <f ca="1">IF('2.Mapa'!$AR$318=AY$5,$AC58&amp;" ","")</f>
        <v/>
      </c>
      <c r="AZ58" s="92" t="str">
        <f ca="1">IF('2.Mapa'!$AR$318=AZ$5,$AC58&amp;" ","")</f>
        <v/>
      </c>
      <c r="BA58" s="92" t="str">
        <f ca="1">IF('2.Mapa'!$AR$318=BA$5,$AC58&amp;" ","")</f>
        <v/>
      </c>
      <c r="BB58" s="92" t="str">
        <f ca="1">IF('2.Mapa'!$AR$318=BB$5,$AC58&amp;" ","")</f>
        <v/>
      </c>
      <c r="BC58" s="2"/>
    </row>
    <row r="59" spans="1:55" ht="27" x14ac:dyDescent="0.25">
      <c r="A59" s="4">
        <f t="shared" si="1"/>
        <v>324</v>
      </c>
      <c r="B59" s="88" t="str">
        <f>'2.Mapa'!A$324</f>
        <v>Direccionamiento estratégico</v>
      </c>
      <c r="C59" s="54" t="str">
        <f>CONCATENATE("Ri",'2.Mapa'!B324)</f>
        <v>Ri8</v>
      </c>
      <c r="D59" s="89" t="str">
        <f>IF('2.Mapa'!$T$324=D$5,$C59&amp;" ","")</f>
        <v/>
      </c>
      <c r="E59" s="89" t="str">
        <f>IF('2.Mapa'!$T$324=E$5,$C59&amp;" ","")</f>
        <v/>
      </c>
      <c r="F59" s="89" t="str">
        <f>IF('2.Mapa'!$T$324=F$5,$C59&amp;" ","")</f>
        <v/>
      </c>
      <c r="G59" s="90" t="str">
        <f>IF('2.Mapa'!$T$324=G$5,$C59&amp;" ","")</f>
        <v/>
      </c>
      <c r="H59" s="90" t="str">
        <f>IF('2.Mapa'!$T$324=H$5,$C59&amp;" ","")</f>
        <v/>
      </c>
      <c r="I59" s="90" t="str">
        <f>IF('2.Mapa'!$T$324=I$5,$C59&amp;" ","")</f>
        <v/>
      </c>
      <c r="J59" s="90" t="str">
        <f>IF('2.Mapa'!$T$324=J$5,$C59&amp;" ","")</f>
        <v/>
      </c>
      <c r="K59" s="90" t="str">
        <f>IF('2.Mapa'!$T$324=K$5,$C59&amp;" ","")</f>
        <v/>
      </c>
      <c r="L59" s="90" t="str">
        <f>IF('2.Mapa'!$T$324=L$5,$C59&amp;" ","")</f>
        <v/>
      </c>
      <c r="M59" s="90" t="str">
        <f>IF('2.Mapa'!$T$324=M$5,$C59&amp;" ","")</f>
        <v/>
      </c>
      <c r="N59" s="90" t="str">
        <f>IF('2.Mapa'!$T$324=N$5,$C59&amp;" ","")</f>
        <v/>
      </c>
      <c r="O59" s="91" t="str">
        <f>IF('2.Mapa'!$T$324=O$5,$C59&amp;" ","")</f>
        <v/>
      </c>
      <c r="P59" s="91" t="str">
        <f>IF('2.Mapa'!$T$324=P$5,$C59&amp;" ","")</f>
        <v xml:space="preserve">Ri8 </v>
      </c>
      <c r="Q59" s="91" t="str">
        <f>IF('2.Mapa'!$T$324=Q$5,$C59&amp;" ","")</f>
        <v/>
      </c>
      <c r="R59" s="91" t="str">
        <f>IF('2.Mapa'!$T$324=R$5,$C59&amp;" ","")</f>
        <v/>
      </c>
      <c r="S59" s="91" t="str">
        <f>IF('2.Mapa'!$T$324=S$5,$C59&amp;" ","")</f>
        <v/>
      </c>
      <c r="T59" s="91" t="str">
        <f>IF('2.Mapa'!$T$324=T$5,$C59&amp;" ","")</f>
        <v/>
      </c>
      <c r="U59" s="91" t="str">
        <f>IF('2.Mapa'!$T$324=U$5,$C59&amp;" ","")</f>
        <v/>
      </c>
      <c r="V59" s="91" t="str">
        <f>IF('2.Mapa'!$T$324=V$5,$C59&amp;" ","")</f>
        <v/>
      </c>
      <c r="W59" s="91" t="str">
        <f>IF('2.Mapa'!$T$324=W$5,$C59&amp;" ","")</f>
        <v/>
      </c>
      <c r="X59" s="92" t="str">
        <f>IF('2.Mapa'!$T$324=X$5,$C59&amp;" ","")</f>
        <v/>
      </c>
      <c r="Y59" s="92" t="str">
        <f>IF('2.Mapa'!$T$324=Y$5,$C59&amp;" ","")</f>
        <v/>
      </c>
      <c r="Z59" s="92" t="str">
        <f>IF('2.Mapa'!$T$324=Z$5,$C59&amp;" ","")</f>
        <v/>
      </c>
      <c r="AA59" s="92" t="str">
        <f>IF('2.Mapa'!$T$324=AA$5,$C59&amp;" ","")</f>
        <v/>
      </c>
      <c r="AB59" s="92" t="str">
        <f>IF('2.Mapa'!$T$324=AB$5,$C59&amp;" ","")</f>
        <v/>
      </c>
      <c r="AC59" s="54" t="str">
        <f>CONCATENATE("Rr",'2.Mapa'!B324)</f>
        <v>Rr8</v>
      </c>
      <c r="AD59" s="89" t="str">
        <f ca="1">IF('2.Mapa'!$AR$324=AD$5,$AC59&amp;" ","")</f>
        <v/>
      </c>
      <c r="AE59" s="89" t="str">
        <f ca="1">IF('2.Mapa'!$AR$324=AE$5,$AC59&amp;" ","")</f>
        <v/>
      </c>
      <c r="AF59" s="89" t="str">
        <f ca="1">IF('2.Mapa'!$AR$324=AF$5,$AC59&amp;" ","")</f>
        <v/>
      </c>
      <c r="AG59" s="90" t="str">
        <f ca="1">IF('2.Mapa'!$AR$324=AG$5,$AC59&amp;" ","")</f>
        <v/>
      </c>
      <c r="AH59" s="90" t="str">
        <f ca="1">IF('2.Mapa'!$AR$324=AH$5,$AC59&amp;" ","")</f>
        <v/>
      </c>
      <c r="AI59" s="90" t="str">
        <f ca="1">IF('2.Mapa'!$AR$324=AI$5,$AC59&amp;" ","")</f>
        <v/>
      </c>
      <c r="AJ59" s="90" t="str">
        <f ca="1">IF('2.Mapa'!$AR$324=AJ$5,$AC59&amp;" ","")</f>
        <v/>
      </c>
      <c r="AK59" s="90" t="str">
        <f ca="1">IF('2.Mapa'!$AR$324=AK$5,$AC59&amp;" ","")</f>
        <v/>
      </c>
      <c r="AL59" s="90" t="str">
        <f ca="1">IF('2.Mapa'!$AR$324=AL$5,$AC59&amp;" ","")</f>
        <v/>
      </c>
      <c r="AM59" s="90" t="str">
        <f ca="1">IF('2.Mapa'!$AR$324=AM$5,$AC59&amp;" ","")</f>
        <v/>
      </c>
      <c r="AN59" s="90" t="str">
        <f ca="1">IF('2.Mapa'!$AR$324=AN$5,$AC59&amp;" ","")</f>
        <v/>
      </c>
      <c r="AO59" s="91" t="str">
        <f ca="1">IF('2.Mapa'!$AR$324=AO$5,$AC59&amp;" ","")</f>
        <v/>
      </c>
      <c r="AP59" s="91" t="str">
        <f ca="1">IF('2.Mapa'!$AR$324=AP$5,$AC59&amp;" ","")</f>
        <v xml:space="preserve">Rr8 </v>
      </c>
      <c r="AQ59" s="91" t="str">
        <f ca="1">IF('2.Mapa'!$AR$324=AQ$5,$AC59&amp;" ","")</f>
        <v/>
      </c>
      <c r="AR59" s="91" t="str">
        <f ca="1">IF('2.Mapa'!$AR$324=AR$5,$AC59&amp;" ","")</f>
        <v/>
      </c>
      <c r="AS59" s="91" t="str">
        <f ca="1">IF('2.Mapa'!$AR$324=AS$5,$AC59&amp;" ","")</f>
        <v/>
      </c>
      <c r="AT59" s="91" t="str">
        <f ca="1">IF('2.Mapa'!$AR$324=AT$5,$AC59&amp;" ","")</f>
        <v/>
      </c>
      <c r="AU59" s="91" t="str">
        <f ca="1">IF('2.Mapa'!$AR$324=AU$5,$AC59&amp;" ","")</f>
        <v/>
      </c>
      <c r="AV59" s="91" t="str">
        <f ca="1">IF('2.Mapa'!$AR$324=AV$5,$AC59&amp;" ","")</f>
        <v/>
      </c>
      <c r="AW59" s="91" t="str">
        <f ca="1">IF('2.Mapa'!$AR$324=AW$5,$AC59&amp;" ","")</f>
        <v/>
      </c>
      <c r="AX59" s="92" t="str">
        <f ca="1">IF('2.Mapa'!$AR$324=AX$5,$AC59&amp;" ","")</f>
        <v/>
      </c>
      <c r="AY59" s="92" t="str">
        <f ca="1">IF('2.Mapa'!$AR$324=AY$5,$AC59&amp;" ","")</f>
        <v/>
      </c>
      <c r="AZ59" s="92" t="str">
        <f ca="1">IF('2.Mapa'!$AR$324=AZ$5,$AC59&amp;" ","")</f>
        <v/>
      </c>
      <c r="BA59" s="92" t="str">
        <f ca="1">IF('2.Mapa'!$AR$324=BA$5,$AC59&amp;" ","")</f>
        <v/>
      </c>
      <c r="BB59" s="92" t="str">
        <f ca="1">IF('2.Mapa'!$AR$324=BB$5,$AC59&amp;" ","")</f>
        <v/>
      </c>
      <c r="BC59" s="2"/>
    </row>
    <row r="60" spans="1:55" ht="27" x14ac:dyDescent="0.25">
      <c r="A60" s="4">
        <f t="shared" si="1"/>
        <v>330</v>
      </c>
      <c r="B60" s="88" t="str">
        <f>'2.Mapa'!A$330</f>
        <v>Direccionamiento estratégico</v>
      </c>
      <c r="C60" s="54" t="str">
        <f>CONCATENATE("Ri",'2.Mapa'!B330)</f>
        <v>Ri9</v>
      </c>
      <c r="D60" s="89" t="str">
        <f>IF('2.Mapa'!$T$330=D$5,$C60&amp;" ","")</f>
        <v/>
      </c>
      <c r="E60" s="89" t="str">
        <f>IF('2.Mapa'!$T$330=E$5,$C60&amp;" ","")</f>
        <v/>
      </c>
      <c r="F60" s="89" t="str">
        <f>IF('2.Mapa'!$T$330=F$5,$C60&amp;" ","")</f>
        <v/>
      </c>
      <c r="G60" s="90" t="str">
        <f>IF('2.Mapa'!$T$330=G$5,$C60&amp;" ","")</f>
        <v/>
      </c>
      <c r="H60" s="90" t="str">
        <f>IF('2.Mapa'!$T$330=H$5,$C60&amp;" ","")</f>
        <v/>
      </c>
      <c r="I60" s="90" t="str">
        <f>IF('2.Mapa'!$T$330=I$5,$C60&amp;" ","")</f>
        <v/>
      </c>
      <c r="J60" s="90" t="str">
        <f>IF('2.Mapa'!$T$330=J$5,$C60&amp;" ","")</f>
        <v/>
      </c>
      <c r="K60" s="90" t="str">
        <f>IF('2.Mapa'!$T$330=K$5,$C60&amp;" ","")</f>
        <v/>
      </c>
      <c r="L60" s="90" t="str">
        <f>IF('2.Mapa'!$T$330=L$5,$C60&amp;" ","")</f>
        <v/>
      </c>
      <c r="M60" s="90" t="str">
        <f>IF('2.Mapa'!$T$330=M$5,$C60&amp;" ","")</f>
        <v/>
      </c>
      <c r="N60" s="90" t="str">
        <f>IF('2.Mapa'!$T$330=N$5,$C60&amp;" ","")</f>
        <v/>
      </c>
      <c r="O60" s="91" t="str">
        <f>IF('2.Mapa'!$T$330=O$5,$C60&amp;" ","")</f>
        <v/>
      </c>
      <c r="P60" s="91" t="str">
        <f>IF('2.Mapa'!$T$330=P$5,$C60&amp;" ","")</f>
        <v/>
      </c>
      <c r="Q60" s="91" t="str">
        <f>IF('2.Mapa'!$T$330=Q$5,$C60&amp;" ","")</f>
        <v/>
      </c>
      <c r="R60" s="91" t="str">
        <f>IF('2.Mapa'!$T$330=R$5,$C60&amp;" ","")</f>
        <v/>
      </c>
      <c r="S60" s="91" t="str">
        <f>IF('2.Mapa'!$T$330=S$5,$C60&amp;" ","")</f>
        <v/>
      </c>
      <c r="T60" s="91" t="str">
        <f>IF('2.Mapa'!$T$330=T$5,$C60&amp;" ","")</f>
        <v/>
      </c>
      <c r="U60" s="91" t="str">
        <f>IF('2.Mapa'!$T$330=U$5,$C60&amp;" ","")</f>
        <v/>
      </c>
      <c r="V60" s="91" t="str">
        <f>IF('2.Mapa'!$T$330=V$5,$C60&amp;" ","")</f>
        <v/>
      </c>
      <c r="W60" s="91" t="str">
        <f>IF('2.Mapa'!$T$330=W$5,$C60&amp;" ","")</f>
        <v/>
      </c>
      <c r="X60" s="92" t="str">
        <f>IF('2.Mapa'!$T$330=X$5,$C60&amp;" ","")</f>
        <v xml:space="preserve">Ri9 </v>
      </c>
      <c r="Y60" s="92" t="str">
        <f>IF('2.Mapa'!$T$330=Y$5,$C60&amp;" ","")</f>
        <v/>
      </c>
      <c r="Z60" s="92" t="str">
        <f>IF('2.Mapa'!$T$330=Z$5,$C60&amp;" ","")</f>
        <v/>
      </c>
      <c r="AA60" s="92" t="str">
        <f>IF('2.Mapa'!$T$330=AA$5,$C60&amp;" ","")</f>
        <v/>
      </c>
      <c r="AB60" s="92" t="str">
        <f>IF('2.Mapa'!$T$330=AB$5,$C60&amp;" ","")</f>
        <v/>
      </c>
      <c r="AC60" s="54" t="str">
        <f>CONCATENATE("Rr",'2.Mapa'!B330)</f>
        <v>Rr9</v>
      </c>
      <c r="AD60" s="89" t="str">
        <f ca="1">IF('2.Mapa'!$AR$330=AD$5,$AC60&amp;" ","")</f>
        <v/>
      </c>
      <c r="AE60" s="89" t="str">
        <f ca="1">IF('2.Mapa'!$AR$330=AE$5,$AC60&amp;" ","")</f>
        <v/>
      </c>
      <c r="AF60" s="89" t="str">
        <f ca="1">IF('2.Mapa'!$AR$330=AF$5,$AC60&amp;" ","")</f>
        <v/>
      </c>
      <c r="AG60" s="90" t="str">
        <f ca="1">IF('2.Mapa'!$AR$330=AG$5,$AC60&amp;" ","")</f>
        <v/>
      </c>
      <c r="AH60" s="90" t="str">
        <f ca="1">IF('2.Mapa'!$AR$330=AH$5,$AC60&amp;" ","")</f>
        <v/>
      </c>
      <c r="AI60" s="90" t="str">
        <f ca="1">IF('2.Mapa'!$AR$330=AI$5,$AC60&amp;" ","")</f>
        <v/>
      </c>
      <c r="AJ60" s="90" t="str">
        <f ca="1">IF('2.Mapa'!$AR$330=AJ$5,$AC60&amp;" ","")</f>
        <v/>
      </c>
      <c r="AK60" s="90" t="str">
        <f ca="1">IF('2.Mapa'!$AR$330=AK$5,$AC60&amp;" ","")</f>
        <v/>
      </c>
      <c r="AL60" s="90" t="str">
        <f ca="1">IF('2.Mapa'!$AR$330=AL$5,$AC60&amp;" ","")</f>
        <v/>
      </c>
      <c r="AM60" s="90" t="str">
        <f ca="1">IF('2.Mapa'!$AR$330=AM$5,$AC60&amp;" ","")</f>
        <v/>
      </c>
      <c r="AN60" s="90" t="str">
        <f ca="1">IF('2.Mapa'!$AR$330=AN$5,$AC60&amp;" ","")</f>
        <v/>
      </c>
      <c r="AO60" s="91" t="str">
        <f ca="1">IF('2.Mapa'!$AR$330=AO$5,$AC60&amp;" ","")</f>
        <v/>
      </c>
      <c r="AP60" s="91" t="str">
        <f ca="1">IF('2.Mapa'!$AR$330=AP$5,$AC60&amp;" ","")</f>
        <v/>
      </c>
      <c r="AQ60" s="91" t="str">
        <f ca="1">IF('2.Mapa'!$AR$330=AQ$5,$AC60&amp;" ","")</f>
        <v/>
      </c>
      <c r="AR60" s="91" t="str">
        <f ca="1">IF('2.Mapa'!$AR$330=AR$5,$AC60&amp;" ","")</f>
        <v/>
      </c>
      <c r="AS60" s="91" t="str">
        <f ca="1">IF('2.Mapa'!$AR$330=AS$5,$AC60&amp;" ","")</f>
        <v/>
      </c>
      <c r="AT60" s="91" t="str">
        <f ca="1">IF('2.Mapa'!$AR$330=AT$5,$AC60&amp;" ","")</f>
        <v/>
      </c>
      <c r="AU60" s="91" t="str">
        <f ca="1">IF('2.Mapa'!$AR$330=AU$5,$AC60&amp;" ","")</f>
        <v/>
      </c>
      <c r="AV60" s="91" t="str">
        <f ca="1">IF('2.Mapa'!$AR$330=AV$5,$AC60&amp;" ","")</f>
        <v/>
      </c>
      <c r="AW60" s="91" t="str">
        <f ca="1">IF('2.Mapa'!$AR$330=AW$5,$AC60&amp;" ","")</f>
        <v/>
      </c>
      <c r="AX60" s="92" t="str">
        <f ca="1">IF('2.Mapa'!$AR$330=AX$5,$AC60&amp;" ","")</f>
        <v xml:space="preserve">Rr9 </v>
      </c>
      <c r="AY60" s="92" t="str">
        <f ca="1">IF('2.Mapa'!$AR$330=AY$5,$AC60&amp;" ","")</f>
        <v/>
      </c>
      <c r="AZ60" s="92" t="str">
        <f ca="1">IF('2.Mapa'!$AR$330=AZ$5,$AC60&amp;" ","")</f>
        <v/>
      </c>
      <c r="BA60" s="92" t="str">
        <f ca="1">IF('2.Mapa'!$AR$330=BA$5,$AC60&amp;" ","")</f>
        <v/>
      </c>
      <c r="BB60" s="92" t="str">
        <f ca="1">IF('2.Mapa'!$AR$330=BB$5,$AC60&amp;" ","")</f>
        <v/>
      </c>
      <c r="BC60" s="2"/>
    </row>
    <row r="61" spans="1:55" x14ac:dyDescent="0.25">
      <c r="A61" s="4">
        <f t="shared" si="1"/>
        <v>336</v>
      </c>
      <c r="B61" s="88" t="str">
        <f>'2.Mapa'!A$336</f>
        <v>Formación</v>
      </c>
      <c r="C61" s="54" t="str">
        <f>CONCATENATE("Ri",'2.Mapa'!B336)</f>
        <v>Ri30</v>
      </c>
      <c r="D61" s="89" t="str">
        <f>IF('2.Mapa'!$T$336=D$5,$C61&amp;" ","")</f>
        <v/>
      </c>
      <c r="E61" s="89" t="str">
        <f>IF('2.Mapa'!$T$336=E$5,$C61&amp;" ","")</f>
        <v/>
      </c>
      <c r="F61" s="89" t="str">
        <f>IF('2.Mapa'!$T$336=F$5,$C61&amp;" ","")</f>
        <v/>
      </c>
      <c r="G61" s="90" t="str">
        <f>IF('2.Mapa'!$T$336=G$5,$C61&amp;" ","")</f>
        <v/>
      </c>
      <c r="H61" s="90" t="str">
        <f>IF('2.Mapa'!$T$336=H$5,$C61&amp;" ","")</f>
        <v/>
      </c>
      <c r="I61" s="90" t="str">
        <f>IF('2.Mapa'!$T$336=I$5,$C61&amp;" ","")</f>
        <v xml:space="preserve">Ri30 </v>
      </c>
      <c r="J61" s="90" t="str">
        <f>IF('2.Mapa'!$T$336=J$5,$C61&amp;" ","")</f>
        <v/>
      </c>
      <c r="K61" s="90" t="str">
        <f>IF('2.Mapa'!$T$336=K$5,$C61&amp;" ","")</f>
        <v/>
      </c>
      <c r="L61" s="90" t="str">
        <f>IF('2.Mapa'!$T$336=L$5,$C61&amp;" ","")</f>
        <v/>
      </c>
      <c r="M61" s="90" t="str">
        <f>IF('2.Mapa'!$T$336=M$5,$C61&amp;" ","")</f>
        <v/>
      </c>
      <c r="N61" s="90" t="str">
        <f>IF('2.Mapa'!$T$336=N$5,$C61&amp;" ","")</f>
        <v/>
      </c>
      <c r="O61" s="91" t="str">
        <f>IF('2.Mapa'!$T$336=O$5,$C61&amp;" ","")</f>
        <v/>
      </c>
      <c r="P61" s="91" t="str">
        <f>IF('2.Mapa'!$T$336=P$5,$C61&amp;" ","")</f>
        <v/>
      </c>
      <c r="Q61" s="91" t="str">
        <f>IF('2.Mapa'!$T$336=Q$5,$C61&amp;" ","")</f>
        <v/>
      </c>
      <c r="R61" s="91" t="str">
        <f>IF('2.Mapa'!$T$336=R$5,$C61&amp;" ","")</f>
        <v/>
      </c>
      <c r="S61" s="91" t="str">
        <f>IF('2.Mapa'!$T$336=S$5,$C61&amp;" ","")</f>
        <v/>
      </c>
      <c r="T61" s="91" t="str">
        <f>IF('2.Mapa'!$T$336=T$5,$C61&amp;" ","")</f>
        <v/>
      </c>
      <c r="U61" s="91" t="str">
        <f>IF('2.Mapa'!$T$336=U$5,$C61&amp;" ","")</f>
        <v/>
      </c>
      <c r="V61" s="91" t="str">
        <f>IF('2.Mapa'!$T$336=V$5,$C61&amp;" ","")</f>
        <v/>
      </c>
      <c r="W61" s="91" t="str">
        <f>IF('2.Mapa'!$T$336=W$5,$C61&amp;" ","")</f>
        <v/>
      </c>
      <c r="X61" s="92" t="str">
        <f>IF('2.Mapa'!$T$336=X$5,$C61&amp;" ","")</f>
        <v/>
      </c>
      <c r="Y61" s="92" t="str">
        <f>IF('2.Mapa'!$T$336=Y$5,$C61&amp;" ","")</f>
        <v/>
      </c>
      <c r="Z61" s="92" t="str">
        <f>IF('2.Mapa'!$T$336=Z$5,$C61&amp;" ","")</f>
        <v/>
      </c>
      <c r="AA61" s="92" t="str">
        <f>IF('2.Mapa'!$T$336=AA$5,$C61&amp;" ","")</f>
        <v/>
      </c>
      <c r="AB61" s="92" t="str">
        <f>IF('2.Mapa'!$T$336=AB$5,$C61&amp;" ","")</f>
        <v/>
      </c>
      <c r="AC61" s="54" t="str">
        <f>CONCATENATE("Rr",'2.Mapa'!B336)</f>
        <v>Rr30</v>
      </c>
      <c r="AD61" s="89" t="str">
        <f ca="1">IF('2.Mapa'!$AR$336=AD$5,$AC61&amp;" ","")</f>
        <v/>
      </c>
      <c r="AE61" s="89" t="str">
        <f ca="1">IF('2.Mapa'!$AR$336=AE$5,$AC61&amp;" ","")</f>
        <v/>
      </c>
      <c r="AF61" s="89" t="str">
        <f ca="1">IF('2.Mapa'!$AR$336=AF$5,$AC61&amp;" ","")</f>
        <v/>
      </c>
      <c r="AG61" s="90" t="str">
        <f ca="1">IF('2.Mapa'!$AR$336=AG$5,$AC61&amp;" ","")</f>
        <v/>
      </c>
      <c r="AH61" s="90" t="str">
        <f ca="1">IF('2.Mapa'!$AR$336=AH$5,$AC61&amp;" ","")</f>
        <v xml:space="preserve">Rr30 </v>
      </c>
      <c r="AI61" s="90" t="str">
        <f ca="1">IF('2.Mapa'!$AR$336=AI$5,$AC61&amp;" ","")</f>
        <v/>
      </c>
      <c r="AJ61" s="90" t="str">
        <f ca="1">IF('2.Mapa'!$AR$336=AJ$5,$AC61&amp;" ","")</f>
        <v/>
      </c>
      <c r="AK61" s="90" t="str">
        <f ca="1">IF('2.Mapa'!$AR$336=AK$5,$AC61&amp;" ","")</f>
        <v/>
      </c>
      <c r="AL61" s="90" t="str">
        <f ca="1">IF('2.Mapa'!$AR$336=AL$5,$AC61&amp;" ","")</f>
        <v/>
      </c>
      <c r="AM61" s="90" t="str">
        <f ca="1">IF('2.Mapa'!$AR$336=AM$5,$AC61&amp;" ","")</f>
        <v/>
      </c>
      <c r="AN61" s="90" t="str">
        <f ca="1">IF('2.Mapa'!$AR$336=AN$5,$AC61&amp;" ","")</f>
        <v/>
      </c>
      <c r="AO61" s="91" t="str">
        <f ca="1">IF('2.Mapa'!$AR$336=AO$5,$AC61&amp;" ","")</f>
        <v/>
      </c>
      <c r="AP61" s="91" t="str">
        <f ca="1">IF('2.Mapa'!$AR$336=AP$5,$AC61&amp;" ","")</f>
        <v/>
      </c>
      <c r="AQ61" s="91" t="str">
        <f ca="1">IF('2.Mapa'!$AR$336=AQ$5,$AC61&amp;" ","")</f>
        <v/>
      </c>
      <c r="AR61" s="91" t="str">
        <f ca="1">IF('2.Mapa'!$AR$336=AR$5,$AC61&amp;" ","")</f>
        <v/>
      </c>
      <c r="AS61" s="91" t="str">
        <f ca="1">IF('2.Mapa'!$AR$336=AS$5,$AC61&amp;" ","")</f>
        <v/>
      </c>
      <c r="AT61" s="91" t="str">
        <f ca="1">IF('2.Mapa'!$AR$336=AT$5,$AC61&amp;" ","")</f>
        <v/>
      </c>
      <c r="AU61" s="91" t="str">
        <f ca="1">IF('2.Mapa'!$AR$336=AU$5,$AC61&amp;" ","")</f>
        <v/>
      </c>
      <c r="AV61" s="91" t="str">
        <f ca="1">IF('2.Mapa'!$AR$336=AV$5,$AC61&amp;" ","")</f>
        <v/>
      </c>
      <c r="AW61" s="91" t="str">
        <f ca="1">IF('2.Mapa'!$AR$336=AW$5,$AC61&amp;" ","")</f>
        <v/>
      </c>
      <c r="AX61" s="92" t="str">
        <f ca="1">IF('2.Mapa'!$AR$336=AX$5,$AC61&amp;" ","")</f>
        <v/>
      </c>
      <c r="AY61" s="92" t="str">
        <f ca="1">IF('2.Mapa'!$AR$336=AY$5,$AC61&amp;" ","")</f>
        <v/>
      </c>
      <c r="AZ61" s="92" t="str">
        <f ca="1">IF('2.Mapa'!$AR$336=AZ$5,$AC61&amp;" ","")</f>
        <v/>
      </c>
      <c r="BA61" s="92" t="str">
        <f ca="1">IF('2.Mapa'!$AR$336=BA$5,$AC61&amp;" ","")</f>
        <v/>
      </c>
      <c r="BB61" s="92" t="str">
        <f ca="1">IF('2.Mapa'!$AR$336=BB$5,$AC61&amp;" ","")</f>
        <v/>
      </c>
      <c r="BC61" s="2"/>
    </row>
    <row r="62" spans="1:55" x14ac:dyDescent="0.25">
      <c r="A62" s="4">
        <f t="shared" si="1"/>
        <v>342</v>
      </c>
      <c r="B62" s="88" t="str">
        <f>'2.Mapa'!A$342</f>
        <v>Control disciplinario</v>
      </c>
      <c r="C62" s="54" t="str">
        <f>CONCATENATE("Ri",'2.Mapa'!B342)</f>
        <v>Ri32</v>
      </c>
      <c r="D62" s="89" t="str">
        <f>IF('2.Mapa'!$T$342=D$5,$C62&amp;" ","")</f>
        <v/>
      </c>
      <c r="E62" s="89" t="str">
        <f>IF('2.Mapa'!$T$342=E$5,$C62&amp;" ","")</f>
        <v/>
      </c>
      <c r="F62" s="89" t="str">
        <f>IF('2.Mapa'!$T$342=F$5,$C62&amp;" ","")</f>
        <v/>
      </c>
      <c r="G62" s="90" t="str">
        <f>IF('2.Mapa'!$T$342=G$5,$C62&amp;" ","")</f>
        <v/>
      </c>
      <c r="H62" s="90" t="str">
        <f>IF('2.Mapa'!$T$342=H$5,$C62&amp;" ","")</f>
        <v/>
      </c>
      <c r="I62" s="90" t="str">
        <f>IF('2.Mapa'!$T$342=I$5,$C62&amp;" ","")</f>
        <v/>
      </c>
      <c r="J62" s="90" t="str">
        <f>IF('2.Mapa'!$T$342=J$5,$C62&amp;" ","")</f>
        <v/>
      </c>
      <c r="K62" s="90" t="str">
        <f>IF('2.Mapa'!$T$342=K$5,$C62&amp;" ","")</f>
        <v/>
      </c>
      <c r="L62" s="90" t="str">
        <f>IF('2.Mapa'!$T$342=L$5,$C62&amp;" ","")</f>
        <v/>
      </c>
      <c r="M62" s="90" t="str">
        <f>IF('2.Mapa'!$T$342=M$5,$C62&amp;" ","")</f>
        <v/>
      </c>
      <c r="N62" s="90" t="str">
        <f>IF('2.Mapa'!$T$342=N$5,$C62&amp;" ","")</f>
        <v xml:space="preserve">Ri32 </v>
      </c>
      <c r="O62" s="91" t="str">
        <f>IF('2.Mapa'!$T$342=O$5,$C62&amp;" ","")</f>
        <v/>
      </c>
      <c r="P62" s="91" t="str">
        <f>IF('2.Mapa'!$T$342=P$5,$C62&amp;" ","")</f>
        <v/>
      </c>
      <c r="Q62" s="91" t="str">
        <f>IF('2.Mapa'!$T$342=Q$5,$C62&amp;" ","")</f>
        <v/>
      </c>
      <c r="R62" s="91" t="str">
        <f>IF('2.Mapa'!$T$342=R$5,$C62&amp;" ","")</f>
        <v/>
      </c>
      <c r="S62" s="91" t="str">
        <f>IF('2.Mapa'!$T$342=S$5,$C62&amp;" ","")</f>
        <v/>
      </c>
      <c r="T62" s="91" t="str">
        <f>IF('2.Mapa'!$T$342=T$5,$C62&amp;" ","")</f>
        <v/>
      </c>
      <c r="U62" s="91" t="str">
        <f>IF('2.Mapa'!$T$342=U$5,$C62&amp;" ","")</f>
        <v/>
      </c>
      <c r="V62" s="91" t="str">
        <f>IF('2.Mapa'!$T$342=V$5,$C62&amp;" ","")</f>
        <v/>
      </c>
      <c r="W62" s="91" t="str">
        <f>IF('2.Mapa'!$T$342=W$5,$C62&amp;" ","")</f>
        <v/>
      </c>
      <c r="X62" s="92" t="str">
        <f>IF('2.Mapa'!$T$342=X$5,$C62&amp;" ","")</f>
        <v/>
      </c>
      <c r="Y62" s="92" t="str">
        <f>IF('2.Mapa'!$T$342=Y$5,$C62&amp;" ","")</f>
        <v/>
      </c>
      <c r="Z62" s="92" t="str">
        <f>IF('2.Mapa'!$T$342=Z$5,$C62&amp;" ","")</f>
        <v/>
      </c>
      <c r="AA62" s="92" t="str">
        <f>IF('2.Mapa'!$T$342=AA$5,$C62&amp;" ","")</f>
        <v/>
      </c>
      <c r="AB62" s="92" t="str">
        <f>IF('2.Mapa'!$T$342=AB$5,$C62&amp;" ","")</f>
        <v/>
      </c>
      <c r="AC62" s="54" t="str">
        <f>CONCATENATE("Rr",'2.Mapa'!B342)</f>
        <v>Rr32</v>
      </c>
      <c r="AD62" s="89" t="str">
        <f ca="1">IF('2.Mapa'!$AR$342=AD$5,$AC62&amp;" ","")</f>
        <v/>
      </c>
      <c r="AE62" s="89" t="str">
        <f ca="1">IF('2.Mapa'!$AR$342=AE$5,$AC62&amp;" ","")</f>
        <v/>
      </c>
      <c r="AF62" s="89" t="str">
        <f ca="1">IF('2.Mapa'!$AR$342=AF$5,$AC62&amp;" ","")</f>
        <v/>
      </c>
      <c r="AG62" s="90" t="str">
        <f ca="1">IF('2.Mapa'!$AR$342=AG$5,$AC62&amp;" ","")</f>
        <v/>
      </c>
      <c r="AH62" s="90" t="str">
        <f ca="1">IF('2.Mapa'!$AR$342=AH$5,$AC62&amp;" ","")</f>
        <v/>
      </c>
      <c r="AI62" s="90" t="str">
        <f ca="1">IF('2.Mapa'!$AR$342=AI$5,$AC62&amp;" ","")</f>
        <v/>
      </c>
      <c r="AJ62" s="90" t="str">
        <f ca="1">IF('2.Mapa'!$AR$342=AJ$5,$AC62&amp;" ","")</f>
        <v/>
      </c>
      <c r="AK62" s="90" t="str">
        <f ca="1">IF('2.Mapa'!$AR$342=AK$5,$AC62&amp;" ","")</f>
        <v/>
      </c>
      <c r="AL62" s="90" t="str">
        <f ca="1">IF('2.Mapa'!$AR$342=AL$5,$AC62&amp;" ","")</f>
        <v/>
      </c>
      <c r="AM62" s="90" t="str">
        <f ca="1">IF('2.Mapa'!$AR$342=AM$5,$AC62&amp;" ","")</f>
        <v xml:space="preserve">Rr32 </v>
      </c>
      <c r="AN62" s="90" t="str">
        <f ca="1">IF('2.Mapa'!$AR$342=AN$5,$AC62&amp;" ","")</f>
        <v/>
      </c>
      <c r="AO62" s="91" t="str">
        <f ca="1">IF('2.Mapa'!$AR$342=AO$5,$AC62&amp;" ","")</f>
        <v/>
      </c>
      <c r="AP62" s="91" t="str">
        <f ca="1">IF('2.Mapa'!$AR$342=AP$5,$AC62&amp;" ","")</f>
        <v/>
      </c>
      <c r="AQ62" s="91" t="str">
        <f ca="1">IF('2.Mapa'!$AR$342=AQ$5,$AC62&amp;" ","")</f>
        <v/>
      </c>
      <c r="AR62" s="91" t="str">
        <f ca="1">IF('2.Mapa'!$AR$342=AR$5,$AC62&amp;" ","")</f>
        <v/>
      </c>
      <c r="AS62" s="91" t="str">
        <f ca="1">IF('2.Mapa'!$AR$342=AS$5,$AC62&amp;" ","")</f>
        <v/>
      </c>
      <c r="AT62" s="91" t="str">
        <f ca="1">IF('2.Mapa'!$AR$342=AT$5,$AC62&amp;" ","")</f>
        <v/>
      </c>
      <c r="AU62" s="91" t="str">
        <f ca="1">IF('2.Mapa'!$AR$342=AU$5,$AC62&amp;" ","")</f>
        <v/>
      </c>
      <c r="AV62" s="91" t="str">
        <f ca="1">IF('2.Mapa'!$AR$342=AV$5,$AC62&amp;" ","")</f>
        <v/>
      </c>
      <c r="AW62" s="91" t="str">
        <f ca="1">IF('2.Mapa'!$AR$342=AW$5,$AC62&amp;" ","")</f>
        <v/>
      </c>
      <c r="AX62" s="92" t="str">
        <f ca="1">IF('2.Mapa'!$AR$342=AX$5,$AC62&amp;" ","")</f>
        <v/>
      </c>
      <c r="AY62" s="92" t="str">
        <f ca="1">IF('2.Mapa'!$AR$342=AY$5,$AC62&amp;" ","")</f>
        <v/>
      </c>
      <c r="AZ62" s="92" t="str">
        <f ca="1">IF('2.Mapa'!$AR$342=AZ$5,$AC62&amp;" ","")</f>
        <v/>
      </c>
      <c r="BA62" s="92" t="str">
        <f ca="1">IF('2.Mapa'!$AR$342=BA$5,$AC62&amp;" ","")</f>
        <v/>
      </c>
      <c r="BB62" s="92" t="str">
        <f ca="1">IF('2.Mapa'!$AR$342=BB$5,$AC62&amp;" ","")</f>
        <v/>
      </c>
      <c r="BC62" s="2"/>
    </row>
    <row r="63" spans="1:55" x14ac:dyDescent="0.25">
      <c r="A63" s="4">
        <f t="shared" si="1"/>
        <v>348</v>
      </c>
      <c r="B63" s="88" t="str">
        <f>'2.Mapa'!A$348</f>
        <v>Investigación</v>
      </c>
      <c r="C63" s="54" t="str">
        <f>CONCATENATE("Ri",'2.Mapa'!B348)</f>
        <v>Ri43</v>
      </c>
      <c r="D63" s="89" t="str">
        <f>IF('2.Mapa'!$T$348=D$5,$C63&amp;" ","")</f>
        <v/>
      </c>
      <c r="E63" s="89" t="str">
        <f>IF('2.Mapa'!$T$348=E$5,$C63&amp;" ","")</f>
        <v/>
      </c>
      <c r="F63" s="89" t="str">
        <f>IF('2.Mapa'!$T$348=F$5,$C63&amp;" ","")</f>
        <v/>
      </c>
      <c r="G63" s="90" t="str">
        <f>IF('2.Mapa'!$T$348=G$5,$C63&amp;" ","")</f>
        <v/>
      </c>
      <c r="H63" s="90" t="str">
        <f>IF('2.Mapa'!$T$348=H$5,$C63&amp;" ","")</f>
        <v/>
      </c>
      <c r="I63" s="90" t="str">
        <f>IF('2.Mapa'!$T$348=I$5,$C63&amp;" ","")</f>
        <v/>
      </c>
      <c r="J63" s="90" t="str">
        <f>IF('2.Mapa'!$T$348=J$5,$C63&amp;" ","")</f>
        <v/>
      </c>
      <c r="K63" s="90" t="str">
        <f>IF('2.Mapa'!$T$348=K$5,$C63&amp;" ","")</f>
        <v/>
      </c>
      <c r="L63" s="90" t="str">
        <f>IF('2.Mapa'!$T$348=L$5,$C63&amp;" ","")</f>
        <v/>
      </c>
      <c r="M63" s="90" t="str">
        <f>IF('2.Mapa'!$T$348=M$5,$C63&amp;" ","")</f>
        <v/>
      </c>
      <c r="N63" s="90" t="str">
        <f>IF('2.Mapa'!$T$348=N$5,$C63&amp;" ","")</f>
        <v xml:space="preserve">Ri43 </v>
      </c>
      <c r="O63" s="91" t="str">
        <f>IF('2.Mapa'!$T$348=O$5,$C63&amp;" ","")</f>
        <v/>
      </c>
      <c r="P63" s="91" t="str">
        <f>IF('2.Mapa'!$T$348=P$5,$C63&amp;" ","")</f>
        <v/>
      </c>
      <c r="Q63" s="91" t="str">
        <f>IF('2.Mapa'!$T$348=Q$5,$C63&amp;" ","")</f>
        <v/>
      </c>
      <c r="R63" s="91" t="str">
        <f>IF('2.Mapa'!$T$348=R$5,$C63&amp;" ","")</f>
        <v/>
      </c>
      <c r="S63" s="91" t="str">
        <f>IF('2.Mapa'!$T$348=S$5,$C63&amp;" ","")</f>
        <v/>
      </c>
      <c r="T63" s="91" t="str">
        <f>IF('2.Mapa'!$T$348=T$5,$C63&amp;" ","")</f>
        <v/>
      </c>
      <c r="U63" s="91" t="str">
        <f>IF('2.Mapa'!$T$348=U$5,$C63&amp;" ","")</f>
        <v/>
      </c>
      <c r="V63" s="91" t="str">
        <f>IF('2.Mapa'!$T$348=V$5,$C63&amp;" ","")</f>
        <v/>
      </c>
      <c r="W63" s="91" t="str">
        <f>IF('2.Mapa'!$T$348=W$5,$C63&amp;" ","")</f>
        <v/>
      </c>
      <c r="X63" s="92" t="str">
        <f>IF('2.Mapa'!$T$348=X$5,$C63&amp;" ","")</f>
        <v/>
      </c>
      <c r="Y63" s="92" t="str">
        <f>IF('2.Mapa'!$T$348=Y$5,$C63&amp;" ","")</f>
        <v/>
      </c>
      <c r="Z63" s="92" t="str">
        <f>IF('2.Mapa'!$T$348=Z$5,$C63&amp;" ","")</f>
        <v/>
      </c>
      <c r="AA63" s="92" t="str">
        <f>IF('2.Mapa'!$T$348=AA$5,$C63&amp;" ","")</f>
        <v/>
      </c>
      <c r="AB63" s="92" t="str">
        <f>IF('2.Mapa'!$T$348=AB$5,$C63&amp;" ","")</f>
        <v/>
      </c>
      <c r="AC63" s="54" t="str">
        <f>CONCATENATE("Rr",'2.Mapa'!B348)</f>
        <v>Rr43</v>
      </c>
      <c r="AD63" s="89" t="str">
        <f ca="1">IF('2.Mapa'!$AR$348=AD$5,$AC63&amp;" ","")</f>
        <v/>
      </c>
      <c r="AE63" s="89" t="str">
        <f ca="1">IF('2.Mapa'!$AR$348=AE$5,$AC63&amp;" ","")</f>
        <v/>
      </c>
      <c r="AF63" s="89" t="str">
        <f ca="1">IF('2.Mapa'!$AR$348=AF$5,$AC63&amp;" ","")</f>
        <v/>
      </c>
      <c r="AG63" s="90" t="str">
        <f ca="1">IF('2.Mapa'!$AR$348=AG$5,$AC63&amp;" ","")</f>
        <v/>
      </c>
      <c r="AH63" s="90" t="str">
        <f ca="1">IF('2.Mapa'!$AR$348=AH$5,$AC63&amp;" ","")</f>
        <v/>
      </c>
      <c r="AI63" s="90" t="str">
        <f ca="1">IF('2.Mapa'!$AR$348=AI$5,$AC63&amp;" ","")</f>
        <v/>
      </c>
      <c r="AJ63" s="90" t="str">
        <f ca="1">IF('2.Mapa'!$AR$348=AJ$5,$AC63&amp;" ","")</f>
        <v/>
      </c>
      <c r="AK63" s="90" t="str">
        <f ca="1">IF('2.Mapa'!$AR$348=AK$5,$AC63&amp;" ","")</f>
        <v/>
      </c>
      <c r="AL63" s="90" t="str">
        <f ca="1">IF('2.Mapa'!$AR$348=AL$5,$AC63&amp;" ","")</f>
        <v/>
      </c>
      <c r="AM63" s="90" t="str">
        <f ca="1">IF('2.Mapa'!$AR$348=AM$5,$AC63&amp;" ","")</f>
        <v/>
      </c>
      <c r="AN63" s="90" t="str">
        <f ca="1">IF('2.Mapa'!$AR$348=AN$5,$AC63&amp;" ","")</f>
        <v xml:space="preserve">Rr43 </v>
      </c>
      <c r="AO63" s="91" t="str">
        <f ca="1">IF('2.Mapa'!$AR$348=AO$5,$AC63&amp;" ","")</f>
        <v/>
      </c>
      <c r="AP63" s="91" t="str">
        <f ca="1">IF('2.Mapa'!$AR$348=AP$5,$AC63&amp;" ","")</f>
        <v/>
      </c>
      <c r="AQ63" s="91" t="str">
        <f ca="1">IF('2.Mapa'!$AR$348=AQ$5,$AC63&amp;" ","")</f>
        <v/>
      </c>
      <c r="AR63" s="91" t="str">
        <f ca="1">IF('2.Mapa'!$AR$348=AR$5,$AC63&amp;" ","")</f>
        <v/>
      </c>
      <c r="AS63" s="91" t="str">
        <f ca="1">IF('2.Mapa'!$AR$348=AS$5,$AC63&amp;" ","")</f>
        <v/>
      </c>
      <c r="AT63" s="91" t="str">
        <f ca="1">IF('2.Mapa'!$AR$348=AT$5,$AC63&amp;" ","")</f>
        <v/>
      </c>
      <c r="AU63" s="91" t="str">
        <f ca="1">IF('2.Mapa'!$AR$348=AU$5,$AC63&amp;" ","")</f>
        <v/>
      </c>
      <c r="AV63" s="91" t="str">
        <f ca="1">IF('2.Mapa'!$AR$348=AV$5,$AC63&amp;" ","")</f>
        <v/>
      </c>
      <c r="AW63" s="91" t="str">
        <f ca="1">IF('2.Mapa'!$AR$348=AW$5,$AC63&amp;" ","")</f>
        <v/>
      </c>
      <c r="AX63" s="92" t="str">
        <f ca="1">IF('2.Mapa'!$AR$348=AX$5,$AC63&amp;" ","")</f>
        <v/>
      </c>
      <c r="AY63" s="92" t="str">
        <f ca="1">IF('2.Mapa'!$AR$348=AY$5,$AC63&amp;" ","")</f>
        <v/>
      </c>
      <c r="AZ63" s="92" t="str">
        <f ca="1">IF('2.Mapa'!$AR$348=AZ$5,$AC63&amp;" ","")</f>
        <v/>
      </c>
      <c r="BA63" s="92" t="str">
        <f ca="1">IF('2.Mapa'!$AR$348=BA$5,$AC63&amp;" ","")</f>
        <v/>
      </c>
      <c r="BB63" s="92" t="str">
        <f ca="1">IF('2.Mapa'!$AR$348=BB$5,$AC63&amp;" ","")</f>
        <v/>
      </c>
      <c r="BC63" s="2"/>
    </row>
    <row r="64" spans="1:55" x14ac:dyDescent="0.25">
      <c r="A64" s="4">
        <f t="shared" si="1"/>
        <v>354</v>
      </c>
      <c r="B64" s="88" t="e">
        <f>'2.Mapa'!#REF!</f>
        <v>#REF!</v>
      </c>
      <c r="C64" s="54" t="e">
        <f>CONCATENATE("Ri",'2.Mapa'!#REF!)</f>
        <v>#REF!</v>
      </c>
      <c r="D64" s="89" t="e">
        <f>IF('2.Mapa'!#REF!=D$5,$C64&amp;" ","")</f>
        <v>#REF!</v>
      </c>
      <c r="E64" s="89" t="e">
        <f>IF('2.Mapa'!#REF!=E$5,$C64&amp;" ","")</f>
        <v>#REF!</v>
      </c>
      <c r="F64" s="89" t="e">
        <f>IF('2.Mapa'!#REF!=F$5,$C64&amp;" ","")</f>
        <v>#REF!</v>
      </c>
      <c r="G64" s="90" t="e">
        <f>IF('2.Mapa'!#REF!=G$5,$C64&amp;" ","")</f>
        <v>#REF!</v>
      </c>
      <c r="H64" s="90" t="e">
        <f>IF('2.Mapa'!#REF!=H$5,$C64&amp;" ","")</f>
        <v>#REF!</v>
      </c>
      <c r="I64" s="90" t="e">
        <f>IF('2.Mapa'!#REF!=I$5,$C64&amp;" ","")</f>
        <v>#REF!</v>
      </c>
      <c r="J64" s="90" t="e">
        <f>IF('2.Mapa'!#REF!=J$5,$C64&amp;" ","")</f>
        <v>#REF!</v>
      </c>
      <c r="K64" s="90" t="e">
        <f>IF('2.Mapa'!#REF!=K$5,$C64&amp;" ","")</f>
        <v>#REF!</v>
      </c>
      <c r="L64" s="90" t="e">
        <f>IF('2.Mapa'!#REF!=L$5,$C64&amp;" ","")</f>
        <v>#REF!</v>
      </c>
      <c r="M64" s="90" t="e">
        <f>IF('2.Mapa'!#REF!=M$5,$C64&amp;" ","")</f>
        <v>#REF!</v>
      </c>
      <c r="N64" s="90" t="e">
        <f>IF('2.Mapa'!#REF!=N$5,$C64&amp;" ","")</f>
        <v>#REF!</v>
      </c>
      <c r="O64" s="91" t="e">
        <f>IF('2.Mapa'!#REF!=O$5,$C64&amp;" ","")</f>
        <v>#REF!</v>
      </c>
      <c r="P64" s="91" t="e">
        <f>IF('2.Mapa'!#REF!=P$5,$C64&amp;" ","")</f>
        <v>#REF!</v>
      </c>
      <c r="Q64" s="91" t="e">
        <f>IF('2.Mapa'!#REF!=Q$5,$C64&amp;" ","")</f>
        <v>#REF!</v>
      </c>
      <c r="R64" s="91" t="e">
        <f>IF('2.Mapa'!#REF!=R$5,$C64&amp;" ","")</f>
        <v>#REF!</v>
      </c>
      <c r="S64" s="91" t="e">
        <f>IF('2.Mapa'!#REF!=S$5,$C64&amp;" ","")</f>
        <v>#REF!</v>
      </c>
      <c r="T64" s="91" t="e">
        <f>IF('2.Mapa'!#REF!=T$5,$C64&amp;" ","")</f>
        <v>#REF!</v>
      </c>
      <c r="U64" s="91" t="e">
        <f>IF('2.Mapa'!#REF!=U$5,$C64&amp;" ","")</f>
        <v>#REF!</v>
      </c>
      <c r="V64" s="91" t="e">
        <f>IF('2.Mapa'!#REF!=V$5,$C64&amp;" ","")</f>
        <v>#REF!</v>
      </c>
      <c r="W64" s="91" t="e">
        <f>IF('2.Mapa'!#REF!=W$5,$C64&amp;" ","")</f>
        <v>#REF!</v>
      </c>
      <c r="X64" s="92" t="e">
        <f>IF('2.Mapa'!#REF!=X$5,$C64&amp;" ","")</f>
        <v>#REF!</v>
      </c>
      <c r="Y64" s="92" t="e">
        <f>IF('2.Mapa'!#REF!=Y$5,$C64&amp;" ","")</f>
        <v>#REF!</v>
      </c>
      <c r="Z64" s="92" t="e">
        <f>IF('2.Mapa'!#REF!=Z$5,$C64&amp;" ","")</f>
        <v>#REF!</v>
      </c>
      <c r="AA64" s="92" t="e">
        <f>IF('2.Mapa'!#REF!=AA$5,$C64&amp;" ","")</f>
        <v>#REF!</v>
      </c>
      <c r="AB64" s="92" t="e">
        <f>IF('2.Mapa'!#REF!=AB$5,$C64&amp;" ","")</f>
        <v>#REF!</v>
      </c>
      <c r="AC64" s="54" t="e">
        <f>CONCATENATE("Rr",'2.Mapa'!#REF!)</f>
        <v>#REF!</v>
      </c>
      <c r="AD64" s="89" t="e">
        <f>IF('2.Mapa'!#REF!=AD$5,$AC64&amp;" ","")</f>
        <v>#REF!</v>
      </c>
      <c r="AE64" s="89" t="e">
        <f>IF('2.Mapa'!#REF!=AE$5,$AC64&amp;" ","")</f>
        <v>#REF!</v>
      </c>
      <c r="AF64" s="89" t="e">
        <f>IF('2.Mapa'!#REF!=AF$5,$AC64&amp;" ","")</f>
        <v>#REF!</v>
      </c>
      <c r="AG64" s="90" t="e">
        <f>IF('2.Mapa'!#REF!=AG$5,$AC64&amp;" ","")</f>
        <v>#REF!</v>
      </c>
      <c r="AH64" s="90" t="e">
        <f>IF('2.Mapa'!#REF!=AH$5,$AC64&amp;" ","")</f>
        <v>#REF!</v>
      </c>
      <c r="AI64" s="90" t="e">
        <f>IF('2.Mapa'!#REF!=AI$5,$AC64&amp;" ","")</f>
        <v>#REF!</v>
      </c>
      <c r="AJ64" s="90" t="e">
        <f>IF('2.Mapa'!#REF!=AJ$5,$AC64&amp;" ","")</f>
        <v>#REF!</v>
      </c>
      <c r="AK64" s="90" t="e">
        <f>IF('2.Mapa'!#REF!=AK$5,$AC64&amp;" ","")</f>
        <v>#REF!</v>
      </c>
      <c r="AL64" s="90" t="e">
        <f>IF('2.Mapa'!#REF!=AL$5,$AC64&amp;" ","")</f>
        <v>#REF!</v>
      </c>
      <c r="AM64" s="90" t="e">
        <f>IF('2.Mapa'!#REF!=AM$5,$AC64&amp;" ","")</f>
        <v>#REF!</v>
      </c>
      <c r="AN64" s="90" t="e">
        <f>IF('2.Mapa'!#REF!=AN$5,$AC64&amp;" ","")</f>
        <v>#REF!</v>
      </c>
      <c r="AO64" s="91" t="e">
        <f>IF('2.Mapa'!#REF!=AO$5,$AC64&amp;" ","")</f>
        <v>#REF!</v>
      </c>
      <c r="AP64" s="91" t="e">
        <f>IF('2.Mapa'!#REF!=AP$5,$AC64&amp;" ","")</f>
        <v>#REF!</v>
      </c>
      <c r="AQ64" s="91" t="e">
        <f>IF('2.Mapa'!#REF!=AQ$5,$AC64&amp;" ","")</f>
        <v>#REF!</v>
      </c>
      <c r="AR64" s="91" t="e">
        <f>IF('2.Mapa'!#REF!=AR$5,$AC64&amp;" ","")</f>
        <v>#REF!</v>
      </c>
      <c r="AS64" s="91" t="e">
        <f>IF('2.Mapa'!#REF!=AS$5,$AC64&amp;" ","")</f>
        <v>#REF!</v>
      </c>
      <c r="AT64" s="91" t="e">
        <f>IF('2.Mapa'!#REF!=AT$5,$AC64&amp;" ","")</f>
        <v>#REF!</v>
      </c>
      <c r="AU64" s="91" t="e">
        <f>IF('2.Mapa'!#REF!=AU$5,$AC64&amp;" ","")</f>
        <v>#REF!</v>
      </c>
      <c r="AV64" s="91" t="e">
        <f>IF('2.Mapa'!#REF!=AV$5,$AC64&amp;" ","")</f>
        <v>#REF!</v>
      </c>
      <c r="AW64" s="91" t="e">
        <f>IF('2.Mapa'!#REF!=AW$5,$AC64&amp;" ","")</f>
        <v>#REF!</v>
      </c>
      <c r="AX64" s="92" t="e">
        <f>IF('2.Mapa'!#REF!=AX$5,$AC64&amp;" ","")</f>
        <v>#REF!</v>
      </c>
      <c r="AY64" s="92" t="e">
        <f>IF('2.Mapa'!#REF!=AY$5,$AC64&amp;" ","")</f>
        <v>#REF!</v>
      </c>
      <c r="AZ64" s="92" t="e">
        <f>IF('2.Mapa'!#REF!=AZ$5,$AC64&amp;" ","")</f>
        <v>#REF!</v>
      </c>
      <c r="BA64" s="92" t="e">
        <f>IF('2.Mapa'!#REF!=BA$5,$AC64&amp;" ","")</f>
        <v>#REF!</v>
      </c>
      <c r="BB64" s="92" t="e">
        <f>IF('2.Mapa'!#REF!=BB$5,$AC64&amp;" ","")</f>
        <v>#REF!</v>
      </c>
      <c r="BC64" s="2"/>
    </row>
    <row r="65" spans="1:55" x14ac:dyDescent="0.25">
      <c r="A65" s="4">
        <f t="shared" si="1"/>
        <v>360</v>
      </c>
      <c r="B65" s="88" t="e">
        <f>'2.Mapa'!#REF!</f>
        <v>#REF!</v>
      </c>
      <c r="C65" s="54" t="e">
        <f>CONCATENATE("Ri",'2.Mapa'!#REF!)</f>
        <v>#REF!</v>
      </c>
      <c r="D65" s="89" t="e">
        <f>IF('2.Mapa'!#REF!=D$5,$C65&amp;" ","")</f>
        <v>#REF!</v>
      </c>
      <c r="E65" s="89" t="e">
        <f>IF('2.Mapa'!#REF!=E$5,$C65&amp;" ","")</f>
        <v>#REF!</v>
      </c>
      <c r="F65" s="89" t="e">
        <f>IF('2.Mapa'!#REF!=F$5,$C65&amp;" ","")</f>
        <v>#REF!</v>
      </c>
      <c r="G65" s="90" t="e">
        <f>IF('2.Mapa'!#REF!=G$5,$C65&amp;" ","")</f>
        <v>#REF!</v>
      </c>
      <c r="H65" s="90" t="e">
        <f>IF('2.Mapa'!#REF!=H$5,$C65&amp;" ","")</f>
        <v>#REF!</v>
      </c>
      <c r="I65" s="90" t="e">
        <f>IF('2.Mapa'!#REF!=I$5,$C65&amp;" ","")</f>
        <v>#REF!</v>
      </c>
      <c r="J65" s="90" t="e">
        <f>IF('2.Mapa'!#REF!=J$5,$C65&amp;" ","")</f>
        <v>#REF!</v>
      </c>
      <c r="K65" s="90" t="e">
        <f>IF('2.Mapa'!#REF!=K$5,$C65&amp;" ","")</f>
        <v>#REF!</v>
      </c>
      <c r="L65" s="90" t="e">
        <f>IF('2.Mapa'!#REF!=L$5,$C65&amp;" ","")</f>
        <v>#REF!</v>
      </c>
      <c r="M65" s="90" t="e">
        <f>IF('2.Mapa'!#REF!=M$5,$C65&amp;" ","")</f>
        <v>#REF!</v>
      </c>
      <c r="N65" s="90" t="e">
        <f>IF('2.Mapa'!#REF!=N$5,$C65&amp;" ","")</f>
        <v>#REF!</v>
      </c>
      <c r="O65" s="91" t="e">
        <f>IF('2.Mapa'!#REF!=O$5,$C65&amp;" ","")</f>
        <v>#REF!</v>
      </c>
      <c r="P65" s="91" t="e">
        <f>IF('2.Mapa'!#REF!=P$5,$C65&amp;" ","")</f>
        <v>#REF!</v>
      </c>
      <c r="Q65" s="91" t="e">
        <f>IF('2.Mapa'!#REF!=Q$5,$C65&amp;" ","")</f>
        <v>#REF!</v>
      </c>
      <c r="R65" s="91" t="e">
        <f>IF('2.Mapa'!#REF!=R$5,$C65&amp;" ","")</f>
        <v>#REF!</v>
      </c>
      <c r="S65" s="91" t="e">
        <f>IF('2.Mapa'!#REF!=S$5,$C65&amp;" ","")</f>
        <v>#REF!</v>
      </c>
      <c r="T65" s="91" t="e">
        <f>IF('2.Mapa'!#REF!=T$5,$C65&amp;" ","")</f>
        <v>#REF!</v>
      </c>
      <c r="U65" s="91" t="e">
        <f>IF('2.Mapa'!#REF!=U$5,$C65&amp;" ","")</f>
        <v>#REF!</v>
      </c>
      <c r="V65" s="91" t="e">
        <f>IF('2.Mapa'!#REF!=V$5,$C65&amp;" ","")</f>
        <v>#REF!</v>
      </c>
      <c r="W65" s="91" t="e">
        <f>IF('2.Mapa'!#REF!=W$5,$C65&amp;" ","")</f>
        <v>#REF!</v>
      </c>
      <c r="X65" s="92" t="e">
        <f>IF('2.Mapa'!#REF!=X$5,$C65&amp;" ","")</f>
        <v>#REF!</v>
      </c>
      <c r="Y65" s="92" t="e">
        <f>IF('2.Mapa'!#REF!=Y$5,$C65&amp;" ","")</f>
        <v>#REF!</v>
      </c>
      <c r="Z65" s="92" t="e">
        <f>IF('2.Mapa'!#REF!=Z$5,$C65&amp;" ","")</f>
        <v>#REF!</v>
      </c>
      <c r="AA65" s="92" t="e">
        <f>IF('2.Mapa'!#REF!=AA$5,$C65&amp;" ","")</f>
        <v>#REF!</v>
      </c>
      <c r="AB65" s="92" t="e">
        <f>IF('2.Mapa'!#REF!=AB$5,$C65&amp;" ","")</f>
        <v>#REF!</v>
      </c>
      <c r="AC65" s="54" t="e">
        <f>CONCATENATE("Rr",'2.Mapa'!#REF!)</f>
        <v>#REF!</v>
      </c>
      <c r="AD65" s="89" t="e">
        <f>IF('2.Mapa'!#REF!=AD$5,$AC65&amp;" ","")</f>
        <v>#REF!</v>
      </c>
      <c r="AE65" s="89" t="e">
        <f>IF('2.Mapa'!#REF!=AE$5,$AC65&amp;" ","")</f>
        <v>#REF!</v>
      </c>
      <c r="AF65" s="89" t="e">
        <f>IF('2.Mapa'!#REF!=AF$5,$AC65&amp;" ","")</f>
        <v>#REF!</v>
      </c>
      <c r="AG65" s="90" t="e">
        <f>IF('2.Mapa'!#REF!=AG$5,$AC65&amp;" ","")</f>
        <v>#REF!</v>
      </c>
      <c r="AH65" s="90" t="e">
        <f>IF('2.Mapa'!#REF!=AH$5,$AC65&amp;" ","")</f>
        <v>#REF!</v>
      </c>
      <c r="AI65" s="90" t="e">
        <f>IF('2.Mapa'!#REF!=AI$5,$AC65&amp;" ","")</f>
        <v>#REF!</v>
      </c>
      <c r="AJ65" s="90" t="e">
        <f>IF('2.Mapa'!#REF!=AJ$5,$AC65&amp;" ","")</f>
        <v>#REF!</v>
      </c>
      <c r="AK65" s="90" t="e">
        <f>IF('2.Mapa'!#REF!=AK$5,$AC65&amp;" ","")</f>
        <v>#REF!</v>
      </c>
      <c r="AL65" s="90" t="e">
        <f>IF('2.Mapa'!#REF!=AL$5,$AC65&amp;" ","")</f>
        <v>#REF!</v>
      </c>
      <c r="AM65" s="90" t="e">
        <f>IF('2.Mapa'!#REF!=AM$5,$AC65&amp;" ","")</f>
        <v>#REF!</v>
      </c>
      <c r="AN65" s="90" t="e">
        <f>IF('2.Mapa'!#REF!=AN$5,$AC65&amp;" ","")</f>
        <v>#REF!</v>
      </c>
      <c r="AO65" s="91" t="e">
        <f>IF('2.Mapa'!#REF!=AO$5,$AC65&amp;" ","")</f>
        <v>#REF!</v>
      </c>
      <c r="AP65" s="91" t="e">
        <f>IF('2.Mapa'!#REF!=AP$5,$AC65&amp;" ","")</f>
        <v>#REF!</v>
      </c>
      <c r="AQ65" s="91" t="e">
        <f>IF('2.Mapa'!#REF!=AQ$5,$AC65&amp;" ","")</f>
        <v>#REF!</v>
      </c>
      <c r="AR65" s="91" t="e">
        <f>IF('2.Mapa'!#REF!=AR$5,$AC65&amp;" ","")</f>
        <v>#REF!</v>
      </c>
      <c r="AS65" s="91" t="e">
        <f>IF('2.Mapa'!#REF!=AS$5,$AC65&amp;" ","")</f>
        <v>#REF!</v>
      </c>
      <c r="AT65" s="91" t="e">
        <f>IF('2.Mapa'!#REF!=AT$5,$AC65&amp;" ","")</f>
        <v>#REF!</v>
      </c>
      <c r="AU65" s="91" t="e">
        <f>IF('2.Mapa'!#REF!=AU$5,$AC65&amp;" ","")</f>
        <v>#REF!</v>
      </c>
      <c r="AV65" s="91" t="e">
        <f>IF('2.Mapa'!#REF!=AV$5,$AC65&amp;" ","")</f>
        <v>#REF!</v>
      </c>
      <c r="AW65" s="91" t="e">
        <f>IF('2.Mapa'!#REF!=AW$5,$AC65&amp;" ","")</f>
        <v>#REF!</v>
      </c>
      <c r="AX65" s="92" t="e">
        <f>IF('2.Mapa'!#REF!=AX$5,$AC65&amp;" ","")</f>
        <v>#REF!</v>
      </c>
      <c r="AY65" s="92" t="e">
        <f>IF('2.Mapa'!#REF!=AY$5,$AC65&amp;" ","")</f>
        <v>#REF!</v>
      </c>
      <c r="AZ65" s="92" t="e">
        <f>IF('2.Mapa'!#REF!=AZ$5,$AC65&amp;" ","")</f>
        <v>#REF!</v>
      </c>
      <c r="BA65" s="92" t="e">
        <f>IF('2.Mapa'!#REF!=BA$5,$AC65&amp;" ","")</f>
        <v>#REF!</v>
      </c>
      <c r="BB65" s="92" t="e">
        <f>IF('2.Mapa'!#REF!=BB$5,$AC65&amp;" ","")</f>
        <v>#REF!</v>
      </c>
      <c r="BC65" s="2"/>
    </row>
    <row r="66" spans="1:55" x14ac:dyDescent="0.25">
      <c r="A66" s="4">
        <f t="shared" si="1"/>
        <v>366</v>
      </c>
      <c r="B66" s="88" t="e">
        <f>'2.Mapa'!#REF!</f>
        <v>#REF!</v>
      </c>
      <c r="C66" s="54" t="e">
        <f>CONCATENATE("Ri",'2.Mapa'!#REF!)</f>
        <v>#REF!</v>
      </c>
      <c r="D66" s="89" t="e">
        <f>IF('2.Mapa'!#REF!=D$5,$C66&amp;" ","")</f>
        <v>#REF!</v>
      </c>
      <c r="E66" s="89" t="e">
        <f>IF('2.Mapa'!#REF!=E$5,$C66&amp;" ","")</f>
        <v>#REF!</v>
      </c>
      <c r="F66" s="89" t="e">
        <f>IF('2.Mapa'!#REF!=F$5,$C66&amp;" ","")</f>
        <v>#REF!</v>
      </c>
      <c r="G66" s="90" t="e">
        <f>IF('2.Mapa'!#REF!=G$5,$C66&amp;" ","")</f>
        <v>#REF!</v>
      </c>
      <c r="H66" s="90" t="e">
        <f>IF('2.Mapa'!#REF!=H$5,$C66&amp;" ","")</f>
        <v>#REF!</v>
      </c>
      <c r="I66" s="90" t="e">
        <f>IF('2.Mapa'!#REF!=I$5,$C66&amp;" ","")</f>
        <v>#REF!</v>
      </c>
      <c r="J66" s="90" t="e">
        <f>IF('2.Mapa'!#REF!=J$5,$C66&amp;" ","")</f>
        <v>#REF!</v>
      </c>
      <c r="K66" s="90" t="e">
        <f>IF('2.Mapa'!#REF!=K$5,$C66&amp;" ","")</f>
        <v>#REF!</v>
      </c>
      <c r="L66" s="90" t="e">
        <f>IF('2.Mapa'!#REF!=L$5,$C66&amp;" ","")</f>
        <v>#REF!</v>
      </c>
      <c r="M66" s="90" t="e">
        <f>IF('2.Mapa'!#REF!=M$5,$C66&amp;" ","")</f>
        <v>#REF!</v>
      </c>
      <c r="N66" s="90" t="e">
        <f>IF('2.Mapa'!#REF!=N$5,$C66&amp;" ","")</f>
        <v>#REF!</v>
      </c>
      <c r="O66" s="91" t="e">
        <f>IF('2.Mapa'!#REF!=O$5,$C66&amp;" ","")</f>
        <v>#REF!</v>
      </c>
      <c r="P66" s="91" t="e">
        <f>IF('2.Mapa'!#REF!=P$5,$C66&amp;" ","")</f>
        <v>#REF!</v>
      </c>
      <c r="Q66" s="91" t="e">
        <f>IF('2.Mapa'!#REF!=Q$5,$C66&amp;" ","")</f>
        <v>#REF!</v>
      </c>
      <c r="R66" s="91" t="e">
        <f>IF('2.Mapa'!#REF!=R$5,$C66&amp;" ","")</f>
        <v>#REF!</v>
      </c>
      <c r="S66" s="91" t="e">
        <f>IF('2.Mapa'!#REF!=S$5,$C66&amp;" ","")</f>
        <v>#REF!</v>
      </c>
      <c r="T66" s="91" t="e">
        <f>IF('2.Mapa'!#REF!=T$5,$C66&amp;" ","")</f>
        <v>#REF!</v>
      </c>
      <c r="U66" s="91" t="e">
        <f>IF('2.Mapa'!#REF!=U$5,$C66&amp;" ","")</f>
        <v>#REF!</v>
      </c>
      <c r="V66" s="91" t="e">
        <f>IF('2.Mapa'!#REF!=V$5,$C66&amp;" ","")</f>
        <v>#REF!</v>
      </c>
      <c r="W66" s="91" t="e">
        <f>IF('2.Mapa'!#REF!=W$5,$C66&amp;" ","")</f>
        <v>#REF!</v>
      </c>
      <c r="X66" s="92" t="e">
        <f>IF('2.Mapa'!#REF!=X$5,$C66&amp;" ","")</f>
        <v>#REF!</v>
      </c>
      <c r="Y66" s="92" t="e">
        <f>IF('2.Mapa'!#REF!=Y$5,$C66&amp;" ","")</f>
        <v>#REF!</v>
      </c>
      <c r="Z66" s="92" t="e">
        <f>IF('2.Mapa'!#REF!=Z$5,$C66&amp;" ","")</f>
        <v>#REF!</v>
      </c>
      <c r="AA66" s="92" t="e">
        <f>IF('2.Mapa'!#REF!=AA$5,$C66&amp;" ","")</f>
        <v>#REF!</v>
      </c>
      <c r="AB66" s="92" t="e">
        <f>IF('2.Mapa'!#REF!=AB$5,$C66&amp;" ","")</f>
        <v>#REF!</v>
      </c>
      <c r="AC66" s="54" t="e">
        <f>CONCATENATE("Rr",'2.Mapa'!#REF!)</f>
        <v>#REF!</v>
      </c>
      <c r="AD66" s="89" t="e">
        <f>IF('2.Mapa'!#REF!=AD$5,$AC66&amp;" ","")</f>
        <v>#REF!</v>
      </c>
      <c r="AE66" s="89" t="e">
        <f>IF('2.Mapa'!#REF!=AE$5,$AC66&amp;" ","")</f>
        <v>#REF!</v>
      </c>
      <c r="AF66" s="89" t="e">
        <f>IF('2.Mapa'!#REF!=AF$5,$AC66&amp;" ","")</f>
        <v>#REF!</v>
      </c>
      <c r="AG66" s="90" t="e">
        <f>IF('2.Mapa'!#REF!=AG$5,$AC66&amp;" ","")</f>
        <v>#REF!</v>
      </c>
      <c r="AH66" s="90" t="e">
        <f>IF('2.Mapa'!#REF!=AH$5,$AC66&amp;" ","")</f>
        <v>#REF!</v>
      </c>
      <c r="AI66" s="90" t="e">
        <f>IF('2.Mapa'!#REF!=AI$5,$AC66&amp;" ","")</f>
        <v>#REF!</v>
      </c>
      <c r="AJ66" s="90" t="e">
        <f>IF('2.Mapa'!#REF!=AJ$5,$AC66&amp;" ","")</f>
        <v>#REF!</v>
      </c>
      <c r="AK66" s="90" t="e">
        <f>IF('2.Mapa'!#REF!=AK$5,$AC66&amp;" ","")</f>
        <v>#REF!</v>
      </c>
      <c r="AL66" s="90" t="e">
        <f>IF('2.Mapa'!#REF!=AL$5,$AC66&amp;" ","")</f>
        <v>#REF!</v>
      </c>
      <c r="AM66" s="90" t="e">
        <f>IF('2.Mapa'!#REF!=AM$5,$AC66&amp;" ","")</f>
        <v>#REF!</v>
      </c>
      <c r="AN66" s="90" t="e">
        <f>IF('2.Mapa'!#REF!=AN$5,$AC66&amp;" ","")</f>
        <v>#REF!</v>
      </c>
      <c r="AO66" s="91" t="e">
        <f>IF('2.Mapa'!#REF!=AO$5,$AC66&amp;" ","")</f>
        <v>#REF!</v>
      </c>
      <c r="AP66" s="91" t="e">
        <f>IF('2.Mapa'!#REF!=AP$5,$AC66&amp;" ","")</f>
        <v>#REF!</v>
      </c>
      <c r="AQ66" s="91" t="e">
        <f>IF('2.Mapa'!#REF!=AQ$5,$AC66&amp;" ","")</f>
        <v>#REF!</v>
      </c>
      <c r="AR66" s="91" t="e">
        <f>IF('2.Mapa'!#REF!=AR$5,$AC66&amp;" ","")</f>
        <v>#REF!</v>
      </c>
      <c r="AS66" s="91" t="e">
        <f>IF('2.Mapa'!#REF!=AS$5,$AC66&amp;" ","")</f>
        <v>#REF!</v>
      </c>
      <c r="AT66" s="91" t="e">
        <f>IF('2.Mapa'!#REF!=AT$5,$AC66&amp;" ","")</f>
        <v>#REF!</v>
      </c>
      <c r="AU66" s="91" t="e">
        <f>IF('2.Mapa'!#REF!=AU$5,$AC66&amp;" ","")</f>
        <v>#REF!</v>
      </c>
      <c r="AV66" s="91" t="e">
        <f>IF('2.Mapa'!#REF!=AV$5,$AC66&amp;" ","")</f>
        <v>#REF!</v>
      </c>
      <c r="AW66" s="91" t="e">
        <f>IF('2.Mapa'!#REF!=AW$5,$AC66&amp;" ","")</f>
        <v>#REF!</v>
      </c>
      <c r="AX66" s="92" t="e">
        <f>IF('2.Mapa'!#REF!=AX$5,$AC66&amp;" ","")</f>
        <v>#REF!</v>
      </c>
      <c r="AY66" s="92" t="e">
        <f>IF('2.Mapa'!#REF!=AY$5,$AC66&amp;" ","")</f>
        <v>#REF!</v>
      </c>
      <c r="AZ66" s="92" t="e">
        <f>IF('2.Mapa'!#REF!=AZ$5,$AC66&amp;" ","")</f>
        <v>#REF!</v>
      </c>
      <c r="BA66" s="92" t="e">
        <f>IF('2.Mapa'!#REF!=BA$5,$AC66&amp;" ","")</f>
        <v>#REF!</v>
      </c>
      <c r="BB66" s="92" t="e">
        <f>IF('2.Mapa'!#REF!=BB$5,$AC66&amp;" ","")</f>
        <v>#REF!</v>
      </c>
      <c r="BC66" s="2"/>
    </row>
    <row r="67" spans="1:55" x14ac:dyDescent="0.25">
      <c r="A67" s="4">
        <f t="shared" si="1"/>
        <v>372</v>
      </c>
      <c r="B67" s="88" t="e">
        <f>'2.Mapa'!#REF!</f>
        <v>#REF!</v>
      </c>
      <c r="C67" s="54" t="e">
        <f>CONCATENATE("Ri",'2.Mapa'!#REF!)</f>
        <v>#REF!</v>
      </c>
      <c r="D67" s="89" t="e">
        <f>IF('2.Mapa'!#REF!=D$5,$C67&amp;" ","")</f>
        <v>#REF!</v>
      </c>
      <c r="E67" s="89" t="e">
        <f>IF('2.Mapa'!#REF!=E$5,$C67&amp;" ","")</f>
        <v>#REF!</v>
      </c>
      <c r="F67" s="89" t="e">
        <f>IF('2.Mapa'!#REF!=F$5,$C67&amp;" ","")</f>
        <v>#REF!</v>
      </c>
      <c r="G67" s="90" t="e">
        <f>IF('2.Mapa'!#REF!=G$5,$C67&amp;" ","")</f>
        <v>#REF!</v>
      </c>
      <c r="H67" s="90" t="e">
        <f>IF('2.Mapa'!#REF!=H$5,$C67&amp;" ","")</f>
        <v>#REF!</v>
      </c>
      <c r="I67" s="90" t="e">
        <f>IF('2.Mapa'!#REF!=I$5,$C67&amp;" ","")</f>
        <v>#REF!</v>
      </c>
      <c r="J67" s="90" t="e">
        <f>IF('2.Mapa'!#REF!=J$5,$C67&amp;" ","")</f>
        <v>#REF!</v>
      </c>
      <c r="K67" s="90" t="e">
        <f>IF('2.Mapa'!#REF!=K$5,$C67&amp;" ","")</f>
        <v>#REF!</v>
      </c>
      <c r="L67" s="90" t="e">
        <f>IF('2.Mapa'!#REF!=L$5,$C67&amp;" ","")</f>
        <v>#REF!</v>
      </c>
      <c r="M67" s="90" t="e">
        <f>IF('2.Mapa'!#REF!=M$5,$C67&amp;" ","")</f>
        <v>#REF!</v>
      </c>
      <c r="N67" s="90" t="e">
        <f>IF('2.Mapa'!#REF!=N$5,$C67&amp;" ","")</f>
        <v>#REF!</v>
      </c>
      <c r="O67" s="91" t="e">
        <f>IF('2.Mapa'!#REF!=O$5,$C67&amp;" ","")</f>
        <v>#REF!</v>
      </c>
      <c r="P67" s="91" t="e">
        <f>IF('2.Mapa'!#REF!=P$5,$C67&amp;" ","")</f>
        <v>#REF!</v>
      </c>
      <c r="Q67" s="91" t="e">
        <f>IF('2.Mapa'!#REF!=Q$5,$C67&amp;" ","")</f>
        <v>#REF!</v>
      </c>
      <c r="R67" s="91" t="e">
        <f>IF('2.Mapa'!#REF!=R$5,$C67&amp;" ","")</f>
        <v>#REF!</v>
      </c>
      <c r="S67" s="91" t="e">
        <f>IF('2.Mapa'!#REF!=S$5,$C67&amp;" ","")</f>
        <v>#REF!</v>
      </c>
      <c r="T67" s="91" t="e">
        <f>IF('2.Mapa'!#REF!=T$5,$C67&amp;" ","")</f>
        <v>#REF!</v>
      </c>
      <c r="U67" s="91" t="e">
        <f>IF('2.Mapa'!#REF!=U$5,$C67&amp;" ","")</f>
        <v>#REF!</v>
      </c>
      <c r="V67" s="91" t="e">
        <f>IF('2.Mapa'!#REF!=V$5,$C67&amp;" ","")</f>
        <v>#REF!</v>
      </c>
      <c r="W67" s="91" t="e">
        <f>IF('2.Mapa'!#REF!=W$5,$C67&amp;" ","")</f>
        <v>#REF!</v>
      </c>
      <c r="X67" s="92" t="e">
        <f>IF('2.Mapa'!#REF!=X$5,$C67&amp;" ","")</f>
        <v>#REF!</v>
      </c>
      <c r="Y67" s="92" t="e">
        <f>IF('2.Mapa'!#REF!=Y$5,$C67&amp;" ","")</f>
        <v>#REF!</v>
      </c>
      <c r="Z67" s="92" t="e">
        <f>IF('2.Mapa'!#REF!=Z$5,$C67&amp;" ","")</f>
        <v>#REF!</v>
      </c>
      <c r="AA67" s="92" t="e">
        <f>IF('2.Mapa'!#REF!=AA$5,$C67&amp;" ","")</f>
        <v>#REF!</v>
      </c>
      <c r="AB67" s="92" t="e">
        <f>IF('2.Mapa'!#REF!=AB$5,$C67&amp;" ","")</f>
        <v>#REF!</v>
      </c>
      <c r="AC67" s="54" t="e">
        <f>CONCATENATE("Rr",'2.Mapa'!#REF!)</f>
        <v>#REF!</v>
      </c>
      <c r="AD67" s="89" t="e">
        <f>IF('2.Mapa'!#REF!=AD$5,$AC67&amp;" ","")</f>
        <v>#REF!</v>
      </c>
      <c r="AE67" s="89" t="e">
        <f>IF('2.Mapa'!#REF!=AE$5,$AC67&amp;" ","")</f>
        <v>#REF!</v>
      </c>
      <c r="AF67" s="89" t="e">
        <f>IF('2.Mapa'!#REF!=AF$5,$AC67&amp;" ","")</f>
        <v>#REF!</v>
      </c>
      <c r="AG67" s="90" t="e">
        <f>IF('2.Mapa'!#REF!=AG$5,$AC67&amp;" ","")</f>
        <v>#REF!</v>
      </c>
      <c r="AH67" s="90" t="e">
        <f>IF('2.Mapa'!#REF!=AH$5,$AC67&amp;" ","")</f>
        <v>#REF!</v>
      </c>
      <c r="AI67" s="90" t="e">
        <f>IF('2.Mapa'!#REF!=AI$5,$AC67&amp;" ","")</f>
        <v>#REF!</v>
      </c>
      <c r="AJ67" s="90" t="e">
        <f>IF('2.Mapa'!#REF!=AJ$5,$AC67&amp;" ","")</f>
        <v>#REF!</v>
      </c>
      <c r="AK67" s="90" t="e">
        <f>IF('2.Mapa'!#REF!=AK$5,$AC67&amp;" ","")</f>
        <v>#REF!</v>
      </c>
      <c r="AL67" s="90" t="e">
        <f>IF('2.Mapa'!#REF!=AL$5,$AC67&amp;" ","")</f>
        <v>#REF!</v>
      </c>
      <c r="AM67" s="90" t="e">
        <f>IF('2.Mapa'!#REF!=AM$5,$AC67&amp;" ","")</f>
        <v>#REF!</v>
      </c>
      <c r="AN67" s="90" t="e">
        <f>IF('2.Mapa'!#REF!=AN$5,$AC67&amp;" ","")</f>
        <v>#REF!</v>
      </c>
      <c r="AO67" s="91" t="e">
        <f>IF('2.Mapa'!#REF!=AO$5,$AC67&amp;" ","")</f>
        <v>#REF!</v>
      </c>
      <c r="AP67" s="91" t="e">
        <f>IF('2.Mapa'!#REF!=AP$5,$AC67&amp;" ","")</f>
        <v>#REF!</v>
      </c>
      <c r="AQ67" s="91" t="e">
        <f>IF('2.Mapa'!#REF!=AQ$5,$AC67&amp;" ","")</f>
        <v>#REF!</v>
      </c>
      <c r="AR67" s="91" t="e">
        <f>IF('2.Mapa'!#REF!=AR$5,$AC67&amp;" ","")</f>
        <v>#REF!</v>
      </c>
      <c r="AS67" s="91" t="e">
        <f>IF('2.Mapa'!#REF!=AS$5,$AC67&amp;" ","")</f>
        <v>#REF!</v>
      </c>
      <c r="AT67" s="91" t="e">
        <f>IF('2.Mapa'!#REF!=AT$5,$AC67&amp;" ","")</f>
        <v>#REF!</v>
      </c>
      <c r="AU67" s="91" t="e">
        <f>IF('2.Mapa'!#REF!=AU$5,$AC67&amp;" ","")</f>
        <v>#REF!</v>
      </c>
      <c r="AV67" s="91" t="e">
        <f>IF('2.Mapa'!#REF!=AV$5,$AC67&amp;" ","")</f>
        <v>#REF!</v>
      </c>
      <c r="AW67" s="91" t="e">
        <f>IF('2.Mapa'!#REF!=AW$5,$AC67&amp;" ","")</f>
        <v>#REF!</v>
      </c>
      <c r="AX67" s="92" t="e">
        <f>IF('2.Mapa'!#REF!=AX$5,$AC67&amp;" ","")</f>
        <v>#REF!</v>
      </c>
      <c r="AY67" s="92" t="e">
        <f>IF('2.Mapa'!#REF!=AY$5,$AC67&amp;" ","")</f>
        <v>#REF!</v>
      </c>
      <c r="AZ67" s="92" t="e">
        <f>IF('2.Mapa'!#REF!=AZ$5,$AC67&amp;" ","")</f>
        <v>#REF!</v>
      </c>
      <c r="BA67" s="92" t="e">
        <f>IF('2.Mapa'!#REF!=BA$5,$AC67&amp;" ","")</f>
        <v>#REF!</v>
      </c>
      <c r="BB67" s="92" t="e">
        <f>IF('2.Mapa'!#REF!=BB$5,$AC67&amp;" ","")</f>
        <v>#REF!</v>
      </c>
      <c r="BC67" s="2"/>
    </row>
    <row r="68" spans="1:55" x14ac:dyDescent="0.25">
      <c r="A68" s="4">
        <f t="shared" si="1"/>
        <v>378</v>
      </c>
      <c r="B68" s="88" t="e">
        <f>'2.Mapa'!#REF!</f>
        <v>#REF!</v>
      </c>
      <c r="C68" s="54" t="e">
        <f>CONCATENATE("Ri",'2.Mapa'!#REF!)</f>
        <v>#REF!</v>
      </c>
      <c r="D68" s="89" t="e">
        <f>IF('2.Mapa'!#REF!=D$5,$C68&amp;" ","")</f>
        <v>#REF!</v>
      </c>
      <c r="E68" s="89" t="e">
        <f>IF('2.Mapa'!#REF!=E$5,$C68&amp;" ","")</f>
        <v>#REF!</v>
      </c>
      <c r="F68" s="89" t="e">
        <f>IF('2.Mapa'!#REF!=F$5,$C68&amp;" ","")</f>
        <v>#REF!</v>
      </c>
      <c r="G68" s="90" t="e">
        <f>IF('2.Mapa'!#REF!=G$5,$C68&amp;" ","")</f>
        <v>#REF!</v>
      </c>
      <c r="H68" s="90" t="e">
        <f>IF('2.Mapa'!#REF!=H$5,$C68&amp;" ","")</f>
        <v>#REF!</v>
      </c>
      <c r="I68" s="90" t="e">
        <f>IF('2.Mapa'!#REF!=I$5,$C68&amp;" ","")</f>
        <v>#REF!</v>
      </c>
      <c r="J68" s="90" t="e">
        <f>IF('2.Mapa'!#REF!=J$5,$C68&amp;" ","")</f>
        <v>#REF!</v>
      </c>
      <c r="K68" s="90" t="e">
        <f>IF('2.Mapa'!#REF!=K$5,$C68&amp;" ","")</f>
        <v>#REF!</v>
      </c>
      <c r="L68" s="90" t="e">
        <f>IF('2.Mapa'!#REF!=L$5,$C68&amp;" ","")</f>
        <v>#REF!</v>
      </c>
      <c r="M68" s="90" t="e">
        <f>IF('2.Mapa'!#REF!=M$5,$C68&amp;" ","")</f>
        <v>#REF!</v>
      </c>
      <c r="N68" s="90" t="e">
        <f>IF('2.Mapa'!#REF!=N$5,$C68&amp;" ","")</f>
        <v>#REF!</v>
      </c>
      <c r="O68" s="91" t="e">
        <f>IF('2.Mapa'!#REF!=O$5,$C68&amp;" ","")</f>
        <v>#REF!</v>
      </c>
      <c r="P68" s="91" t="e">
        <f>IF('2.Mapa'!#REF!=P$5,$C68&amp;" ","")</f>
        <v>#REF!</v>
      </c>
      <c r="Q68" s="91" t="e">
        <f>IF('2.Mapa'!#REF!=Q$5,$C68&amp;" ","")</f>
        <v>#REF!</v>
      </c>
      <c r="R68" s="91" t="e">
        <f>IF('2.Mapa'!#REF!=R$5,$C68&amp;" ","")</f>
        <v>#REF!</v>
      </c>
      <c r="S68" s="91" t="e">
        <f>IF('2.Mapa'!#REF!=S$5,$C68&amp;" ","")</f>
        <v>#REF!</v>
      </c>
      <c r="T68" s="91" t="e">
        <f>IF('2.Mapa'!#REF!=T$5,$C68&amp;" ","")</f>
        <v>#REF!</v>
      </c>
      <c r="U68" s="91" t="e">
        <f>IF('2.Mapa'!#REF!=U$5,$C68&amp;" ","")</f>
        <v>#REF!</v>
      </c>
      <c r="V68" s="91" t="e">
        <f>IF('2.Mapa'!#REF!=V$5,$C68&amp;" ","")</f>
        <v>#REF!</v>
      </c>
      <c r="W68" s="91" t="e">
        <f>IF('2.Mapa'!#REF!=W$5,$C68&amp;" ","")</f>
        <v>#REF!</v>
      </c>
      <c r="X68" s="92" t="e">
        <f>IF('2.Mapa'!#REF!=X$5,$C68&amp;" ","")</f>
        <v>#REF!</v>
      </c>
      <c r="Y68" s="92" t="e">
        <f>IF('2.Mapa'!#REF!=Y$5,$C68&amp;" ","")</f>
        <v>#REF!</v>
      </c>
      <c r="Z68" s="92" t="e">
        <f>IF('2.Mapa'!#REF!=Z$5,$C68&amp;" ","")</f>
        <v>#REF!</v>
      </c>
      <c r="AA68" s="92" t="e">
        <f>IF('2.Mapa'!#REF!=AA$5,$C68&amp;" ","")</f>
        <v>#REF!</v>
      </c>
      <c r="AB68" s="92" t="e">
        <f>IF('2.Mapa'!#REF!=AB$5,$C68&amp;" ","")</f>
        <v>#REF!</v>
      </c>
      <c r="AC68" s="54" t="e">
        <f>CONCATENATE("Rr",'2.Mapa'!#REF!)</f>
        <v>#REF!</v>
      </c>
      <c r="AD68" s="89" t="e">
        <f>IF('2.Mapa'!#REF!=AD$5,$AC68&amp;" ","")</f>
        <v>#REF!</v>
      </c>
      <c r="AE68" s="89" t="e">
        <f>IF('2.Mapa'!#REF!=AE$5,$AC68&amp;" ","")</f>
        <v>#REF!</v>
      </c>
      <c r="AF68" s="89" t="e">
        <f>IF('2.Mapa'!#REF!=AF$5,$AC68&amp;" ","")</f>
        <v>#REF!</v>
      </c>
      <c r="AG68" s="90" t="e">
        <f>IF('2.Mapa'!#REF!=AG$5,$AC68&amp;" ","")</f>
        <v>#REF!</v>
      </c>
      <c r="AH68" s="90" t="e">
        <f>IF('2.Mapa'!#REF!=AH$5,$AC68&amp;" ","")</f>
        <v>#REF!</v>
      </c>
      <c r="AI68" s="90" t="e">
        <f>IF('2.Mapa'!#REF!=AI$5,$AC68&amp;" ","")</f>
        <v>#REF!</v>
      </c>
      <c r="AJ68" s="90" t="e">
        <f>IF('2.Mapa'!#REF!=AJ$5,$AC68&amp;" ","")</f>
        <v>#REF!</v>
      </c>
      <c r="AK68" s="90" t="e">
        <f>IF('2.Mapa'!#REF!=AK$5,$AC68&amp;" ","")</f>
        <v>#REF!</v>
      </c>
      <c r="AL68" s="90" t="e">
        <f>IF('2.Mapa'!#REF!=AL$5,$AC68&amp;" ","")</f>
        <v>#REF!</v>
      </c>
      <c r="AM68" s="90" t="e">
        <f>IF('2.Mapa'!#REF!=AM$5,$AC68&amp;" ","")</f>
        <v>#REF!</v>
      </c>
      <c r="AN68" s="90" t="e">
        <f>IF('2.Mapa'!#REF!=AN$5,$AC68&amp;" ","")</f>
        <v>#REF!</v>
      </c>
      <c r="AO68" s="91" t="e">
        <f>IF('2.Mapa'!#REF!=AO$5,$AC68&amp;" ","")</f>
        <v>#REF!</v>
      </c>
      <c r="AP68" s="91" t="e">
        <f>IF('2.Mapa'!#REF!=AP$5,$AC68&amp;" ","")</f>
        <v>#REF!</v>
      </c>
      <c r="AQ68" s="91" t="e">
        <f>IF('2.Mapa'!#REF!=AQ$5,$AC68&amp;" ","")</f>
        <v>#REF!</v>
      </c>
      <c r="AR68" s="91" t="e">
        <f>IF('2.Mapa'!#REF!=AR$5,$AC68&amp;" ","")</f>
        <v>#REF!</v>
      </c>
      <c r="AS68" s="91" t="e">
        <f>IF('2.Mapa'!#REF!=AS$5,$AC68&amp;" ","")</f>
        <v>#REF!</v>
      </c>
      <c r="AT68" s="91" t="e">
        <f>IF('2.Mapa'!#REF!=AT$5,$AC68&amp;" ","")</f>
        <v>#REF!</v>
      </c>
      <c r="AU68" s="91" t="e">
        <f>IF('2.Mapa'!#REF!=AU$5,$AC68&amp;" ","")</f>
        <v>#REF!</v>
      </c>
      <c r="AV68" s="91" t="e">
        <f>IF('2.Mapa'!#REF!=AV$5,$AC68&amp;" ","")</f>
        <v>#REF!</v>
      </c>
      <c r="AW68" s="91" t="e">
        <f>IF('2.Mapa'!#REF!=AW$5,$AC68&amp;" ","")</f>
        <v>#REF!</v>
      </c>
      <c r="AX68" s="92" t="e">
        <f>IF('2.Mapa'!#REF!=AX$5,$AC68&amp;" ","")</f>
        <v>#REF!</v>
      </c>
      <c r="AY68" s="92" t="e">
        <f>IF('2.Mapa'!#REF!=AY$5,$AC68&amp;" ","")</f>
        <v>#REF!</v>
      </c>
      <c r="AZ68" s="92" t="e">
        <f>IF('2.Mapa'!#REF!=AZ$5,$AC68&amp;" ","")</f>
        <v>#REF!</v>
      </c>
      <c r="BA68" s="92" t="e">
        <f>IF('2.Mapa'!#REF!=BA$5,$AC68&amp;" ","")</f>
        <v>#REF!</v>
      </c>
      <c r="BB68" s="92" t="e">
        <f>IF('2.Mapa'!#REF!=BB$5,$AC68&amp;" ","")</f>
        <v>#REF!</v>
      </c>
      <c r="BC68" s="2"/>
    </row>
    <row r="69" spans="1:55" x14ac:dyDescent="0.25">
      <c r="A69" s="4">
        <f t="shared" si="1"/>
        <v>384</v>
      </c>
      <c r="B69" s="88" t="e">
        <f>'2.Mapa'!#REF!</f>
        <v>#REF!</v>
      </c>
      <c r="C69" s="54" t="e">
        <f>CONCATENATE("Ri",'2.Mapa'!#REF!)</f>
        <v>#REF!</v>
      </c>
      <c r="D69" s="89" t="e">
        <f>IF('2.Mapa'!#REF!=D$5,$C69&amp;" ","")</f>
        <v>#REF!</v>
      </c>
      <c r="E69" s="89" t="e">
        <f>IF('2.Mapa'!#REF!=E$5,$C69&amp;" ","")</f>
        <v>#REF!</v>
      </c>
      <c r="F69" s="89" t="e">
        <f>IF('2.Mapa'!#REF!=F$5,$C69&amp;" ","")</f>
        <v>#REF!</v>
      </c>
      <c r="G69" s="90" t="e">
        <f>IF('2.Mapa'!#REF!=G$5,$C69&amp;" ","")</f>
        <v>#REF!</v>
      </c>
      <c r="H69" s="90" t="e">
        <f>IF('2.Mapa'!#REF!=H$5,$C69&amp;" ","")</f>
        <v>#REF!</v>
      </c>
      <c r="I69" s="90" t="e">
        <f>IF('2.Mapa'!#REF!=I$5,$C69&amp;" ","")</f>
        <v>#REF!</v>
      </c>
      <c r="J69" s="90" t="e">
        <f>IF('2.Mapa'!#REF!=J$5,$C69&amp;" ","")</f>
        <v>#REF!</v>
      </c>
      <c r="K69" s="90" t="e">
        <f>IF('2.Mapa'!#REF!=K$5,$C69&amp;" ","")</f>
        <v>#REF!</v>
      </c>
      <c r="L69" s="90" t="e">
        <f>IF('2.Mapa'!#REF!=L$5,$C69&amp;" ","")</f>
        <v>#REF!</v>
      </c>
      <c r="M69" s="90" t="e">
        <f>IF('2.Mapa'!#REF!=M$5,$C69&amp;" ","")</f>
        <v>#REF!</v>
      </c>
      <c r="N69" s="90" t="e">
        <f>IF('2.Mapa'!#REF!=N$5,$C69&amp;" ","")</f>
        <v>#REF!</v>
      </c>
      <c r="O69" s="91" t="e">
        <f>IF('2.Mapa'!#REF!=O$5,$C69&amp;" ","")</f>
        <v>#REF!</v>
      </c>
      <c r="P69" s="91" t="e">
        <f>IF('2.Mapa'!#REF!=P$5,$C69&amp;" ","")</f>
        <v>#REF!</v>
      </c>
      <c r="Q69" s="91" t="e">
        <f>IF('2.Mapa'!#REF!=Q$5,$C69&amp;" ","")</f>
        <v>#REF!</v>
      </c>
      <c r="R69" s="91" t="e">
        <f>IF('2.Mapa'!#REF!=R$5,$C69&amp;" ","")</f>
        <v>#REF!</v>
      </c>
      <c r="S69" s="91" t="e">
        <f>IF('2.Mapa'!#REF!=S$5,$C69&amp;" ","")</f>
        <v>#REF!</v>
      </c>
      <c r="T69" s="91" t="e">
        <f>IF('2.Mapa'!#REF!=T$5,$C69&amp;" ","")</f>
        <v>#REF!</v>
      </c>
      <c r="U69" s="91" t="e">
        <f>IF('2.Mapa'!#REF!=U$5,$C69&amp;" ","")</f>
        <v>#REF!</v>
      </c>
      <c r="V69" s="91" t="e">
        <f>IF('2.Mapa'!#REF!=V$5,$C69&amp;" ","")</f>
        <v>#REF!</v>
      </c>
      <c r="W69" s="91" t="e">
        <f>IF('2.Mapa'!#REF!=W$5,$C69&amp;" ","")</f>
        <v>#REF!</v>
      </c>
      <c r="X69" s="92" t="e">
        <f>IF('2.Mapa'!#REF!=X$5,$C69&amp;" ","")</f>
        <v>#REF!</v>
      </c>
      <c r="Y69" s="92" t="e">
        <f>IF('2.Mapa'!#REF!=Y$5,$C69&amp;" ","")</f>
        <v>#REF!</v>
      </c>
      <c r="Z69" s="92" t="e">
        <f>IF('2.Mapa'!#REF!=Z$5,$C69&amp;" ","")</f>
        <v>#REF!</v>
      </c>
      <c r="AA69" s="92" t="e">
        <f>IF('2.Mapa'!#REF!=AA$5,$C69&amp;" ","")</f>
        <v>#REF!</v>
      </c>
      <c r="AB69" s="92" t="e">
        <f>IF('2.Mapa'!#REF!=AB$5,$C69&amp;" ","")</f>
        <v>#REF!</v>
      </c>
      <c r="AC69" s="54" t="e">
        <f>CONCATENATE("Rr",'2.Mapa'!#REF!)</f>
        <v>#REF!</v>
      </c>
      <c r="AD69" s="89" t="e">
        <f>IF('2.Mapa'!#REF!=AD$5,$AC69&amp;" ","")</f>
        <v>#REF!</v>
      </c>
      <c r="AE69" s="89" t="e">
        <f>IF('2.Mapa'!#REF!=AE$5,$AC69&amp;" ","")</f>
        <v>#REF!</v>
      </c>
      <c r="AF69" s="89" t="e">
        <f>IF('2.Mapa'!#REF!=AF$5,$AC69&amp;" ","")</f>
        <v>#REF!</v>
      </c>
      <c r="AG69" s="90" t="e">
        <f>IF('2.Mapa'!#REF!=AG$5,$AC69&amp;" ","")</f>
        <v>#REF!</v>
      </c>
      <c r="AH69" s="90" t="e">
        <f>IF('2.Mapa'!#REF!=AH$5,$AC69&amp;" ","")</f>
        <v>#REF!</v>
      </c>
      <c r="AI69" s="90" t="e">
        <f>IF('2.Mapa'!#REF!=AI$5,$AC69&amp;" ","")</f>
        <v>#REF!</v>
      </c>
      <c r="AJ69" s="90" t="e">
        <f>IF('2.Mapa'!#REF!=AJ$5,$AC69&amp;" ","")</f>
        <v>#REF!</v>
      </c>
      <c r="AK69" s="90" t="e">
        <f>IF('2.Mapa'!#REF!=AK$5,$AC69&amp;" ","")</f>
        <v>#REF!</v>
      </c>
      <c r="AL69" s="90" t="e">
        <f>IF('2.Mapa'!#REF!=AL$5,$AC69&amp;" ","")</f>
        <v>#REF!</v>
      </c>
      <c r="AM69" s="90" t="e">
        <f>IF('2.Mapa'!#REF!=AM$5,$AC69&amp;" ","")</f>
        <v>#REF!</v>
      </c>
      <c r="AN69" s="90" t="e">
        <f>IF('2.Mapa'!#REF!=AN$5,$AC69&amp;" ","")</f>
        <v>#REF!</v>
      </c>
      <c r="AO69" s="91" t="e">
        <f>IF('2.Mapa'!#REF!=AO$5,$AC69&amp;" ","")</f>
        <v>#REF!</v>
      </c>
      <c r="AP69" s="91" t="e">
        <f>IF('2.Mapa'!#REF!=AP$5,$AC69&amp;" ","")</f>
        <v>#REF!</v>
      </c>
      <c r="AQ69" s="91" t="e">
        <f>IF('2.Mapa'!#REF!=AQ$5,$AC69&amp;" ","")</f>
        <v>#REF!</v>
      </c>
      <c r="AR69" s="91" t="e">
        <f>IF('2.Mapa'!#REF!=AR$5,$AC69&amp;" ","")</f>
        <v>#REF!</v>
      </c>
      <c r="AS69" s="91" t="e">
        <f>IF('2.Mapa'!#REF!=AS$5,$AC69&amp;" ","")</f>
        <v>#REF!</v>
      </c>
      <c r="AT69" s="91" t="e">
        <f>IF('2.Mapa'!#REF!=AT$5,$AC69&amp;" ","")</f>
        <v>#REF!</v>
      </c>
      <c r="AU69" s="91" t="e">
        <f>IF('2.Mapa'!#REF!=AU$5,$AC69&amp;" ","")</f>
        <v>#REF!</v>
      </c>
      <c r="AV69" s="91" t="e">
        <f>IF('2.Mapa'!#REF!=AV$5,$AC69&amp;" ","")</f>
        <v>#REF!</v>
      </c>
      <c r="AW69" s="91" t="e">
        <f>IF('2.Mapa'!#REF!=AW$5,$AC69&amp;" ","")</f>
        <v>#REF!</v>
      </c>
      <c r="AX69" s="92" t="e">
        <f>IF('2.Mapa'!#REF!=AX$5,$AC69&amp;" ","")</f>
        <v>#REF!</v>
      </c>
      <c r="AY69" s="92" t="e">
        <f>IF('2.Mapa'!#REF!=AY$5,$AC69&amp;" ","")</f>
        <v>#REF!</v>
      </c>
      <c r="AZ69" s="92" t="e">
        <f>IF('2.Mapa'!#REF!=AZ$5,$AC69&amp;" ","")</f>
        <v>#REF!</v>
      </c>
      <c r="BA69" s="92" t="e">
        <f>IF('2.Mapa'!#REF!=BA$5,$AC69&amp;" ","")</f>
        <v>#REF!</v>
      </c>
      <c r="BB69" s="92" t="e">
        <f>IF('2.Mapa'!#REF!=BB$5,$AC69&amp;" ","")</f>
        <v>#REF!</v>
      </c>
      <c r="BC69" s="2"/>
    </row>
    <row r="70" spans="1:55" x14ac:dyDescent="0.25">
      <c r="A70" s="4">
        <f t="shared" si="1"/>
        <v>390</v>
      </c>
      <c r="B70" s="88" t="e">
        <f>'2.Mapa'!#REF!</f>
        <v>#REF!</v>
      </c>
      <c r="C70" s="54" t="e">
        <f>CONCATENATE("Ri",'2.Mapa'!#REF!)</f>
        <v>#REF!</v>
      </c>
      <c r="D70" s="89" t="e">
        <f>IF('2.Mapa'!#REF!=D$5,$C70&amp;" ","")</f>
        <v>#REF!</v>
      </c>
      <c r="E70" s="89" t="e">
        <f>IF('2.Mapa'!#REF!=E$5,$C70&amp;" ","")</f>
        <v>#REF!</v>
      </c>
      <c r="F70" s="89" t="e">
        <f>IF('2.Mapa'!#REF!=F$5,$C70&amp;" ","")</f>
        <v>#REF!</v>
      </c>
      <c r="G70" s="90" t="e">
        <f>IF('2.Mapa'!#REF!=G$5,$C70&amp;" ","")</f>
        <v>#REF!</v>
      </c>
      <c r="H70" s="90" t="e">
        <f>IF('2.Mapa'!#REF!=H$5,$C70&amp;" ","")</f>
        <v>#REF!</v>
      </c>
      <c r="I70" s="90" t="e">
        <f>IF('2.Mapa'!#REF!=I$5,$C70&amp;" ","")</f>
        <v>#REF!</v>
      </c>
      <c r="J70" s="90" t="e">
        <f>IF('2.Mapa'!#REF!=J$5,$C70&amp;" ","")</f>
        <v>#REF!</v>
      </c>
      <c r="K70" s="90" t="e">
        <f>IF('2.Mapa'!#REF!=K$5,$C70&amp;" ","")</f>
        <v>#REF!</v>
      </c>
      <c r="L70" s="90" t="e">
        <f>IF('2.Mapa'!#REF!=L$5,$C70&amp;" ","")</f>
        <v>#REF!</v>
      </c>
      <c r="M70" s="90" t="e">
        <f>IF('2.Mapa'!#REF!=M$5,$C70&amp;" ","")</f>
        <v>#REF!</v>
      </c>
      <c r="N70" s="90" t="e">
        <f>IF('2.Mapa'!#REF!=N$5,$C70&amp;" ","")</f>
        <v>#REF!</v>
      </c>
      <c r="O70" s="91" t="e">
        <f>IF('2.Mapa'!#REF!=O$5,$C70&amp;" ","")</f>
        <v>#REF!</v>
      </c>
      <c r="P70" s="91" t="e">
        <f>IF('2.Mapa'!#REF!=P$5,$C70&amp;" ","")</f>
        <v>#REF!</v>
      </c>
      <c r="Q70" s="91" t="e">
        <f>IF('2.Mapa'!#REF!=Q$5,$C70&amp;" ","")</f>
        <v>#REF!</v>
      </c>
      <c r="R70" s="91" t="e">
        <f>IF('2.Mapa'!#REF!=R$5,$C70&amp;" ","")</f>
        <v>#REF!</v>
      </c>
      <c r="S70" s="91" t="e">
        <f>IF('2.Mapa'!#REF!=S$5,$C70&amp;" ","")</f>
        <v>#REF!</v>
      </c>
      <c r="T70" s="91" t="e">
        <f>IF('2.Mapa'!#REF!=T$5,$C70&amp;" ","")</f>
        <v>#REF!</v>
      </c>
      <c r="U70" s="91" t="e">
        <f>IF('2.Mapa'!#REF!=U$5,$C70&amp;" ","")</f>
        <v>#REF!</v>
      </c>
      <c r="V70" s="91" t="e">
        <f>IF('2.Mapa'!#REF!=V$5,$C70&amp;" ","")</f>
        <v>#REF!</v>
      </c>
      <c r="W70" s="91" t="e">
        <f>IF('2.Mapa'!#REF!=W$5,$C70&amp;" ","")</f>
        <v>#REF!</v>
      </c>
      <c r="X70" s="92" t="e">
        <f>IF('2.Mapa'!#REF!=X$5,$C70&amp;" ","")</f>
        <v>#REF!</v>
      </c>
      <c r="Y70" s="92" t="e">
        <f>IF('2.Mapa'!#REF!=Y$5,$C70&amp;" ","")</f>
        <v>#REF!</v>
      </c>
      <c r="Z70" s="92" t="e">
        <f>IF('2.Mapa'!#REF!=Z$5,$C70&amp;" ","")</f>
        <v>#REF!</v>
      </c>
      <c r="AA70" s="92" t="e">
        <f>IF('2.Mapa'!#REF!=AA$5,$C70&amp;" ","")</f>
        <v>#REF!</v>
      </c>
      <c r="AB70" s="92" t="e">
        <f>IF('2.Mapa'!#REF!=AB$5,$C70&amp;" ","")</f>
        <v>#REF!</v>
      </c>
      <c r="AC70" s="54" t="e">
        <f>CONCATENATE("Rr",'2.Mapa'!#REF!)</f>
        <v>#REF!</v>
      </c>
      <c r="AD70" s="89" t="e">
        <f>IF('2.Mapa'!#REF!=AD$5,$AC70&amp;" ","")</f>
        <v>#REF!</v>
      </c>
      <c r="AE70" s="89" t="e">
        <f>IF('2.Mapa'!#REF!=AE$5,$AC70&amp;" ","")</f>
        <v>#REF!</v>
      </c>
      <c r="AF70" s="89" t="e">
        <f>IF('2.Mapa'!#REF!=AF$5,$AC70&amp;" ","")</f>
        <v>#REF!</v>
      </c>
      <c r="AG70" s="90" t="e">
        <f>IF('2.Mapa'!#REF!=AG$5,$AC70&amp;" ","")</f>
        <v>#REF!</v>
      </c>
      <c r="AH70" s="90" t="e">
        <f>IF('2.Mapa'!#REF!=AH$5,$AC70&amp;" ","")</f>
        <v>#REF!</v>
      </c>
      <c r="AI70" s="90" t="e">
        <f>IF('2.Mapa'!#REF!=AI$5,$AC70&amp;" ","")</f>
        <v>#REF!</v>
      </c>
      <c r="AJ70" s="90" t="e">
        <f>IF('2.Mapa'!#REF!=AJ$5,$AC70&amp;" ","")</f>
        <v>#REF!</v>
      </c>
      <c r="AK70" s="90" t="e">
        <f>IF('2.Mapa'!#REF!=AK$5,$AC70&amp;" ","")</f>
        <v>#REF!</v>
      </c>
      <c r="AL70" s="90" t="e">
        <f>IF('2.Mapa'!#REF!=AL$5,$AC70&amp;" ","")</f>
        <v>#REF!</v>
      </c>
      <c r="AM70" s="90" t="e">
        <f>IF('2.Mapa'!#REF!=AM$5,$AC70&amp;" ","")</f>
        <v>#REF!</v>
      </c>
      <c r="AN70" s="90" t="e">
        <f>IF('2.Mapa'!#REF!=AN$5,$AC70&amp;" ","")</f>
        <v>#REF!</v>
      </c>
      <c r="AO70" s="91" t="e">
        <f>IF('2.Mapa'!#REF!=AO$5,$AC70&amp;" ","")</f>
        <v>#REF!</v>
      </c>
      <c r="AP70" s="91" t="e">
        <f>IF('2.Mapa'!#REF!=AP$5,$AC70&amp;" ","")</f>
        <v>#REF!</v>
      </c>
      <c r="AQ70" s="91" t="e">
        <f>IF('2.Mapa'!#REF!=AQ$5,$AC70&amp;" ","")</f>
        <v>#REF!</v>
      </c>
      <c r="AR70" s="91" t="e">
        <f>IF('2.Mapa'!#REF!=AR$5,$AC70&amp;" ","")</f>
        <v>#REF!</v>
      </c>
      <c r="AS70" s="91" t="e">
        <f>IF('2.Mapa'!#REF!=AS$5,$AC70&amp;" ","")</f>
        <v>#REF!</v>
      </c>
      <c r="AT70" s="91" t="e">
        <f>IF('2.Mapa'!#REF!=AT$5,$AC70&amp;" ","")</f>
        <v>#REF!</v>
      </c>
      <c r="AU70" s="91" t="e">
        <f>IF('2.Mapa'!#REF!=AU$5,$AC70&amp;" ","")</f>
        <v>#REF!</v>
      </c>
      <c r="AV70" s="91" t="e">
        <f>IF('2.Mapa'!#REF!=AV$5,$AC70&amp;" ","")</f>
        <v>#REF!</v>
      </c>
      <c r="AW70" s="91" t="e">
        <f>IF('2.Mapa'!#REF!=AW$5,$AC70&amp;" ","")</f>
        <v>#REF!</v>
      </c>
      <c r="AX70" s="92" t="e">
        <f>IF('2.Mapa'!#REF!=AX$5,$AC70&amp;" ","")</f>
        <v>#REF!</v>
      </c>
      <c r="AY70" s="92" t="e">
        <f>IF('2.Mapa'!#REF!=AY$5,$AC70&amp;" ","")</f>
        <v>#REF!</v>
      </c>
      <c r="AZ70" s="92" t="e">
        <f>IF('2.Mapa'!#REF!=AZ$5,$AC70&amp;" ","")</f>
        <v>#REF!</v>
      </c>
      <c r="BA70" s="92" t="e">
        <f>IF('2.Mapa'!#REF!=BA$5,$AC70&amp;" ","")</f>
        <v>#REF!</v>
      </c>
      <c r="BB70" s="92" t="e">
        <f>IF('2.Mapa'!#REF!=BB$5,$AC70&amp;" ","")</f>
        <v>#REF!</v>
      </c>
      <c r="BC70" s="2"/>
    </row>
    <row r="71" spans="1:55" x14ac:dyDescent="0.25">
      <c r="A71" s="4">
        <f t="shared" si="1"/>
        <v>396</v>
      </c>
      <c r="B71" s="88" t="e">
        <f>'2.Mapa'!#REF!</f>
        <v>#REF!</v>
      </c>
      <c r="C71" s="54" t="e">
        <f>CONCATENATE("Ri",'2.Mapa'!#REF!)</f>
        <v>#REF!</v>
      </c>
      <c r="D71" s="89" t="e">
        <f>IF('2.Mapa'!#REF!=D$5,$C71&amp;" ","")</f>
        <v>#REF!</v>
      </c>
      <c r="E71" s="89" t="e">
        <f>IF('2.Mapa'!#REF!=E$5,$C71&amp;" ","")</f>
        <v>#REF!</v>
      </c>
      <c r="F71" s="89" t="e">
        <f>IF('2.Mapa'!#REF!=F$5,$C71&amp;" ","")</f>
        <v>#REF!</v>
      </c>
      <c r="G71" s="90" t="e">
        <f>IF('2.Mapa'!#REF!=G$5,$C71&amp;" ","")</f>
        <v>#REF!</v>
      </c>
      <c r="H71" s="90" t="e">
        <f>IF('2.Mapa'!#REF!=H$5,$C71&amp;" ","")</f>
        <v>#REF!</v>
      </c>
      <c r="I71" s="90" t="e">
        <f>IF('2.Mapa'!#REF!=I$5,$C71&amp;" ","")</f>
        <v>#REF!</v>
      </c>
      <c r="J71" s="90" t="e">
        <f>IF('2.Mapa'!#REF!=J$5,$C71&amp;" ","")</f>
        <v>#REF!</v>
      </c>
      <c r="K71" s="90" t="e">
        <f>IF('2.Mapa'!#REF!=K$5,$C71&amp;" ","")</f>
        <v>#REF!</v>
      </c>
      <c r="L71" s="90" t="e">
        <f>IF('2.Mapa'!#REF!=L$5,$C71&amp;" ","")</f>
        <v>#REF!</v>
      </c>
      <c r="M71" s="90" t="e">
        <f>IF('2.Mapa'!#REF!=M$5,$C71&amp;" ","")</f>
        <v>#REF!</v>
      </c>
      <c r="N71" s="90" t="e">
        <f>IF('2.Mapa'!#REF!=N$5,$C71&amp;" ","")</f>
        <v>#REF!</v>
      </c>
      <c r="O71" s="91" t="e">
        <f>IF('2.Mapa'!#REF!=O$5,$C71&amp;" ","")</f>
        <v>#REF!</v>
      </c>
      <c r="P71" s="91" t="e">
        <f>IF('2.Mapa'!#REF!=P$5,$C71&amp;" ","")</f>
        <v>#REF!</v>
      </c>
      <c r="Q71" s="91" t="e">
        <f>IF('2.Mapa'!#REF!=Q$5,$C71&amp;" ","")</f>
        <v>#REF!</v>
      </c>
      <c r="R71" s="91" t="e">
        <f>IF('2.Mapa'!#REF!=R$5,$C71&amp;" ","")</f>
        <v>#REF!</v>
      </c>
      <c r="S71" s="91" t="e">
        <f>IF('2.Mapa'!#REF!=S$5,$C71&amp;" ","")</f>
        <v>#REF!</v>
      </c>
      <c r="T71" s="91" t="e">
        <f>IF('2.Mapa'!#REF!=T$5,$C71&amp;" ","")</f>
        <v>#REF!</v>
      </c>
      <c r="U71" s="91" t="e">
        <f>IF('2.Mapa'!#REF!=U$5,$C71&amp;" ","")</f>
        <v>#REF!</v>
      </c>
      <c r="V71" s="91" t="e">
        <f>IF('2.Mapa'!#REF!=V$5,$C71&amp;" ","")</f>
        <v>#REF!</v>
      </c>
      <c r="W71" s="91" t="e">
        <f>IF('2.Mapa'!#REF!=W$5,$C71&amp;" ","")</f>
        <v>#REF!</v>
      </c>
      <c r="X71" s="92" t="e">
        <f>IF('2.Mapa'!#REF!=X$5,$C71&amp;" ","")</f>
        <v>#REF!</v>
      </c>
      <c r="Y71" s="92" t="e">
        <f>IF('2.Mapa'!#REF!=Y$5,$C71&amp;" ","")</f>
        <v>#REF!</v>
      </c>
      <c r="Z71" s="92" t="e">
        <f>IF('2.Mapa'!#REF!=Z$5,$C71&amp;" ","")</f>
        <v>#REF!</v>
      </c>
      <c r="AA71" s="92" t="e">
        <f>IF('2.Mapa'!#REF!=AA$5,$C71&amp;" ","")</f>
        <v>#REF!</v>
      </c>
      <c r="AB71" s="92" t="e">
        <f>IF('2.Mapa'!#REF!=AB$5,$C71&amp;" ","")</f>
        <v>#REF!</v>
      </c>
      <c r="AC71" s="54" t="e">
        <f>CONCATENATE("Rr",'2.Mapa'!#REF!)</f>
        <v>#REF!</v>
      </c>
      <c r="AD71" s="89" t="e">
        <f>IF('2.Mapa'!#REF!=AD$5,$AC71&amp;" ","")</f>
        <v>#REF!</v>
      </c>
      <c r="AE71" s="89" t="e">
        <f>IF('2.Mapa'!#REF!=AE$5,$AC71&amp;" ","")</f>
        <v>#REF!</v>
      </c>
      <c r="AF71" s="89" t="e">
        <f>IF('2.Mapa'!#REF!=AF$5,$AC71&amp;" ","")</f>
        <v>#REF!</v>
      </c>
      <c r="AG71" s="90" t="e">
        <f>IF('2.Mapa'!#REF!=AG$5,$AC71&amp;" ","")</f>
        <v>#REF!</v>
      </c>
      <c r="AH71" s="90" t="e">
        <f>IF('2.Mapa'!#REF!=AH$5,$AC71&amp;" ","")</f>
        <v>#REF!</v>
      </c>
      <c r="AI71" s="90" t="e">
        <f>IF('2.Mapa'!#REF!=AI$5,$AC71&amp;" ","")</f>
        <v>#REF!</v>
      </c>
      <c r="AJ71" s="90" t="e">
        <f>IF('2.Mapa'!#REF!=AJ$5,$AC71&amp;" ","")</f>
        <v>#REF!</v>
      </c>
      <c r="AK71" s="90" t="e">
        <f>IF('2.Mapa'!#REF!=AK$5,$AC71&amp;" ","")</f>
        <v>#REF!</v>
      </c>
      <c r="AL71" s="90" t="e">
        <f>IF('2.Mapa'!#REF!=AL$5,$AC71&amp;" ","")</f>
        <v>#REF!</v>
      </c>
      <c r="AM71" s="90" t="e">
        <f>IF('2.Mapa'!#REF!=AM$5,$AC71&amp;" ","")</f>
        <v>#REF!</v>
      </c>
      <c r="AN71" s="90" t="e">
        <f>IF('2.Mapa'!#REF!=AN$5,$AC71&amp;" ","")</f>
        <v>#REF!</v>
      </c>
      <c r="AO71" s="91" t="e">
        <f>IF('2.Mapa'!#REF!=AO$5,$AC71&amp;" ","")</f>
        <v>#REF!</v>
      </c>
      <c r="AP71" s="91" t="e">
        <f>IF('2.Mapa'!#REF!=AP$5,$AC71&amp;" ","")</f>
        <v>#REF!</v>
      </c>
      <c r="AQ71" s="91" t="e">
        <f>IF('2.Mapa'!#REF!=AQ$5,$AC71&amp;" ","")</f>
        <v>#REF!</v>
      </c>
      <c r="AR71" s="91" t="e">
        <f>IF('2.Mapa'!#REF!=AR$5,$AC71&amp;" ","")</f>
        <v>#REF!</v>
      </c>
      <c r="AS71" s="91" t="e">
        <f>IF('2.Mapa'!#REF!=AS$5,$AC71&amp;" ","")</f>
        <v>#REF!</v>
      </c>
      <c r="AT71" s="91" t="e">
        <f>IF('2.Mapa'!#REF!=AT$5,$AC71&amp;" ","")</f>
        <v>#REF!</v>
      </c>
      <c r="AU71" s="91" t="e">
        <f>IF('2.Mapa'!#REF!=AU$5,$AC71&amp;" ","")</f>
        <v>#REF!</v>
      </c>
      <c r="AV71" s="91" t="e">
        <f>IF('2.Mapa'!#REF!=AV$5,$AC71&amp;" ","")</f>
        <v>#REF!</v>
      </c>
      <c r="AW71" s="91" t="e">
        <f>IF('2.Mapa'!#REF!=AW$5,$AC71&amp;" ","")</f>
        <v>#REF!</v>
      </c>
      <c r="AX71" s="92" t="e">
        <f>IF('2.Mapa'!#REF!=AX$5,$AC71&amp;" ","")</f>
        <v>#REF!</v>
      </c>
      <c r="AY71" s="92" t="e">
        <f>IF('2.Mapa'!#REF!=AY$5,$AC71&amp;" ","")</f>
        <v>#REF!</v>
      </c>
      <c r="AZ71" s="92" t="e">
        <f>IF('2.Mapa'!#REF!=AZ$5,$AC71&amp;" ","")</f>
        <v>#REF!</v>
      </c>
      <c r="BA71" s="92" t="e">
        <f>IF('2.Mapa'!#REF!=BA$5,$AC71&amp;" ","")</f>
        <v>#REF!</v>
      </c>
      <c r="BB71" s="92" t="e">
        <f>IF('2.Mapa'!#REF!=BB$5,$AC71&amp;" ","")</f>
        <v>#REF!</v>
      </c>
      <c r="BC71" s="2"/>
    </row>
    <row r="72" spans="1:55" x14ac:dyDescent="0.25">
      <c r="A72" s="4">
        <f t="shared" si="1"/>
        <v>402</v>
      </c>
      <c r="B72" s="88" t="e">
        <f>'2.Mapa'!#REF!</f>
        <v>#REF!</v>
      </c>
      <c r="C72" s="54" t="e">
        <f>CONCATENATE("Ri",'2.Mapa'!#REF!)</f>
        <v>#REF!</v>
      </c>
      <c r="D72" s="89" t="e">
        <f>IF('2.Mapa'!#REF!=D$5,$C72&amp;" ","")</f>
        <v>#REF!</v>
      </c>
      <c r="E72" s="89" t="e">
        <f>IF('2.Mapa'!#REF!=E$5,$C72&amp;" ","")</f>
        <v>#REF!</v>
      </c>
      <c r="F72" s="89" t="e">
        <f>IF('2.Mapa'!#REF!=F$5,$C72&amp;" ","")</f>
        <v>#REF!</v>
      </c>
      <c r="G72" s="90" t="e">
        <f>IF('2.Mapa'!#REF!=G$5,$C72&amp;" ","")</f>
        <v>#REF!</v>
      </c>
      <c r="H72" s="90" t="e">
        <f>IF('2.Mapa'!#REF!=H$5,$C72&amp;" ","")</f>
        <v>#REF!</v>
      </c>
      <c r="I72" s="90" t="e">
        <f>IF('2.Mapa'!#REF!=I$5,$C72&amp;" ","")</f>
        <v>#REF!</v>
      </c>
      <c r="J72" s="90" t="e">
        <f>IF('2.Mapa'!#REF!=J$5,$C72&amp;" ","")</f>
        <v>#REF!</v>
      </c>
      <c r="K72" s="90" t="e">
        <f>IF('2.Mapa'!#REF!=K$5,$C72&amp;" ","")</f>
        <v>#REF!</v>
      </c>
      <c r="L72" s="90" t="e">
        <f>IF('2.Mapa'!#REF!=L$5,$C72&amp;" ","")</f>
        <v>#REF!</v>
      </c>
      <c r="M72" s="90" t="e">
        <f>IF('2.Mapa'!#REF!=M$5,$C72&amp;" ","")</f>
        <v>#REF!</v>
      </c>
      <c r="N72" s="90" t="e">
        <f>IF('2.Mapa'!#REF!=N$5,$C72&amp;" ","")</f>
        <v>#REF!</v>
      </c>
      <c r="O72" s="91" t="e">
        <f>IF('2.Mapa'!#REF!=O$5,$C72&amp;" ","")</f>
        <v>#REF!</v>
      </c>
      <c r="P72" s="91" t="e">
        <f>IF('2.Mapa'!#REF!=P$5,$C72&amp;" ","")</f>
        <v>#REF!</v>
      </c>
      <c r="Q72" s="91" t="e">
        <f>IF('2.Mapa'!#REF!=Q$5,$C72&amp;" ","")</f>
        <v>#REF!</v>
      </c>
      <c r="R72" s="91" t="e">
        <f>IF('2.Mapa'!#REF!=R$5,$C72&amp;" ","")</f>
        <v>#REF!</v>
      </c>
      <c r="S72" s="91" t="e">
        <f>IF('2.Mapa'!#REF!=S$5,$C72&amp;" ","")</f>
        <v>#REF!</v>
      </c>
      <c r="T72" s="91" t="e">
        <f>IF('2.Mapa'!#REF!=T$5,$C72&amp;" ","")</f>
        <v>#REF!</v>
      </c>
      <c r="U72" s="91" t="e">
        <f>IF('2.Mapa'!#REF!=U$5,$C72&amp;" ","")</f>
        <v>#REF!</v>
      </c>
      <c r="V72" s="91" t="e">
        <f>IF('2.Mapa'!#REF!=V$5,$C72&amp;" ","")</f>
        <v>#REF!</v>
      </c>
      <c r="W72" s="91" t="e">
        <f>IF('2.Mapa'!#REF!=W$5,$C72&amp;" ","")</f>
        <v>#REF!</v>
      </c>
      <c r="X72" s="92" t="e">
        <f>IF('2.Mapa'!#REF!=X$5,$C72&amp;" ","")</f>
        <v>#REF!</v>
      </c>
      <c r="Y72" s="92" t="e">
        <f>IF('2.Mapa'!#REF!=Y$5,$C72&amp;" ","")</f>
        <v>#REF!</v>
      </c>
      <c r="Z72" s="92" t="e">
        <f>IF('2.Mapa'!#REF!=Z$5,$C72&amp;" ","")</f>
        <v>#REF!</v>
      </c>
      <c r="AA72" s="92" t="e">
        <f>IF('2.Mapa'!#REF!=AA$5,$C72&amp;" ","")</f>
        <v>#REF!</v>
      </c>
      <c r="AB72" s="92" t="e">
        <f>IF('2.Mapa'!#REF!=AB$5,$C72&amp;" ","")</f>
        <v>#REF!</v>
      </c>
      <c r="AC72" s="54" t="e">
        <f>CONCATENATE("Rr",'2.Mapa'!#REF!)</f>
        <v>#REF!</v>
      </c>
      <c r="AD72" s="89" t="e">
        <f>IF('2.Mapa'!#REF!=AD$5,$AC72&amp;" ","")</f>
        <v>#REF!</v>
      </c>
      <c r="AE72" s="89" t="e">
        <f>IF('2.Mapa'!#REF!=AE$5,$AC72&amp;" ","")</f>
        <v>#REF!</v>
      </c>
      <c r="AF72" s="89" t="e">
        <f>IF('2.Mapa'!#REF!=AF$5,$AC72&amp;" ","")</f>
        <v>#REF!</v>
      </c>
      <c r="AG72" s="90" t="e">
        <f>IF('2.Mapa'!#REF!=AG$5,$AC72&amp;" ","")</f>
        <v>#REF!</v>
      </c>
      <c r="AH72" s="90" t="e">
        <f>IF('2.Mapa'!#REF!=AH$5,$AC72&amp;" ","")</f>
        <v>#REF!</v>
      </c>
      <c r="AI72" s="90" t="e">
        <f>IF('2.Mapa'!#REF!=AI$5,$AC72&amp;" ","")</f>
        <v>#REF!</v>
      </c>
      <c r="AJ72" s="90" t="e">
        <f>IF('2.Mapa'!#REF!=AJ$5,$AC72&amp;" ","")</f>
        <v>#REF!</v>
      </c>
      <c r="AK72" s="90" t="e">
        <f>IF('2.Mapa'!#REF!=AK$5,$AC72&amp;" ","")</f>
        <v>#REF!</v>
      </c>
      <c r="AL72" s="90" t="e">
        <f>IF('2.Mapa'!#REF!=AL$5,$AC72&amp;" ","")</f>
        <v>#REF!</v>
      </c>
      <c r="AM72" s="90" t="e">
        <f>IF('2.Mapa'!#REF!=AM$5,$AC72&amp;" ","")</f>
        <v>#REF!</v>
      </c>
      <c r="AN72" s="90" t="e">
        <f>IF('2.Mapa'!#REF!=AN$5,$AC72&amp;" ","")</f>
        <v>#REF!</v>
      </c>
      <c r="AO72" s="91" t="e">
        <f>IF('2.Mapa'!#REF!=AO$5,$AC72&amp;" ","")</f>
        <v>#REF!</v>
      </c>
      <c r="AP72" s="91" t="e">
        <f>IF('2.Mapa'!#REF!=AP$5,$AC72&amp;" ","")</f>
        <v>#REF!</v>
      </c>
      <c r="AQ72" s="91" t="e">
        <f>IF('2.Mapa'!#REF!=AQ$5,$AC72&amp;" ","")</f>
        <v>#REF!</v>
      </c>
      <c r="AR72" s="91" t="e">
        <f>IF('2.Mapa'!#REF!=AR$5,$AC72&amp;" ","")</f>
        <v>#REF!</v>
      </c>
      <c r="AS72" s="91" t="e">
        <f>IF('2.Mapa'!#REF!=AS$5,$AC72&amp;" ","")</f>
        <v>#REF!</v>
      </c>
      <c r="AT72" s="91" t="e">
        <f>IF('2.Mapa'!#REF!=AT$5,$AC72&amp;" ","")</f>
        <v>#REF!</v>
      </c>
      <c r="AU72" s="91" t="e">
        <f>IF('2.Mapa'!#REF!=AU$5,$AC72&amp;" ","")</f>
        <v>#REF!</v>
      </c>
      <c r="AV72" s="91" t="e">
        <f>IF('2.Mapa'!#REF!=AV$5,$AC72&amp;" ","")</f>
        <v>#REF!</v>
      </c>
      <c r="AW72" s="91" t="e">
        <f>IF('2.Mapa'!#REF!=AW$5,$AC72&amp;" ","")</f>
        <v>#REF!</v>
      </c>
      <c r="AX72" s="92" t="e">
        <f>IF('2.Mapa'!#REF!=AX$5,$AC72&amp;" ","")</f>
        <v>#REF!</v>
      </c>
      <c r="AY72" s="92" t="e">
        <f>IF('2.Mapa'!#REF!=AY$5,$AC72&amp;" ","")</f>
        <v>#REF!</v>
      </c>
      <c r="AZ72" s="92" t="e">
        <f>IF('2.Mapa'!#REF!=AZ$5,$AC72&amp;" ","")</f>
        <v>#REF!</v>
      </c>
      <c r="BA72" s="92" t="e">
        <f>IF('2.Mapa'!#REF!=BA$5,$AC72&amp;" ","")</f>
        <v>#REF!</v>
      </c>
      <c r="BB72" s="92" t="e">
        <f>IF('2.Mapa'!#REF!=BB$5,$AC72&amp;" ","")</f>
        <v>#REF!</v>
      </c>
      <c r="BC72" s="2"/>
    </row>
    <row r="73" spans="1:55" x14ac:dyDescent="0.25">
      <c r="A73" s="4">
        <f t="shared" si="1"/>
        <v>408</v>
      </c>
      <c r="B73" s="88" t="e">
        <f>'2.Mapa'!#REF!</f>
        <v>#REF!</v>
      </c>
      <c r="C73" s="54" t="e">
        <f>CONCATENATE("Ri",'2.Mapa'!#REF!)</f>
        <v>#REF!</v>
      </c>
      <c r="D73" s="89" t="e">
        <f>IF('2.Mapa'!#REF!=D$5,$C73&amp;" ","")</f>
        <v>#REF!</v>
      </c>
      <c r="E73" s="89" t="e">
        <f>IF('2.Mapa'!#REF!=E$5,$C73&amp;" ","")</f>
        <v>#REF!</v>
      </c>
      <c r="F73" s="89" t="e">
        <f>IF('2.Mapa'!#REF!=F$5,$C73&amp;" ","")</f>
        <v>#REF!</v>
      </c>
      <c r="G73" s="90" t="e">
        <f>IF('2.Mapa'!#REF!=G$5,$C73&amp;" ","")</f>
        <v>#REF!</v>
      </c>
      <c r="H73" s="90" t="e">
        <f>IF('2.Mapa'!#REF!=H$5,$C73&amp;" ","")</f>
        <v>#REF!</v>
      </c>
      <c r="I73" s="90" t="e">
        <f>IF('2.Mapa'!#REF!=I$5,$C73&amp;" ","")</f>
        <v>#REF!</v>
      </c>
      <c r="J73" s="90" t="e">
        <f>IF('2.Mapa'!#REF!=J$5,$C73&amp;" ","")</f>
        <v>#REF!</v>
      </c>
      <c r="K73" s="90" t="e">
        <f>IF('2.Mapa'!#REF!=K$5,$C73&amp;" ","")</f>
        <v>#REF!</v>
      </c>
      <c r="L73" s="90" t="e">
        <f>IF('2.Mapa'!#REF!=L$5,$C73&amp;" ","")</f>
        <v>#REF!</v>
      </c>
      <c r="M73" s="90" t="e">
        <f>IF('2.Mapa'!#REF!=M$5,$C73&amp;" ","")</f>
        <v>#REF!</v>
      </c>
      <c r="N73" s="90" t="e">
        <f>IF('2.Mapa'!#REF!=N$5,$C73&amp;" ","")</f>
        <v>#REF!</v>
      </c>
      <c r="O73" s="91" t="e">
        <f>IF('2.Mapa'!#REF!=O$5,$C73&amp;" ","")</f>
        <v>#REF!</v>
      </c>
      <c r="P73" s="91" t="e">
        <f>IF('2.Mapa'!#REF!=P$5,$C73&amp;" ","")</f>
        <v>#REF!</v>
      </c>
      <c r="Q73" s="91" t="e">
        <f>IF('2.Mapa'!#REF!=Q$5,$C73&amp;" ","")</f>
        <v>#REF!</v>
      </c>
      <c r="R73" s="91" t="e">
        <f>IF('2.Mapa'!#REF!=R$5,$C73&amp;" ","")</f>
        <v>#REF!</v>
      </c>
      <c r="S73" s="91" t="e">
        <f>IF('2.Mapa'!#REF!=S$5,$C73&amp;" ","")</f>
        <v>#REF!</v>
      </c>
      <c r="T73" s="91" t="e">
        <f>IF('2.Mapa'!#REF!=T$5,$C73&amp;" ","")</f>
        <v>#REF!</v>
      </c>
      <c r="U73" s="91" t="e">
        <f>IF('2.Mapa'!#REF!=U$5,$C73&amp;" ","")</f>
        <v>#REF!</v>
      </c>
      <c r="V73" s="91" t="e">
        <f>IF('2.Mapa'!#REF!=V$5,$C73&amp;" ","")</f>
        <v>#REF!</v>
      </c>
      <c r="W73" s="91" t="e">
        <f>IF('2.Mapa'!#REF!=W$5,$C73&amp;" ","")</f>
        <v>#REF!</v>
      </c>
      <c r="X73" s="92" t="e">
        <f>IF('2.Mapa'!#REF!=X$5,$C73&amp;" ","")</f>
        <v>#REF!</v>
      </c>
      <c r="Y73" s="92" t="e">
        <f>IF('2.Mapa'!#REF!=Y$5,$C73&amp;" ","")</f>
        <v>#REF!</v>
      </c>
      <c r="Z73" s="92" t="e">
        <f>IF('2.Mapa'!#REF!=Z$5,$C73&amp;" ","")</f>
        <v>#REF!</v>
      </c>
      <c r="AA73" s="92" t="e">
        <f>IF('2.Mapa'!#REF!=AA$5,$C73&amp;" ","")</f>
        <v>#REF!</v>
      </c>
      <c r="AB73" s="92" t="e">
        <f>IF('2.Mapa'!#REF!=AB$5,$C73&amp;" ","")</f>
        <v>#REF!</v>
      </c>
      <c r="AC73" s="54" t="e">
        <f>CONCATENATE("Rr",'2.Mapa'!#REF!)</f>
        <v>#REF!</v>
      </c>
      <c r="AD73" s="89" t="e">
        <f>IF('2.Mapa'!#REF!=AD$5,$AC73&amp;" ","")</f>
        <v>#REF!</v>
      </c>
      <c r="AE73" s="89" t="e">
        <f>IF('2.Mapa'!#REF!=AE$5,$AC73&amp;" ","")</f>
        <v>#REF!</v>
      </c>
      <c r="AF73" s="89" t="e">
        <f>IF('2.Mapa'!#REF!=AF$5,$AC73&amp;" ","")</f>
        <v>#REF!</v>
      </c>
      <c r="AG73" s="90" t="e">
        <f>IF('2.Mapa'!#REF!=AG$5,$AC73&amp;" ","")</f>
        <v>#REF!</v>
      </c>
      <c r="AH73" s="90" t="e">
        <f>IF('2.Mapa'!#REF!=AH$5,$AC73&amp;" ","")</f>
        <v>#REF!</v>
      </c>
      <c r="AI73" s="90" t="e">
        <f>IF('2.Mapa'!#REF!=AI$5,$AC73&amp;" ","")</f>
        <v>#REF!</v>
      </c>
      <c r="AJ73" s="90" t="e">
        <f>IF('2.Mapa'!#REF!=AJ$5,$AC73&amp;" ","")</f>
        <v>#REF!</v>
      </c>
      <c r="AK73" s="90" t="e">
        <f>IF('2.Mapa'!#REF!=AK$5,$AC73&amp;" ","")</f>
        <v>#REF!</v>
      </c>
      <c r="AL73" s="90" t="e">
        <f>IF('2.Mapa'!#REF!=AL$5,$AC73&amp;" ","")</f>
        <v>#REF!</v>
      </c>
      <c r="AM73" s="90" t="e">
        <f>IF('2.Mapa'!#REF!=AM$5,$AC73&amp;" ","")</f>
        <v>#REF!</v>
      </c>
      <c r="AN73" s="90" t="e">
        <f>IF('2.Mapa'!#REF!=AN$5,$AC73&amp;" ","")</f>
        <v>#REF!</v>
      </c>
      <c r="AO73" s="91" t="e">
        <f>IF('2.Mapa'!#REF!=AO$5,$AC73&amp;" ","")</f>
        <v>#REF!</v>
      </c>
      <c r="AP73" s="91" t="e">
        <f>IF('2.Mapa'!#REF!=AP$5,$AC73&amp;" ","")</f>
        <v>#REF!</v>
      </c>
      <c r="AQ73" s="91" t="e">
        <f>IF('2.Mapa'!#REF!=AQ$5,$AC73&amp;" ","")</f>
        <v>#REF!</v>
      </c>
      <c r="AR73" s="91" t="e">
        <f>IF('2.Mapa'!#REF!=AR$5,$AC73&amp;" ","")</f>
        <v>#REF!</v>
      </c>
      <c r="AS73" s="91" t="e">
        <f>IF('2.Mapa'!#REF!=AS$5,$AC73&amp;" ","")</f>
        <v>#REF!</v>
      </c>
      <c r="AT73" s="91" t="e">
        <f>IF('2.Mapa'!#REF!=AT$5,$AC73&amp;" ","")</f>
        <v>#REF!</v>
      </c>
      <c r="AU73" s="91" t="e">
        <f>IF('2.Mapa'!#REF!=AU$5,$AC73&amp;" ","")</f>
        <v>#REF!</v>
      </c>
      <c r="AV73" s="91" t="e">
        <f>IF('2.Mapa'!#REF!=AV$5,$AC73&amp;" ","")</f>
        <v>#REF!</v>
      </c>
      <c r="AW73" s="91" t="e">
        <f>IF('2.Mapa'!#REF!=AW$5,$AC73&amp;" ","")</f>
        <v>#REF!</v>
      </c>
      <c r="AX73" s="92" t="e">
        <f>IF('2.Mapa'!#REF!=AX$5,$AC73&amp;" ","")</f>
        <v>#REF!</v>
      </c>
      <c r="AY73" s="92" t="e">
        <f>IF('2.Mapa'!#REF!=AY$5,$AC73&amp;" ","")</f>
        <v>#REF!</v>
      </c>
      <c r="AZ73" s="92" t="e">
        <f>IF('2.Mapa'!#REF!=AZ$5,$AC73&amp;" ","")</f>
        <v>#REF!</v>
      </c>
      <c r="BA73" s="92" t="e">
        <f>IF('2.Mapa'!#REF!=BA$5,$AC73&amp;" ","")</f>
        <v>#REF!</v>
      </c>
      <c r="BB73" s="92" t="e">
        <f>IF('2.Mapa'!#REF!=BB$5,$AC73&amp;" ","")</f>
        <v>#REF!</v>
      </c>
      <c r="BC73" s="2"/>
    </row>
    <row r="74" spans="1:55" x14ac:dyDescent="0.25">
      <c r="A74" s="4">
        <f t="shared" si="1"/>
        <v>414</v>
      </c>
      <c r="B74" s="88" t="e">
        <f>'2.Mapa'!#REF!</f>
        <v>#REF!</v>
      </c>
      <c r="C74" s="54" t="e">
        <f>CONCATENATE("Ri",'2.Mapa'!#REF!)</f>
        <v>#REF!</v>
      </c>
      <c r="D74" s="89" t="e">
        <f>IF('2.Mapa'!#REF!=D$5,$C74&amp;" ","")</f>
        <v>#REF!</v>
      </c>
      <c r="E74" s="89" t="e">
        <f>IF('2.Mapa'!#REF!=E$5,$C74&amp;" ","")</f>
        <v>#REF!</v>
      </c>
      <c r="F74" s="89" t="e">
        <f>IF('2.Mapa'!#REF!=F$5,$C74&amp;" ","")</f>
        <v>#REF!</v>
      </c>
      <c r="G74" s="90" t="e">
        <f>IF('2.Mapa'!#REF!=G$5,$C74&amp;" ","")</f>
        <v>#REF!</v>
      </c>
      <c r="H74" s="90" t="e">
        <f>IF('2.Mapa'!#REF!=H$5,$C74&amp;" ","")</f>
        <v>#REF!</v>
      </c>
      <c r="I74" s="90" t="e">
        <f>IF('2.Mapa'!#REF!=I$5,$C74&amp;" ","")</f>
        <v>#REF!</v>
      </c>
      <c r="J74" s="90" t="e">
        <f>IF('2.Mapa'!#REF!=J$5,$C74&amp;" ","")</f>
        <v>#REF!</v>
      </c>
      <c r="K74" s="90" t="e">
        <f>IF('2.Mapa'!#REF!=K$5,$C74&amp;" ","")</f>
        <v>#REF!</v>
      </c>
      <c r="L74" s="90" t="e">
        <f>IF('2.Mapa'!#REF!=L$5,$C74&amp;" ","")</f>
        <v>#REF!</v>
      </c>
      <c r="M74" s="90" t="e">
        <f>IF('2.Mapa'!#REF!=M$5,$C74&amp;" ","")</f>
        <v>#REF!</v>
      </c>
      <c r="N74" s="90" t="e">
        <f>IF('2.Mapa'!#REF!=N$5,$C74&amp;" ","")</f>
        <v>#REF!</v>
      </c>
      <c r="O74" s="91" t="e">
        <f>IF('2.Mapa'!#REF!=O$5,$C74&amp;" ","")</f>
        <v>#REF!</v>
      </c>
      <c r="P74" s="91" t="e">
        <f>IF('2.Mapa'!#REF!=P$5,$C74&amp;" ","")</f>
        <v>#REF!</v>
      </c>
      <c r="Q74" s="91" t="e">
        <f>IF('2.Mapa'!#REF!=Q$5,$C74&amp;" ","")</f>
        <v>#REF!</v>
      </c>
      <c r="R74" s="91" t="e">
        <f>IF('2.Mapa'!#REF!=R$5,$C74&amp;" ","")</f>
        <v>#REF!</v>
      </c>
      <c r="S74" s="91" t="e">
        <f>IF('2.Mapa'!#REF!=S$5,$C74&amp;" ","")</f>
        <v>#REF!</v>
      </c>
      <c r="T74" s="91" t="e">
        <f>IF('2.Mapa'!#REF!=T$5,$C74&amp;" ","")</f>
        <v>#REF!</v>
      </c>
      <c r="U74" s="91" t="e">
        <f>IF('2.Mapa'!#REF!=U$5,$C74&amp;" ","")</f>
        <v>#REF!</v>
      </c>
      <c r="V74" s="91" t="e">
        <f>IF('2.Mapa'!#REF!=V$5,$C74&amp;" ","")</f>
        <v>#REF!</v>
      </c>
      <c r="W74" s="91" t="e">
        <f>IF('2.Mapa'!#REF!=W$5,$C74&amp;" ","")</f>
        <v>#REF!</v>
      </c>
      <c r="X74" s="92" t="e">
        <f>IF('2.Mapa'!#REF!=X$5,$C74&amp;" ","")</f>
        <v>#REF!</v>
      </c>
      <c r="Y74" s="92" t="e">
        <f>IF('2.Mapa'!#REF!=Y$5,$C74&amp;" ","")</f>
        <v>#REF!</v>
      </c>
      <c r="Z74" s="92" t="e">
        <f>IF('2.Mapa'!#REF!=Z$5,$C74&amp;" ","")</f>
        <v>#REF!</v>
      </c>
      <c r="AA74" s="92" t="e">
        <f>IF('2.Mapa'!#REF!=AA$5,$C74&amp;" ","")</f>
        <v>#REF!</v>
      </c>
      <c r="AB74" s="92" t="e">
        <f>IF('2.Mapa'!#REF!=AB$5,$C74&amp;" ","")</f>
        <v>#REF!</v>
      </c>
      <c r="AC74" s="54" t="e">
        <f>CONCATENATE("Rr",'2.Mapa'!#REF!)</f>
        <v>#REF!</v>
      </c>
      <c r="AD74" s="89" t="e">
        <f>IF('2.Mapa'!#REF!=AD$5,$AC74&amp;" ","")</f>
        <v>#REF!</v>
      </c>
      <c r="AE74" s="89" t="e">
        <f>IF('2.Mapa'!#REF!=AE$5,$AC74&amp;" ","")</f>
        <v>#REF!</v>
      </c>
      <c r="AF74" s="89" t="e">
        <f>IF('2.Mapa'!#REF!=AF$5,$AC74&amp;" ","")</f>
        <v>#REF!</v>
      </c>
      <c r="AG74" s="90" t="e">
        <f>IF('2.Mapa'!#REF!=AG$5,$AC74&amp;" ","")</f>
        <v>#REF!</v>
      </c>
      <c r="AH74" s="90" t="e">
        <f>IF('2.Mapa'!#REF!=AH$5,$AC74&amp;" ","")</f>
        <v>#REF!</v>
      </c>
      <c r="AI74" s="90" t="e">
        <f>IF('2.Mapa'!#REF!=AI$5,$AC74&amp;" ","")</f>
        <v>#REF!</v>
      </c>
      <c r="AJ74" s="90" t="e">
        <f>IF('2.Mapa'!#REF!=AJ$5,$AC74&amp;" ","")</f>
        <v>#REF!</v>
      </c>
      <c r="AK74" s="90" t="e">
        <f>IF('2.Mapa'!#REF!=AK$5,$AC74&amp;" ","")</f>
        <v>#REF!</v>
      </c>
      <c r="AL74" s="90" t="e">
        <f>IF('2.Mapa'!#REF!=AL$5,$AC74&amp;" ","")</f>
        <v>#REF!</v>
      </c>
      <c r="AM74" s="90" t="e">
        <f>IF('2.Mapa'!#REF!=AM$5,$AC74&amp;" ","")</f>
        <v>#REF!</v>
      </c>
      <c r="AN74" s="90" t="e">
        <f>IF('2.Mapa'!#REF!=AN$5,$AC74&amp;" ","")</f>
        <v>#REF!</v>
      </c>
      <c r="AO74" s="91" t="e">
        <f>IF('2.Mapa'!#REF!=AO$5,$AC74&amp;" ","")</f>
        <v>#REF!</v>
      </c>
      <c r="AP74" s="91" t="e">
        <f>IF('2.Mapa'!#REF!=AP$5,$AC74&amp;" ","")</f>
        <v>#REF!</v>
      </c>
      <c r="AQ74" s="91" t="e">
        <f>IF('2.Mapa'!#REF!=AQ$5,$AC74&amp;" ","")</f>
        <v>#REF!</v>
      </c>
      <c r="AR74" s="91" t="e">
        <f>IF('2.Mapa'!#REF!=AR$5,$AC74&amp;" ","")</f>
        <v>#REF!</v>
      </c>
      <c r="AS74" s="91" t="e">
        <f>IF('2.Mapa'!#REF!=AS$5,$AC74&amp;" ","")</f>
        <v>#REF!</v>
      </c>
      <c r="AT74" s="91" t="e">
        <f>IF('2.Mapa'!#REF!=AT$5,$AC74&amp;" ","")</f>
        <v>#REF!</v>
      </c>
      <c r="AU74" s="91" t="e">
        <f>IF('2.Mapa'!#REF!=AU$5,$AC74&amp;" ","")</f>
        <v>#REF!</v>
      </c>
      <c r="AV74" s="91" t="e">
        <f>IF('2.Mapa'!#REF!=AV$5,$AC74&amp;" ","")</f>
        <v>#REF!</v>
      </c>
      <c r="AW74" s="91" t="e">
        <f>IF('2.Mapa'!#REF!=AW$5,$AC74&amp;" ","")</f>
        <v>#REF!</v>
      </c>
      <c r="AX74" s="92" t="e">
        <f>IF('2.Mapa'!#REF!=AX$5,$AC74&amp;" ","")</f>
        <v>#REF!</v>
      </c>
      <c r="AY74" s="92" t="e">
        <f>IF('2.Mapa'!#REF!=AY$5,$AC74&amp;" ","")</f>
        <v>#REF!</v>
      </c>
      <c r="AZ74" s="92" t="e">
        <f>IF('2.Mapa'!#REF!=AZ$5,$AC74&amp;" ","")</f>
        <v>#REF!</v>
      </c>
      <c r="BA74" s="92" t="e">
        <f>IF('2.Mapa'!#REF!=BA$5,$AC74&amp;" ","")</f>
        <v>#REF!</v>
      </c>
      <c r="BB74" s="92" t="e">
        <f>IF('2.Mapa'!#REF!=BB$5,$AC74&amp;" ","")</f>
        <v>#REF!</v>
      </c>
      <c r="BC74" s="2"/>
    </row>
    <row r="75" spans="1:55" x14ac:dyDescent="0.25">
      <c r="A75" s="4">
        <f t="shared" si="1"/>
        <v>420</v>
      </c>
      <c r="B75" s="88" t="e">
        <f>'2.Mapa'!#REF!</f>
        <v>#REF!</v>
      </c>
      <c r="C75" s="54" t="e">
        <f>CONCATENATE("Ri",'2.Mapa'!#REF!)</f>
        <v>#REF!</v>
      </c>
      <c r="D75" s="89" t="e">
        <f>IF('2.Mapa'!#REF!=D$5,$C75&amp;" ","")</f>
        <v>#REF!</v>
      </c>
      <c r="E75" s="89" t="e">
        <f>IF('2.Mapa'!#REF!=E$5,$C75&amp;" ","")</f>
        <v>#REF!</v>
      </c>
      <c r="F75" s="89" t="e">
        <f>IF('2.Mapa'!#REF!=F$5,$C75&amp;" ","")</f>
        <v>#REF!</v>
      </c>
      <c r="G75" s="90" t="e">
        <f>IF('2.Mapa'!#REF!=G$5,$C75&amp;" ","")</f>
        <v>#REF!</v>
      </c>
      <c r="H75" s="90" t="e">
        <f>IF('2.Mapa'!#REF!=H$5,$C75&amp;" ","")</f>
        <v>#REF!</v>
      </c>
      <c r="I75" s="90" t="e">
        <f>IF('2.Mapa'!#REF!=I$5,$C75&amp;" ","")</f>
        <v>#REF!</v>
      </c>
      <c r="J75" s="90" t="e">
        <f>IF('2.Mapa'!#REF!=J$5,$C75&amp;" ","")</f>
        <v>#REF!</v>
      </c>
      <c r="K75" s="90" t="e">
        <f>IF('2.Mapa'!#REF!=K$5,$C75&amp;" ","")</f>
        <v>#REF!</v>
      </c>
      <c r="L75" s="90" t="e">
        <f>IF('2.Mapa'!#REF!=L$5,$C75&amp;" ","")</f>
        <v>#REF!</v>
      </c>
      <c r="M75" s="90" t="e">
        <f>IF('2.Mapa'!#REF!=M$5,$C75&amp;" ","")</f>
        <v>#REF!</v>
      </c>
      <c r="N75" s="90" t="e">
        <f>IF('2.Mapa'!#REF!=N$5,$C75&amp;" ","")</f>
        <v>#REF!</v>
      </c>
      <c r="O75" s="91" t="e">
        <f>IF('2.Mapa'!#REF!=O$5,$C75&amp;" ","")</f>
        <v>#REF!</v>
      </c>
      <c r="P75" s="91" t="e">
        <f>IF('2.Mapa'!#REF!=P$5,$C75&amp;" ","")</f>
        <v>#REF!</v>
      </c>
      <c r="Q75" s="91" t="e">
        <f>IF('2.Mapa'!#REF!=Q$5,$C75&amp;" ","")</f>
        <v>#REF!</v>
      </c>
      <c r="R75" s="91" t="e">
        <f>IF('2.Mapa'!#REF!=R$5,$C75&amp;" ","")</f>
        <v>#REF!</v>
      </c>
      <c r="S75" s="91" t="e">
        <f>IF('2.Mapa'!#REF!=S$5,$C75&amp;" ","")</f>
        <v>#REF!</v>
      </c>
      <c r="T75" s="91" t="e">
        <f>IF('2.Mapa'!#REF!=T$5,$C75&amp;" ","")</f>
        <v>#REF!</v>
      </c>
      <c r="U75" s="91" t="e">
        <f>IF('2.Mapa'!#REF!=U$5,$C75&amp;" ","")</f>
        <v>#REF!</v>
      </c>
      <c r="V75" s="91" t="e">
        <f>IF('2.Mapa'!#REF!=V$5,$C75&amp;" ","")</f>
        <v>#REF!</v>
      </c>
      <c r="W75" s="91" t="e">
        <f>IF('2.Mapa'!#REF!=W$5,$C75&amp;" ","")</f>
        <v>#REF!</v>
      </c>
      <c r="X75" s="92" t="e">
        <f>IF('2.Mapa'!#REF!=X$5,$C75&amp;" ","")</f>
        <v>#REF!</v>
      </c>
      <c r="Y75" s="92" t="e">
        <f>IF('2.Mapa'!#REF!=Y$5,$C75&amp;" ","")</f>
        <v>#REF!</v>
      </c>
      <c r="Z75" s="92" t="e">
        <f>IF('2.Mapa'!#REF!=Z$5,$C75&amp;" ","")</f>
        <v>#REF!</v>
      </c>
      <c r="AA75" s="92" t="e">
        <f>IF('2.Mapa'!#REF!=AA$5,$C75&amp;" ","")</f>
        <v>#REF!</v>
      </c>
      <c r="AB75" s="92" t="e">
        <f>IF('2.Mapa'!#REF!=AB$5,$C75&amp;" ","")</f>
        <v>#REF!</v>
      </c>
      <c r="AC75" s="54" t="e">
        <f>CONCATENATE("Rr",'2.Mapa'!#REF!)</f>
        <v>#REF!</v>
      </c>
      <c r="AD75" s="89" t="e">
        <f>IF('2.Mapa'!#REF!=AD$5,$AC75&amp;" ","")</f>
        <v>#REF!</v>
      </c>
      <c r="AE75" s="89" t="e">
        <f>IF('2.Mapa'!#REF!=AE$5,$AC75&amp;" ","")</f>
        <v>#REF!</v>
      </c>
      <c r="AF75" s="89" t="e">
        <f>IF('2.Mapa'!#REF!=AF$5,$AC75&amp;" ","")</f>
        <v>#REF!</v>
      </c>
      <c r="AG75" s="90" t="e">
        <f>IF('2.Mapa'!#REF!=AG$5,$AC75&amp;" ","")</f>
        <v>#REF!</v>
      </c>
      <c r="AH75" s="90" t="e">
        <f>IF('2.Mapa'!#REF!=AH$5,$AC75&amp;" ","")</f>
        <v>#REF!</v>
      </c>
      <c r="AI75" s="90" t="e">
        <f>IF('2.Mapa'!#REF!=AI$5,$AC75&amp;" ","")</f>
        <v>#REF!</v>
      </c>
      <c r="AJ75" s="90" t="e">
        <f>IF('2.Mapa'!#REF!=AJ$5,$AC75&amp;" ","")</f>
        <v>#REF!</v>
      </c>
      <c r="AK75" s="90" t="e">
        <f>IF('2.Mapa'!#REF!=AK$5,$AC75&amp;" ","")</f>
        <v>#REF!</v>
      </c>
      <c r="AL75" s="90" t="e">
        <f>IF('2.Mapa'!#REF!=AL$5,$AC75&amp;" ","")</f>
        <v>#REF!</v>
      </c>
      <c r="AM75" s="90" t="e">
        <f>IF('2.Mapa'!#REF!=AM$5,$AC75&amp;" ","")</f>
        <v>#REF!</v>
      </c>
      <c r="AN75" s="90" t="e">
        <f>IF('2.Mapa'!#REF!=AN$5,$AC75&amp;" ","")</f>
        <v>#REF!</v>
      </c>
      <c r="AO75" s="91" t="e">
        <f>IF('2.Mapa'!#REF!=AO$5,$AC75&amp;" ","")</f>
        <v>#REF!</v>
      </c>
      <c r="AP75" s="91" t="e">
        <f>IF('2.Mapa'!#REF!=AP$5,$AC75&amp;" ","")</f>
        <v>#REF!</v>
      </c>
      <c r="AQ75" s="91" t="e">
        <f>IF('2.Mapa'!#REF!=AQ$5,$AC75&amp;" ","")</f>
        <v>#REF!</v>
      </c>
      <c r="AR75" s="91" t="e">
        <f>IF('2.Mapa'!#REF!=AR$5,$AC75&amp;" ","")</f>
        <v>#REF!</v>
      </c>
      <c r="AS75" s="91" t="e">
        <f>IF('2.Mapa'!#REF!=AS$5,$AC75&amp;" ","")</f>
        <v>#REF!</v>
      </c>
      <c r="AT75" s="91" t="e">
        <f>IF('2.Mapa'!#REF!=AT$5,$AC75&amp;" ","")</f>
        <v>#REF!</v>
      </c>
      <c r="AU75" s="91" t="e">
        <f>IF('2.Mapa'!#REF!=AU$5,$AC75&amp;" ","")</f>
        <v>#REF!</v>
      </c>
      <c r="AV75" s="91" t="e">
        <f>IF('2.Mapa'!#REF!=AV$5,$AC75&amp;" ","")</f>
        <v>#REF!</v>
      </c>
      <c r="AW75" s="91" t="e">
        <f>IF('2.Mapa'!#REF!=AW$5,$AC75&amp;" ","")</f>
        <v>#REF!</v>
      </c>
      <c r="AX75" s="92" t="e">
        <f>IF('2.Mapa'!#REF!=AX$5,$AC75&amp;" ","")</f>
        <v>#REF!</v>
      </c>
      <c r="AY75" s="92" t="e">
        <f>IF('2.Mapa'!#REF!=AY$5,$AC75&amp;" ","")</f>
        <v>#REF!</v>
      </c>
      <c r="AZ75" s="92" t="e">
        <f>IF('2.Mapa'!#REF!=AZ$5,$AC75&amp;" ","")</f>
        <v>#REF!</v>
      </c>
      <c r="BA75" s="92" t="e">
        <f>IF('2.Mapa'!#REF!=BA$5,$AC75&amp;" ","")</f>
        <v>#REF!</v>
      </c>
      <c r="BB75" s="92" t="e">
        <f>IF('2.Mapa'!#REF!=BB$5,$AC75&amp;" ","")</f>
        <v>#REF!</v>
      </c>
      <c r="BC75" s="2"/>
    </row>
    <row r="76" spans="1:55" x14ac:dyDescent="0.25">
      <c r="A76" s="4">
        <f t="shared" si="1"/>
        <v>426</v>
      </c>
      <c r="B76" s="88" t="e">
        <f>'2.Mapa'!#REF!</f>
        <v>#REF!</v>
      </c>
      <c r="C76" s="54" t="e">
        <f>CONCATENATE("Ri",'2.Mapa'!#REF!)</f>
        <v>#REF!</v>
      </c>
      <c r="D76" s="89" t="e">
        <f>IF('2.Mapa'!#REF!=D$5,$C76&amp;" ","")</f>
        <v>#REF!</v>
      </c>
      <c r="E76" s="89" t="e">
        <f>IF('2.Mapa'!#REF!=E$5,$C76&amp;" ","")</f>
        <v>#REF!</v>
      </c>
      <c r="F76" s="89" t="e">
        <f>IF('2.Mapa'!#REF!=F$5,$C76&amp;" ","")</f>
        <v>#REF!</v>
      </c>
      <c r="G76" s="90" t="e">
        <f>IF('2.Mapa'!#REF!=G$5,$C76&amp;" ","")</f>
        <v>#REF!</v>
      </c>
      <c r="H76" s="90" t="e">
        <f>IF('2.Mapa'!#REF!=H$5,$C76&amp;" ","")</f>
        <v>#REF!</v>
      </c>
      <c r="I76" s="90" t="e">
        <f>IF('2.Mapa'!#REF!=I$5,$C76&amp;" ","")</f>
        <v>#REF!</v>
      </c>
      <c r="J76" s="90" t="e">
        <f>IF('2.Mapa'!#REF!=J$5,$C76&amp;" ","")</f>
        <v>#REF!</v>
      </c>
      <c r="K76" s="90" t="e">
        <f>IF('2.Mapa'!#REF!=K$5,$C76&amp;" ","")</f>
        <v>#REF!</v>
      </c>
      <c r="L76" s="90" t="e">
        <f>IF('2.Mapa'!#REF!=L$5,$C76&amp;" ","")</f>
        <v>#REF!</v>
      </c>
      <c r="M76" s="90" t="e">
        <f>IF('2.Mapa'!#REF!=M$5,$C76&amp;" ","")</f>
        <v>#REF!</v>
      </c>
      <c r="N76" s="90" t="e">
        <f>IF('2.Mapa'!#REF!=N$5,$C76&amp;" ","")</f>
        <v>#REF!</v>
      </c>
      <c r="O76" s="91" t="e">
        <f>IF('2.Mapa'!#REF!=O$5,$C76&amp;" ","")</f>
        <v>#REF!</v>
      </c>
      <c r="P76" s="91" t="e">
        <f>IF('2.Mapa'!#REF!=P$5,$C76&amp;" ","")</f>
        <v>#REF!</v>
      </c>
      <c r="Q76" s="91" t="e">
        <f>IF('2.Mapa'!#REF!=Q$5,$C76&amp;" ","")</f>
        <v>#REF!</v>
      </c>
      <c r="R76" s="91" t="e">
        <f>IF('2.Mapa'!#REF!=R$5,$C76&amp;" ","")</f>
        <v>#REF!</v>
      </c>
      <c r="S76" s="91" t="e">
        <f>IF('2.Mapa'!#REF!=S$5,$C76&amp;" ","")</f>
        <v>#REF!</v>
      </c>
      <c r="T76" s="91" t="e">
        <f>IF('2.Mapa'!#REF!=T$5,$C76&amp;" ","")</f>
        <v>#REF!</v>
      </c>
      <c r="U76" s="91" t="e">
        <f>IF('2.Mapa'!#REF!=U$5,$C76&amp;" ","")</f>
        <v>#REF!</v>
      </c>
      <c r="V76" s="91" t="e">
        <f>IF('2.Mapa'!#REF!=V$5,$C76&amp;" ","")</f>
        <v>#REF!</v>
      </c>
      <c r="W76" s="91" t="e">
        <f>IF('2.Mapa'!#REF!=W$5,$C76&amp;" ","")</f>
        <v>#REF!</v>
      </c>
      <c r="X76" s="92" t="e">
        <f>IF('2.Mapa'!#REF!=X$5,$C76&amp;" ","")</f>
        <v>#REF!</v>
      </c>
      <c r="Y76" s="92" t="e">
        <f>IF('2.Mapa'!#REF!=Y$5,$C76&amp;" ","")</f>
        <v>#REF!</v>
      </c>
      <c r="Z76" s="92" t="e">
        <f>IF('2.Mapa'!#REF!=Z$5,$C76&amp;" ","")</f>
        <v>#REF!</v>
      </c>
      <c r="AA76" s="92" t="e">
        <f>IF('2.Mapa'!#REF!=AA$5,$C76&amp;" ","")</f>
        <v>#REF!</v>
      </c>
      <c r="AB76" s="92" t="e">
        <f>IF('2.Mapa'!#REF!=AB$5,$C76&amp;" ","")</f>
        <v>#REF!</v>
      </c>
      <c r="AC76" s="54" t="e">
        <f>CONCATENATE("Rr",'2.Mapa'!#REF!)</f>
        <v>#REF!</v>
      </c>
      <c r="AD76" s="89" t="e">
        <f>IF('2.Mapa'!#REF!=AD$5,$AC76&amp;" ","")</f>
        <v>#REF!</v>
      </c>
      <c r="AE76" s="89" t="e">
        <f>IF('2.Mapa'!#REF!=AE$5,$AC76&amp;" ","")</f>
        <v>#REF!</v>
      </c>
      <c r="AF76" s="89" t="e">
        <f>IF('2.Mapa'!#REF!=AF$5,$AC76&amp;" ","")</f>
        <v>#REF!</v>
      </c>
      <c r="AG76" s="90" t="e">
        <f>IF('2.Mapa'!#REF!=AG$5,$AC76&amp;" ","")</f>
        <v>#REF!</v>
      </c>
      <c r="AH76" s="90" t="e">
        <f>IF('2.Mapa'!#REF!=AH$5,$AC76&amp;" ","")</f>
        <v>#REF!</v>
      </c>
      <c r="AI76" s="90" t="e">
        <f>IF('2.Mapa'!#REF!=AI$5,$AC76&amp;" ","")</f>
        <v>#REF!</v>
      </c>
      <c r="AJ76" s="90" t="e">
        <f>IF('2.Mapa'!#REF!=AJ$5,$AC76&amp;" ","")</f>
        <v>#REF!</v>
      </c>
      <c r="AK76" s="90" t="e">
        <f>IF('2.Mapa'!#REF!=AK$5,$AC76&amp;" ","")</f>
        <v>#REF!</v>
      </c>
      <c r="AL76" s="90" t="e">
        <f>IF('2.Mapa'!#REF!=AL$5,$AC76&amp;" ","")</f>
        <v>#REF!</v>
      </c>
      <c r="AM76" s="90" t="e">
        <f>IF('2.Mapa'!#REF!=AM$5,$AC76&amp;" ","")</f>
        <v>#REF!</v>
      </c>
      <c r="AN76" s="90" t="e">
        <f>IF('2.Mapa'!#REF!=AN$5,$AC76&amp;" ","")</f>
        <v>#REF!</v>
      </c>
      <c r="AO76" s="91" t="e">
        <f>IF('2.Mapa'!#REF!=AO$5,$AC76&amp;" ","")</f>
        <v>#REF!</v>
      </c>
      <c r="AP76" s="91" t="e">
        <f>IF('2.Mapa'!#REF!=AP$5,$AC76&amp;" ","")</f>
        <v>#REF!</v>
      </c>
      <c r="AQ76" s="91" t="e">
        <f>IF('2.Mapa'!#REF!=AQ$5,$AC76&amp;" ","")</f>
        <v>#REF!</v>
      </c>
      <c r="AR76" s="91" t="e">
        <f>IF('2.Mapa'!#REF!=AR$5,$AC76&amp;" ","")</f>
        <v>#REF!</v>
      </c>
      <c r="AS76" s="91" t="e">
        <f>IF('2.Mapa'!#REF!=AS$5,$AC76&amp;" ","")</f>
        <v>#REF!</v>
      </c>
      <c r="AT76" s="91" t="e">
        <f>IF('2.Mapa'!#REF!=AT$5,$AC76&amp;" ","")</f>
        <v>#REF!</v>
      </c>
      <c r="AU76" s="91" t="e">
        <f>IF('2.Mapa'!#REF!=AU$5,$AC76&amp;" ","")</f>
        <v>#REF!</v>
      </c>
      <c r="AV76" s="91" t="e">
        <f>IF('2.Mapa'!#REF!=AV$5,$AC76&amp;" ","")</f>
        <v>#REF!</v>
      </c>
      <c r="AW76" s="91" t="e">
        <f>IF('2.Mapa'!#REF!=AW$5,$AC76&amp;" ","")</f>
        <v>#REF!</v>
      </c>
      <c r="AX76" s="92" t="e">
        <f>IF('2.Mapa'!#REF!=AX$5,$AC76&amp;" ","")</f>
        <v>#REF!</v>
      </c>
      <c r="AY76" s="92" t="e">
        <f>IF('2.Mapa'!#REF!=AY$5,$AC76&amp;" ","")</f>
        <v>#REF!</v>
      </c>
      <c r="AZ76" s="92" t="e">
        <f>IF('2.Mapa'!#REF!=AZ$5,$AC76&amp;" ","")</f>
        <v>#REF!</v>
      </c>
      <c r="BA76" s="92" t="e">
        <f>IF('2.Mapa'!#REF!=BA$5,$AC76&amp;" ","")</f>
        <v>#REF!</v>
      </c>
      <c r="BB76" s="92" t="e">
        <f>IF('2.Mapa'!#REF!=BB$5,$AC76&amp;" ","")</f>
        <v>#REF!</v>
      </c>
      <c r="BC76" s="2"/>
    </row>
    <row r="77" spans="1:55" x14ac:dyDescent="0.25">
      <c r="A77" s="4">
        <f t="shared" si="1"/>
        <v>432</v>
      </c>
      <c r="B77" s="88" t="e">
        <f>'2.Mapa'!#REF!</f>
        <v>#REF!</v>
      </c>
      <c r="C77" s="54" t="e">
        <f>CONCATENATE("Ri",'2.Mapa'!#REF!)</f>
        <v>#REF!</v>
      </c>
      <c r="D77" s="89" t="e">
        <f>IF('2.Mapa'!#REF!=D$5,$C77&amp;" ","")</f>
        <v>#REF!</v>
      </c>
      <c r="E77" s="89" t="e">
        <f>IF('2.Mapa'!#REF!=E$5,$C77&amp;" ","")</f>
        <v>#REF!</v>
      </c>
      <c r="F77" s="89" t="e">
        <f>IF('2.Mapa'!#REF!=F$5,$C77&amp;" ","")</f>
        <v>#REF!</v>
      </c>
      <c r="G77" s="90" t="e">
        <f>IF('2.Mapa'!#REF!=G$5,$C77&amp;" ","")</f>
        <v>#REF!</v>
      </c>
      <c r="H77" s="90" t="e">
        <f>IF('2.Mapa'!#REF!=H$5,$C77&amp;" ","")</f>
        <v>#REF!</v>
      </c>
      <c r="I77" s="90" t="e">
        <f>IF('2.Mapa'!#REF!=I$5,$C77&amp;" ","")</f>
        <v>#REF!</v>
      </c>
      <c r="J77" s="90" t="e">
        <f>IF('2.Mapa'!#REF!=J$5,$C77&amp;" ","")</f>
        <v>#REF!</v>
      </c>
      <c r="K77" s="90" t="e">
        <f>IF('2.Mapa'!#REF!=K$5,$C77&amp;" ","")</f>
        <v>#REF!</v>
      </c>
      <c r="L77" s="90" t="e">
        <f>IF('2.Mapa'!#REF!=L$5,$C77&amp;" ","")</f>
        <v>#REF!</v>
      </c>
      <c r="M77" s="90" t="e">
        <f>IF('2.Mapa'!#REF!=M$5,$C77&amp;" ","")</f>
        <v>#REF!</v>
      </c>
      <c r="N77" s="90" t="e">
        <f>IF('2.Mapa'!#REF!=N$5,$C77&amp;" ","")</f>
        <v>#REF!</v>
      </c>
      <c r="O77" s="91" t="e">
        <f>IF('2.Mapa'!#REF!=O$5,$C77&amp;" ","")</f>
        <v>#REF!</v>
      </c>
      <c r="P77" s="91" t="e">
        <f>IF('2.Mapa'!#REF!=P$5,$C77&amp;" ","")</f>
        <v>#REF!</v>
      </c>
      <c r="Q77" s="91" t="e">
        <f>IF('2.Mapa'!#REF!=Q$5,$C77&amp;" ","")</f>
        <v>#REF!</v>
      </c>
      <c r="R77" s="91" t="e">
        <f>IF('2.Mapa'!#REF!=R$5,$C77&amp;" ","")</f>
        <v>#REF!</v>
      </c>
      <c r="S77" s="91" t="e">
        <f>IF('2.Mapa'!#REF!=S$5,$C77&amp;" ","")</f>
        <v>#REF!</v>
      </c>
      <c r="T77" s="91" t="e">
        <f>IF('2.Mapa'!#REF!=T$5,$C77&amp;" ","")</f>
        <v>#REF!</v>
      </c>
      <c r="U77" s="91" t="e">
        <f>IF('2.Mapa'!#REF!=U$5,$C77&amp;" ","")</f>
        <v>#REF!</v>
      </c>
      <c r="V77" s="91" t="e">
        <f>IF('2.Mapa'!#REF!=V$5,$C77&amp;" ","")</f>
        <v>#REF!</v>
      </c>
      <c r="W77" s="91" t="e">
        <f>IF('2.Mapa'!#REF!=W$5,$C77&amp;" ","")</f>
        <v>#REF!</v>
      </c>
      <c r="X77" s="92" t="e">
        <f>IF('2.Mapa'!#REF!=X$5,$C77&amp;" ","")</f>
        <v>#REF!</v>
      </c>
      <c r="Y77" s="92" t="e">
        <f>IF('2.Mapa'!#REF!=Y$5,$C77&amp;" ","")</f>
        <v>#REF!</v>
      </c>
      <c r="Z77" s="92" t="e">
        <f>IF('2.Mapa'!#REF!=Z$5,$C77&amp;" ","")</f>
        <v>#REF!</v>
      </c>
      <c r="AA77" s="92" t="e">
        <f>IF('2.Mapa'!#REF!=AA$5,$C77&amp;" ","")</f>
        <v>#REF!</v>
      </c>
      <c r="AB77" s="92" t="e">
        <f>IF('2.Mapa'!#REF!=AB$5,$C77&amp;" ","")</f>
        <v>#REF!</v>
      </c>
      <c r="AC77" s="54" t="e">
        <f>CONCATENATE("Rr",'2.Mapa'!#REF!)</f>
        <v>#REF!</v>
      </c>
      <c r="AD77" s="89" t="e">
        <f>IF('2.Mapa'!#REF!=AD$5,$AC77&amp;" ","")</f>
        <v>#REF!</v>
      </c>
      <c r="AE77" s="89" t="e">
        <f>IF('2.Mapa'!#REF!=AE$5,$AC77&amp;" ","")</f>
        <v>#REF!</v>
      </c>
      <c r="AF77" s="89" t="e">
        <f>IF('2.Mapa'!#REF!=AF$5,$AC77&amp;" ","")</f>
        <v>#REF!</v>
      </c>
      <c r="AG77" s="90" t="e">
        <f>IF('2.Mapa'!#REF!=AG$5,$AC77&amp;" ","")</f>
        <v>#REF!</v>
      </c>
      <c r="AH77" s="90" t="e">
        <f>IF('2.Mapa'!#REF!=AH$5,$AC77&amp;" ","")</f>
        <v>#REF!</v>
      </c>
      <c r="AI77" s="90" t="e">
        <f>IF('2.Mapa'!#REF!=AI$5,$AC77&amp;" ","")</f>
        <v>#REF!</v>
      </c>
      <c r="AJ77" s="90" t="e">
        <f>IF('2.Mapa'!#REF!=AJ$5,$AC77&amp;" ","")</f>
        <v>#REF!</v>
      </c>
      <c r="AK77" s="90" t="e">
        <f>IF('2.Mapa'!#REF!=AK$5,$AC77&amp;" ","")</f>
        <v>#REF!</v>
      </c>
      <c r="AL77" s="90" t="e">
        <f>IF('2.Mapa'!#REF!=AL$5,$AC77&amp;" ","")</f>
        <v>#REF!</v>
      </c>
      <c r="AM77" s="90" t="e">
        <f>IF('2.Mapa'!#REF!=AM$5,$AC77&amp;" ","")</f>
        <v>#REF!</v>
      </c>
      <c r="AN77" s="90" t="e">
        <f>IF('2.Mapa'!#REF!=AN$5,$AC77&amp;" ","")</f>
        <v>#REF!</v>
      </c>
      <c r="AO77" s="91" t="e">
        <f>IF('2.Mapa'!#REF!=AO$5,$AC77&amp;" ","")</f>
        <v>#REF!</v>
      </c>
      <c r="AP77" s="91" t="e">
        <f>IF('2.Mapa'!#REF!=AP$5,$AC77&amp;" ","")</f>
        <v>#REF!</v>
      </c>
      <c r="AQ77" s="91" t="e">
        <f>IF('2.Mapa'!#REF!=AQ$5,$AC77&amp;" ","")</f>
        <v>#REF!</v>
      </c>
      <c r="AR77" s="91" t="e">
        <f>IF('2.Mapa'!#REF!=AR$5,$AC77&amp;" ","")</f>
        <v>#REF!</v>
      </c>
      <c r="AS77" s="91" t="e">
        <f>IF('2.Mapa'!#REF!=AS$5,$AC77&amp;" ","")</f>
        <v>#REF!</v>
      </c>
      <c r="AT77" s="91" t="e">
        <f>IF('2.Mapa'!#REF!=AT$5,$AC77&amp;" ","")</f>
        <v>#REF!</v>
      </c>
      <c r="AU77" s="91" t="e">
        <f>IF('2.Mapa'!#REF!=AU$5,$AC77&amp;" ","")</f>
        <v>#REF!</v>
      </c>
      <c r="AV77" s="91" t="e">
        <f>IF('2.Mapa'!#REF!=AV$5,$AC77&amp;" ","")</f>
        <v>#REF!</v>
      </c>
      <c r="AW77" s="91" t="e">
        <f>IF('2.Mapa'!#REF!=AW$5,$AC77&amp;" ","")</f>
        <v>#REF!</v>
      </c>
      <c r="AX77" s="92" t="e">
        <f>IF('2.Mapa'!#REF!=AX$5,$AC77&amp;" ","")</f>
        <v>#REF!</v>
      </c>
      <c r="AY77" s="92" t="e">
        <f>IF('2.Mapa'!#REF!=AY$5,$AC77&amp;" ","")</f>
        <v>#REF!</v>
      </c>
      <c r="AZ77" s="92" t="e">
        <f>IF('2.Mapa'!#REF!=AZ$5,$AC77&amp;" ","")</f>
        <v>#REF!</v>
      </c>
      <c r="BA77" s="92" t="e">
        <f>IF('2.Mapa'!#REF!=BA$5,$AC77&amp;" ","")</f>
        <v>#REF!</v>
      </c>
      <c r="BB77" s="92" t="e">
        <f>IF('2.Mapa'!#REF!=BB$5,$AC77&amp;" ","")</f>
        <v>#REF!</v>
      </c>
      <c r="BC77" s="2"/>
    </row>
    <row r="78" spans="1:55" x14ac:dyDescent="0.25">
      <c r="A78" s="4">
        <f t="shared" si="1"/>
        <v>438</v>
      </c>
      <c r="B78" s="88" t="e">
        <f>'2.Mapa'!#REF!</f>
        <v>#REF!</v>
      </c>
      <c r="C78" s="54" t="e">
        <f>CONCATENATE("Ri",'2.Mapa'!#REF!)</f>
        <v>#REF!</v>
      </c>
      <c r="D78" s="89" t="e">
        <f>IF('2.Mapa'!#REF!=D$5,$C78&amp;" ","")</f>
        <v>#REF!</v>
      </c>
      <c r="E78" s="89" t="e">
        <f>IF('2.Mapa'!#REF!=E$5,$C78&amp;" ","")</f>
        <v>#REF!</v>
      </c>
      <c r="F78" s="89" t="e">
        <f>IF('2.Mapa'!#REF!=F$5,$C78&amp;" ","")</f>
        <v>#REF!</v>
      </c>
      <c r="G78" s="90" t="e">
        <f>IF('2.Mapa'!#REF!=G$5,$C78&amp;" ","")</f>
        <v>#REF!</v>
      </c>
      <c r="H78" s="90" t="e">
        <f>IF('2.Mapa'!#REF!=H$5,$C78&amp;" ","")</f>
        <v>#REF!</v>
      </c>
      <c r="I78" s="90" t="e">
        <f>IF('2.Mapa'!#REF!=I$5,$C78&amp;" ","")</f>
        <v>#REF!</v>
      </c>
      <c r="J78" s="90" t="e">
        <f>IF('2.Mapa'!#REF!=J$5,$C78&amp;" ","")</f>
        <v>#REF!</v>
      </c>
      <c r="K78" s="90" t="e">
        <f>IF('2.Mapa'!#REF!=K$5,$C78&amp;" ","")</f>
        <v>#REF!</v>
      </c>
      <c r="L78" s="90" t="e">
        <f>IF('2.Mapa'!#REF!=L$5,$C78&amp;" ","")</f>
        <v>#REF!</v>
      </c>
      <c r="M78" s="90" t="e">
        <f>IF('2.Mapa'!#REF!=M$5,$C78&amp;" ","")</f>
        <v>#REF!</v>
      </c>
      <c r="N78" s="90" t="e">
        <f>IF('2.Mapa'!#REF!=N$5,$C78&amp;" ","")</f>
        <v>#REF!</v>
      </c>
      <c r="O78" s="91" t="e">
        <f>IF('2.Mapa'!#REF!=O$5,$C78&amp;" ","")</f>
        <v>#REF!</v>
      </c>
      <c r="P78" s="91" t="e">
        <f>IF('2.Mapa'!#REF!=P$5,$C78&amp;" ","")</f>
        <v>#REF!</v>
      </c>
      <c r="Q78" s="91" t="e">
        <f>IF('2.Mapa'!#REF!=Q$5,$C78&amp;" ","")</f>
        <v>#REF!</v>
      </c>
      <c r="R78" s="91" t="e">
        <f>IF('2.Mapa'!#REF!=R$5,$C78&amp;" ","")</f>
        <v>#REF!</v>
      </c>
      <c r="S78" s="91" t="e">
        <f>IF('2.Mapa'!#REF!=S$5,$C78&amp;" ","")</f>
        <v>#REF!</v>
      </c>
      <c r="T78" s="91" t="e">
        <f>IF('2.Mapa'!#REF!=T$5,$C78&amp;" ","")</f>
        <v>#REF!</v>
      </c>
      <c r="U78" s="91" t="e">
        <f>IF('2.Mapa'!#REF!=U$5,$C78&amp;" ","")</f>
        <v>#REF!</v>
      </c>
      <c r="V78" s="91" t="e">
        <f>IF('2.Mapa'!#REF!=V$5,$C78&amp;" ","")</f>
        <v>#REF!</v>
      </c>
      <c r="W78" s="91" t="e">
        <f>IF('2.Mapa'!#REF!=W$5,$C78&amp;" ","")</f>
        <v>#REF!</v>
      </c>
      <c r="X78" s="92" t="e">
        <f>IF('2.Mapa'!#REF!=X$5,$C78&amp;" ","")</f>
        <v>#REF!</v>
      </c>
      <c r="Y78" s="92" t="e">
        <f>IF('2.Mapa'!#REF!=Y$5,$C78&amp;" ","")</f>
        <v>#REF!</v>
      </c>
      <c r="Z78" s="92" t="e">
        <f>IF('2.Mapa'!#REF!=Z$5,$C78&amp;" ","")</f>
        <v>#REF!</v>
      </c>
      <c r="AA78" s="92" t="e">
        <f>IF('2.Mapa'!#REF!=AA$5,$C78&amp;" ","")</f>
        <v>#REF!</v>
      </c>
      <c r="AB78" s="92" t="e">
        <f>IF('2.Mapa'!#REF!=AB$5,$C78&amp;" ","")</f>
        <v>#REF!</v>
      </c>
      <c r="AC78" s="54" t="e">
        <f>CONCATENATE("Rr",'2.Mapa'!#REF!)</f>
        <v>#REF!</v>
      </c>
      <c r="AD78" s="89" t="e">
        <f>IF('2.Mapa'!#REF!=AD$5,$AC78&amp;" ","")</f>
        <v>#REF!</v>
      </c>
      <c r="AE78" s="89" t="e">
        <f>IF('2.Mapa'!#REF!=AE$5,$AC78&amp;" ","")</f>
        <v>#REF!</v>
      </c>
      <c r="AF78" s="89" t="e">
        <f>IF('2.Mapa'!#REF!=AF$5,$AC78&amp;" ","")</f>
        <v>#REF!</v>
      </c>
      <c r="AG78" s="90" t="e">
        <f>IF('2.Mapa'!#REF!=AG$5,$AC78&amp;" ","")</f>
        <v>#REF!</v>
      </c>
      <c r="AH78" s="90" t="e">
        <f>IF('2.Mapa'!#REF!=AH$5,$AC78&amp;" ","")</f>
        <v>#REF!</v>
      </c>
      <c r="AI78" s="90" t="e">
        <f>IF('2.Mapa'!#REF!=AI$5,$AC78&amp;" ","")</f>
        <v>#REF!</v>
      </c>
      <c r="AJ78" s="90" t="e">
        <f>IF('2.Mapa'!#REF!=AJ$5,$AC78&amp;" ","")</f>
        <v>#REF!</v>
      </c>
      <c r="AK78" s="90" t="e">
        <f>IF('2.Mapa'!#REF!=AK$5,$AC78&amp;" ","")</f>
        <v>#REF!</v>
      </c>
      <c r="AL78" s="90" t="e">
        <f>IF('2.Mapa'!#REF!=AL$5,$AC78&amp;" ","")</f>
        <v>#REF!</v>
      </c>
      <c r="AM78" s="90" t="e">
        <f>IF('2.Mapa'!#REF!=AM$5,$AC78&amp;" ","")</f>
        <v>#REF!</v>
      </c>
      <c r="AN78" s="90" t="e">
        <f>IF('2.Mapa'!#REF!=AN$5,$AC78&amp;" ","")</f>
        <v>#REF!</v>
      </c>
      <c r="AO78" s="91" t="e">
        <f>IF('2.Mapa'!#REF!=AO$5,$AC78&amp;" ","")</f>
        <v>#REF!</v>
      </c>
      <c r="AP78" s="91" t="e">
        <f>IF('2.Mapa'!#REF!=AP$5,$AC78&amp;" ","")</f>
        <v>#REF!</v>
      </c>
      <c r="AQ78" s="91" t="e">
        <f>IF('2.Mapa'!#REF!=AQ$5,$AC78&amp;" ","")</f>
        <v>#REF!</v>
      </c>
      <c r="AR78" s="91" t="e">
        <f>IF('2.Mapa'!#REF!=AR$5,$AC78&amp;" ","")</f>
        <v>#REF!</v>
      </c>
      <c r="AS78" s="91" t="e">
        <f>IF('2.Mapa'!#REF!=AS$5,$AC78&amp;" ","")</f>
        <v>#REF!</v>
      </c>
      <c r="AT78" s="91" t="e">
        <f>IF('2.Mapa'!#REF!=AT$5,$AC78&amp;" ","")</f>
        <v>#REF!</v>
      </c>
      <c r="AU78" s="91" t="e">
        <f>IF('2.Mapa'!#REF!=AU$5,$AC78&amp;" ","")</f>
        <v>#REF!</v>
      </c>
      <c r="AV78" s="91" t="e">
        <f>IF('2.Mapa'!#REF!=AV$5,$AC78&amp;" ","")</f>
        <v>#REF!</v>
      </c>
      <c r="AW78" s="91" t="e">
        <f>IF('2.Mapa'!#REF!=AW$5,$AC78&amp;" ","")</f>
        <v>#REF!</v>
      </c>
      <c r="AX78" s="92" t="e">
        <f>IF('2.Mapa'!#REF!=AX$5,$AC78&amp;" ","")</f>
        <v>#REF!</v>
      </c>
      <c r="AY78" s="92" t="e">
        <f>IF('2.Mapa'!#REF!=AY$5,$AC78&amp;" ","")</f>
        <v>#REF!</v>
      </c>
      <c r="AZ78" s="92" t="e">
        <f>IF('2.Mapa'!#REF!=AZ$5,$AC78&amp;" ","")</f>
        <v>#REF!</v>
      </c>
      <c r="BA78" s="92" t="e">
        <f>IF('2.Mapa'!#REF!=BA$5,$AC78&amp;" ","")</f>
        <v>#REF!</v>
      </c>
      <c r="BB78" s="92" t="e">
        <f>IF('2.Mapa'!#REF!=BB$5,$AC78&amp;" ","")</f>
        <v>#REF!</v>
      </c>
      <c r="BC78" s="2"/>
    </row>
    <row r="79" spans="1:55" x14ac:dyDescent="0.25">
      <c r="A79" s="4">
        <f t="shared" si="1"/>
        <v>444</v>
      </c>
      <c r="B79" s="88" t="e">
        <f>'2.Mapa'!#REF!</f>
        <v>#REF!</v>
      </c>
      <c r="C79" s="54" t="e">
        <f>CONCATENATE("Ri",'2.Mapa'!#REF!)</f>
        <v>#REF!</v>
      </c>
      <c r="D79" s="89" t="e">
        <f>IF('2.Mapa'!#REF!=D$5,$C79&amp;" ","")</f>
        <v>#REF!</v>
      </c>
      <c r="E79" s="89" t="e">
        <f>IF('2.Mapa'!#REF!=E$5,$C79&amp;" ","")</f>
        <v>#REF!</v>
      </c>
      <c r="F79" s="89" t="e">
        <f>IF('2.Mapa'!#REF!=F$5,$C79&amp;" ","")</f>
        <v>#REF!</v>
      </c>
      <c r="G79" s="90" t="e">
        <f>IF('2.Mapa'!#REF!=G$5,$C79&amp;" ","")</f>
        <v>#REF!</v>
      </c>
      <c r="H79" s="90" t="e">
        <f>IF('2.Mapa'!#REF!=H$5,$C79&amp;" ","")</f>
        <v>#REF!</v>
      </c>
      <c r="I79" s="90" t="e">
        <f>IF('2.Mapa'!#REF!=I$5,$C79&amp;" ","")</f>
        <v>#REF!</v>
      </c>
      <c r="J79" s="90" t="e">
        <f>IF('2.Mapa'!#REF!=J$5,$C79&amp;" ","")</f>
        <v>#REF!</v>
      </c>
      <c r="K79" s="90" t="e">
        <f>IF('2.Mapa'!#REF!=K$5,$C79&amp;" ","")</f>
        <v>#REF!</v>
      </c>
      <c r="L79" s="90" t="e">
        <f>IF('2.Mapa'!#REF!=L$5,$C79&amp;" ","")</f>
        <v>#REF!</v>
      </c>
      <c r="M79" s="90" t="e">
        <f>IF('2.Mapa'!#REF!=M$5,$C79&amp;" ","")</f>
        <v>#REF!</v>
      </c>
      <c r="N79" s="90" t="e">
        <f>IF('2.Mapa'!#REF!=N$5,$C79&amp;" ","")</f>
        <v>#REF!</v>
      </c>
      <c r="O79" s="91" t="e">
        <f>IF('2.Mapa'!#REF!=O$5,$C79&amp;" ","")</f>
        <v>#REF!</v>
      </c>
      <c r="P79" s="91" t="e">
        <f>IF('2.Mapa'!#REF!=P$5,$C79&amp;" ","")</f>
        <v>#REF!</v>
      </c>
      <c r="Q79" s="91" t="e">
        <f>IF('2.Mapa'!#REF!=Q$5,$C79&amp;" ","")</f>
        <v>#REF!</v>
      </c>
      <c r="R79" s="91" t="e">
        <f>IF('2.Mapa'!#REF!=R$5,$C79&amp;" ","")</f>
        <v>#REF!</v>
      </c>
      <c r="S79" s="91" t="e">
        <f>IF('2.Mapa'!#REF!=S$5,$C79&amp;" ","")</f>
        <v>#REF!</v>
      </c>
      <c r="T79" s="91" t="e">
        <f>IF('2.Mapa'!#REF!=T$5,$C79&amp;" ","")</f>
        <v>#REF!</v>
      </c>
      <c r="U79" s="91" t="e">
        <f>IF('2.Mapa'!#REF!=U$5,$C79&amp;" ","")</f>
        <v>#REF!</v>
      </c>
      <c r="V79" s="91" t="e">
        <f>IF('2.Mapa'!#REF!=V$5,$C79&amp;" ","")</f>
        <v>#REF!</v>
      </c>
      <c r="W79" s="91" t="e">
        <f>IF('2.Mapa'!#REF!=W$5,$C79&amp;" ","")</f>
        <v>#REF!</v>
      </c>
      <c r="X79" s="92" t="e">
        <f>IF('2.Mapa'!#REF!=X$5,$C79&amp;" ","")</f>
        <v>#REF!</v>
      </c>
      <c r="Y79" s="92" t="e">
        <f>IF('2.Mapa'!#REF!=Y$5,$C79&amp;" ","")</f>
        <v>#REF!</v>
      </c>
      <c r="Z79" s="92" t="e">
        <f>IF('2.Mapa'!#REF!=Z$5,$C79&amp;" ","")</f>
        <v>#REF!</v>
      </c>
      <c r="AA79" s="92" t="e">
        <f>IF('2.Mapa'!#REF!=AA$5,$C79&amp;" ","")</f>
        <v>#REF!</v>
      </c>
      <c r="AB79" s="92" t="e">
        <f>IF('2.Mapa'!#REF!=AB$5,$C79&amp;" ","")</f>
        <v>#REF!</v>
      </c>
      <c r="AC79" s="54" t="e">
        <f>CONCATENATE("Rr",'2.Mapa'!#REF!)</f>
        <v>#REF!</v>
      </c>
      <c r="AD79" s="89" t="e">
        <f>IF('2.Mapa'!#REF!=AD$5,$AC79&amp;" ","")</f>
        <v>#REF!</v>
      </c>
      <c r="AE79" s="89" t="e">
        <f>IF('2.Mapa'!#REF!=AE$5,$AC79&amp;" ","")</f>
        <v>#REF!</v>
      </c>
      <c r="AF79" s="89" t="e">
        <f>IF('2.Mapa'!#REF!=AF$5,$AC79&amp;" ","")</f>
        <v>#REF!</v>
      </c>
      <c r="AG79" s="90" t="e">
        <f>IF('2.Mapa'!#REF!=AG$5,$AC79&amp;" ","")</f>
        <v>#REF!</v>
      </c>
      <c r="AH79" s="90" t="e">
        <f>IF('2.Mapa'!#REF!=AH$5,$AC79&amp;" ","")</f>
        <v>#REF!</v>
      </c>
      <c r="AI79" s="90" t="e">
        <f>IF('2.Mapa'!#REF!=AI$5,$AC79&amp;" ","")</f>
        <v>#REF!</v>
      </c>
      <c r="AJ79" s="90" t="e">
        <f>IF('2.Mapa'!#REF!=AJ$5,$AC79&amp;" ","")</f>
        <v>#REF!</v>
      </c>
      <c r="AK79" s="90" t="e">
        <f>IF('2.Mapa'!#REF!=AK$5,$AC79&amp;" ","")</f>
        <v>#REF!</v>
      </c>
      <c r="AL79" s="90" t="e">
        <f>IF('2.Mapa'!#REF!=AL$5,$AC79&amp;" ","")</f>
        <v>#REF!</v>
      </c>
      <c r="AM79" s="90" t="e">
        <f>IF('2.Mapa'!#REF!=AM$5,$AC79&amp;" ","")</f>
        <v>#REF!</v>
      </c>
      <c r="AN79" s="90" t="e">
        <f>IF('2.Mapa'!#REF!=AN$5,$AC79&amp;" ","")</f>
        <v>#REF!</v>
      </c>
      <c r="AO79" s="91" t="e">
        <f>IF('2.Mapa'!#REF!=AO$5,$AC79&amp;" ","")</f>
        <v>#REF!</v>
      </c>
      <c r="AP79" s="91" t="e">
        <f>IF('2.Mapa'!#REF!=AP$5,$AC79&amp;" ","")</f>
        <v>#REF!</v>
      </c>
      <c r="AQ79" s="91" t="e">
        <f>IF('2.Mapa'!#REF!=AQ$5,$AC79&amp;" ","")</f>
        <v>#REF!</v>
      </c>
      <c r="AR79" s="91" t="e">
        <f>IF('2.Mapa'!#REF!=AR$5,$AC79&amp;" ","")</f>
        <v>#REF!</v>
      </c>
      <c r="AS79" s="91" t="e">
        <f>IF('2.Mapa'!#REF!=AS$5,$AC79&amp;" ","")</f>
        <v>#REF!</v>
      </c>
      <c r="AT79" s="91" t="e">
        <f>IF('2.Mapa'!#REF!=AT$5,$AC79&amp;" ","")</f>
        <v>#REF!</v>
      </c>
      <c r="AU79" s="91" t="e">
        <f>IF('2.Mapa'!#REF!=AU$5,$AC79&amp;" ","")</f>
        <v>#REF!</v>
      </c>
      <c r="AV79" s="91" t="e">
        <f>IF('2.Mapa'!#REF!=AV$5,$AC79&amp;" ","")</f>
        <v>#REF!</v>
      </c>
      <c r="AW79" s="91" t="e">
        <f>IF('2.Mapa'!#REF!=AW$5,$AC79&amp;" ","")</f>
        <v>#REF!</v>
      </c>
      <c r="AX79" s="92" t="e">
        <f>IF('2.Mapa'!#REF!=AX$5,$AC79&amp;" ","")</f>
        <v>#REF!</v>
      </c>
      <c r="AY79" s="92" t="e">
        <f>IF('2.Mapa'!#REF!=AY$5,$AC79&amp;" ","")</f>
        <v>#REF!</v>
      </c>
      <c r="AZ79" s="92" t="e">
        <f>IF('2.Mapa'!#REF!=AZ$5,$AC79&amp;" ","")</f>
        <v>#REF!</v>
      </c>
      <c r="BA79" s="92" t="e">
        <f>IF('2.Mapa'!#REF!=BA$5,$AC79&amp;" ","")</f>
        <v>#REF!</v>
      </c>
      <c r="BB79" s="92" t="e">
        <f>IF('2.Mapa'!#REF!=BB$5,$AC79&amp;" ","")</f>
        <v>#REF!</v>
      </c>
      <c r="BC79" s="2"/>
    </row>
    <row r="80" spans="1:55" x14ac:dyDescent="0.25">
      <c r="A80" s="4">
        <f t="shared" si="1"/>
        <v>450</v>
      </c>
      <c r="B80" s="88" t="e">
        <f>'2.Mapa'!#REF!</f>
        <v>#REF!</v>
      </c>
      <c r="C80" s="54" t="e">
        <f>CONCATENATE("Ri",'2.Mapa'!#REF!)</f>
        <v>#REF!</v>
      </c>
      <c r="D80" s="89" t="e">
        <f>IF('2.Mapa'!#REF!=D$5,$C80&amp;" ","")</f>
        <v>#REF!</v>
      </c>
      <c r="E80" s="89" t="e">
        <f>IF('2.Mapa'!#REF!=E$5,$C80&amp;" ","")</f>
        <v>#REF!</v>
      </c>
      <c r="F80" s="89" t="e">
        <f>IF('2.Mapa'!#REF!=F$5,$C80&amp;" ","")</f>
        <v>#REF!</v>
      </c>
      <c r="G80" s="90" t="e">
        <f>IF('2.Mapa'!#REF!=G$5,$C80&amp;" ","")</f>
        <v>#REF!</v>
      </c>
      <c r="H80" s="90" t="e">
        <f>IF('2.Mapa'!#REF!=H$5,$C80&amp;" ","")</f>
        <v>#REF!</v>
      </c>
      <c r="I80" s="90" t="e">
        <f>IF('2.Mapa'!#REF!=I$5,$C80&amp;" ","")</f>
        <v>#REF!</v>
      </c>
      <c r="J80" s="90" t="e">
        <f>IF('2.Mapa'!#REF!=J$5,$C80&amp;" ","")</f>
        <v>#REF!</v>
      </c>
      <c r="K80" s="90" t="e">
        <f>IF('2.Mapa'!#REF!=K$5,$C80&amp;" ","")</f>
        <v>#REF!</v>
      </c>
      <c r="L80" s="90" t="e">
        <f>IF('2.Mapa'!#REF!=L$5,$C80&amp;" ","")</f>
        <v>#REF!</v>
      </c>
      <c r="M80" s="90" t="e">
        <f>IF('2.Mapa'!#REF!=M$5,$C80&amp;" ","")</f>
        <v>#REF!</v>
      </c>
      <c r="N80" s="90" t="e">
        <f>IF('2.Mapa'!#REF!=N$5,$C80&amp;" ","")</f>
        <v>#REF!</v>
      </c>
      <c r="O80" s="91" t="e">
        <f>IF('2.Mapa'!#REF!=O$5,$C80&amp;" ","")</f>
        <v>#REF!</v>
      </c>
      <c r="P80" s="91" t="e">
        <f>IF('2.Mapa'!#REF!=P$5,$C80&amp;" ","")</f>
        <v>#REF!</v>
      </c>
      <c r="Q80" s="91" t="e">
        <f>IF('2.Mapa'!#REF!=Q$5,$C80&amp;" ","")</f>
        <v>#REF!</v>
      </c>
      <c r="R80" s="91" t="e">
        <f>IF('2.Mapa'!#REF!=R$5,$C80&amp;" ","")</f>
        <v>#REF!</v>
      </c>
      <c r="S80" s="91" t="e">
        <f>IF('2.Mapa'!#REF!=S$5,$C80&amp;" ","")</f>
        <v>#REF!</v>
      </c>
      <c r="T80" s="91" t="e">
        <f>IF('2.Mapa'!#REF!=T$5,$C80&amp;" ","")</f>
        <v>#REF!</v>
      </c>
      <c r="U80" s="91" t="e">
        <f>IF('2.Mapa'!#REF!=U$5,$C80&amp;" ","")</f>
        <v>#REF!</v>
      </c>
      <c r="V80" s="91" t="e">
        <f>IF('2.Mapa'!#REF!=V$5,$C80&amp;" ","")</f>
        <v>#REF!</v>
      </c>
      <c r="W80" s="91" t="e">
        <f>IF('2.Mapa'!#REF!=W$5,$C80&amp;" ","")</f>
        <v>#REF!</v>
      </c>
      <c r="X80" s="92" t="e">
        <f>IF('2.Mapa'!#REF!=X$5,$C80&amp;" ","")</f>
        <v>#REF!</v>
      </c>
      <c r="Y80" s="92" t="e">
        <f>IF('2.Mapa'!#REF!=Y$5,$C80&amp;" ","")</f>
        <v>#REF!</v>
      </c>
      <c r="Z80" s="92" t="e">
        <f>IF('2.Mapa'!#REF!=Z$5,$C80&amp;" ","")</f>
        <v>#REF!</v>
      </c>
      <c r="AA80" s="92" t="e">
        <f>IF('2.Mapa'!#REF!=AA$5,$C80&amp;" ","")</f>
        <v>#REF!</v>
      </c>
      <c r="AB80" s="92" t="e">
        <f>IF('2.Mapa'!#REF!=AB$5,$C80&amp;" ","")</f>
        <v>#REF!</v>
      </c>
      <c r="AC80" s="54" t="e">
        <f>CONCATENATE("Rr",'2.Mapa'!#REF!)</f>
        <v>#REF!</v>
      </c>
      <c r="AD80" s="89" t="e">
        <f>IF('2.Mapa'!#REF!=AD$5,$AC80&amp;" ","")</f>
        <v>#REF!</v>
      </c>
      <c r="AE80" s="89" t="e">
        <f>IF('2.Mapa'!#REF!=AE$5,$AC80&amp;" ","")</f>
        <v>#REF!</v>
      </c>
      <c r="AF80" s="89" t="e">
        <f>IF('2.Mapa'!#REF!=AF$5,$AC80&amp;" ","")</f>
        <v>#REF!</v>
      </c>
      <c r="AG80" s="90" t="e">
        <f>IF('2.Mapa'!#REF!=AG$5,$AC80&amp;" ","")</f>
        <v>#REF!</v>
      </c>
      <c r="AH80" s="90" t="e">
        <f>IF('2.Mapa'!#REF!=AH$5,$AC80&amp;" ","")</f>
        <v>#REF!</v>
      </c>
      <c r="AI80" s="90" t="e">
        <f>IF('2.Mapa'!#REF!=AI$5,$AC80&amp;" ","")</f>
        <v>#REF!</v>
      </c>
      <c r="AJ80" s="90" t="e">
        <f>IF('2.Mapa'!#REF!=AJ$5,$AC80&amp;" ","")</f>
        <v>#REF!</v>
      </c>
      <c r="AK80" s="90" t="e">
        <f>IF('2.Mapa'!#REF!=AK$5,$AC80&amp;" ","")</f>
        <v>#REF!</v>
      </c>
      <c r="AL80" s="90" t="e">
        <f>IF('2.Mapa'!#REF!=AL$5,$AC80&amp;" ","")</f>
        <v>#REF!</v>
      </c>
      <c r="AM80" s="90" t="e">
        <f>IF('2.Mapa'!#REF!=AM$5,$AC80&amp;" ","")</f>
        <v>#REF!</v>
      </c>
      <c r="AN80" s="90" t="e">
        <f>IF('2.Mapa'!#REF!=AN$5,$AC80&amp;" ","")</f>
        <v>#REF!</v>
      </c>
      <c r="AO80" s="91" t="e">
        <f>IF('2.Mapa'!#REF!=AO$5,$AC80&amp;" ","")</f>
        <v>#REF!</v>
      </c>
      <c r="AP80" s="91" t="e">
        <f>IF('2.Mapa'!#REF!=AP$5,$AC80&amp;" ","")</f>
        <v>#REF!</v>
      </c>
      <c r="AQ80" s="91" t="e">
        <f>IF('2.Mapa'!#REF!=AQ$5,$AC80&amp;" ","")</f>
        <v>#REF!</v>
      </c>
      <c r="AR80" s="91" t="e">
        <f>IF('2.Mapa'!#REF!=AR$5,$AC80&amp;" ","")</f>
        <v>#REF!</v>
      </c>
      <c r="AS80" s="91" t="e">
        <f>IF('2.Mapa'!#REF!=AS$5,$AC80&amp;" ","")</f>
        <v>#REF!</v>
      </c>
      <c r="AT80" s="91" t="e">
        <f>IF('2.Mapa'!#REF!=AT$5,$AC80&amp;" ","")</f>
        <v>#REF!</v>
      </c>
      <c r="AU80" s="91" t="e">
        <f>IF('2.Mapa'!#REF!=AU$5,$AC80&amp;" ","")</f>
        <v>#REF!</v>
      </c>
      <c r="AV80" s="91" t="e">
        <f>IF('2.Mapa'!#REF!=AV$5,$AC80&amp;" ","")</f>
        <v>#REF!</v>
      </c>
      <c r="AW80" s="91" t="e">
        <f>IF('2.Mapa'!#REF!=AW$5,$AC80&amp;" ","")</f>
        <v>#REF!</v>
      </c>
      <c r="AX80" s="92" t="e">
        <f>IF('2.Mapa'!#REF!=AX$5,$AC80&amp;" ","")</f>
        <v>#REF!</v>
      </c>
      <c r="AY80" s="92" t="e">
        <f>IF('2.Mapa'!#REF!=AY$5,$AC80&amp;" ","")</f>
        <v>#REF!</v>
      </c>
      <c r="AZ80" s="92" t="e">
        <f>IF('2.Mapa'!#REF!=AZ$5,$AC80&amp;" ","")</f>
        <v>#REF!</v>
      </c>
      <c r="BA80" s="92" t="e">
        <f>IF('2.Mapa'!#REF!=BA$5,$AC80&amp;" ","")</f>
        <v>#REF!</v>
      </c>
      <c r="BB80" s="92" t="e">
        <f>IF('2.Mapa'!#REF!=BB$5,$AC80&amp;" ","")</f>
        <v>#REF!</v>
      </c>
      <c r="BC80" s="2"/>
    </row>
    <row r="81" spans="1:55" x14ac:dyDescent="0.25">
      <c r="A81" s="4">
        <f t="shared" si="1"/>
        <v>456</v>
      </c>
      <c r="B81" s="88" t="e">
        <f>'2.Mapa'!#REF!</f>
        <v>#REF!</v>
      </c>
      <c r="C81" s="54" t="e">
        <f>CONCATENATE("Ri",'2.Mapa'!#REF!)</f>
        <v>#REF!</v>
      </c>
      <c r="D81" s="89" t="e">
        <f>IF('2.Mapa'!#REF!=D$5,$C81&amp;" ","")</f>
        <v>#REF!</v>
      </c>
      <c r="E81" s="89" t="e">
        <f>IF('2.Mapa'!#REF!=E$5,$C81&amp;" ","")</f>
        <v>#REF!</v>
      </c>
      <c r="F81" s="89" t="e">
        <f>IF('2.Mapa'!#REF!=F$5,$C81&amp;" ","")</f>
        <v>#REF!</v>
      </c>
      <c r="G81" s="90" t="e">
        <f>IF('2.Mapa'!#REF!=G$5,$C81&amp;" ","")</f>
        <v>#REF!</v>
      </c>
      <c r="H81" s="90" t="e">
        <f>IF('2.Mapa'!#REF!=H$5,$C81&amp;" ","")</f>
        <v>#REF!</v>
      </c>
      <c r="I81" s="90" t="e">
        <f>IF('2.Mapa'!#REF!=I$5,$C81&amp;" ","")</f>
        <v>#REF!</v>
      </c>
      <c r="J81" s="90" t="e">
        <f>IF('2.Mapa'!#REF!=J$5,$C81&amp;" ","")</f>
        <v>#REF!</v>
      </c>
      <c r="K81" s="90" t="e">
        <f>IF('2.Mapa'!#REF!=K$5,$C81&amp;" ","")</f>
        <v>#REF!</v>
      </c>
      <c r="L81" s="90" t="e">
        <f>IF('2.Mapa'!#REF!=L$5,$C81&amp;" ","")</f>
        <v>#REF!</v>
      </c>
      <c r="M81" s="90" t="e">
        <f>IF('2.Mapa'!#REF!=M$5,$C81&amp;" ","")</f>
        <v>#REF!</v>
      </c>
      <c r="N81" s="90" t="e">
        <f>IF('2.Mapa'!#REF!=N$5,$C81&amp;" ","")</f>
        <v>#REF!</v>
      </c>
      <c r="O81" s="91" t="e">
        <f>IF('2.Mapa'!#REF!=O$5,$C81&amp;" ","")</f>
        <v>#REF!</v>
      </c>
      <c r="P81" s="91" t="e">
        <f>IF('2.Mapa'!#REF!=P$5,$C81&amp;" ","")</f>
        <v>#REF!</v>
      </c>
      <c r="Q81" s="91" t="e">
        <f>IF('2.Mapa'!#REF!=Q$5,$C81&amp;" ","")</f>
        <v>#REF!</v>
      </c>
      <c r="R81" s="91" t="e">
        <f>IF('2.Mapa'!#REF!=R$5,$C81&amp;" ","")</f>
        <v>#REF!</v>
      </c>
      <c r="S81" s="91" t="e">
        <f>IF('2.Mapa'!#REF!=S$5,$C81&amp;" ","")</f>
        <v>#REF!</v>
      </c>
      <c r="T81" s="91" t="e">
        <f>IF('2.Mapa'!#REF!=T$5,$C81&amp;" ","")</f>
        <v>#REF!</v>
      </c>
      <c r="U81" s="91" t="e">
        <f>IF('2.Mapa'!#REF!=U$5,$C81&amp;" ","")</f>
        <v>#REF!</v>
      </c>
      <c r="V81" s="91" t="e">
        <f>IF('2.Mapa'!#REF!=V$5,$C81&amp;" ","")</f>
        <v>#REF!</v>
      </c>
      <c r="W81" s="91" t="e">
        <f>IF('2.Mapa'!#REF!=W$5,$C81&amp;" ","")</f>
        <v>#REF!</v>
      </c>
      <c r="X81" s="92" t="e">
        <f>IF('2.Mapa'!#REF!=X$5,$C81&amp;" ","")</f>
        <v>#REF!</v>
      </c>
      <c r="Y81" s="92" t="e">
        <f>IF('2.Mapa'!#REF!=Y$5,$C81&amp;" ","")</f>
        <v>#REF!</v>
      </c>
      <c r="Z81" s="92" t="e">
        <f>IF('2.Mapa'!#REF!=Z$5,$C81&amp;" ","")</f>
        <v>#REF!</v>
      </c>
      <c r="AA81" s="92" t="e">
        <f>IF('2.Mapa'!#REF!=AA$5,$C81&amp;" ","")</f>
        <v>#REF!</v>
      </c>
      <c r="AB81" s="92" t="e">
        <f>IF('2.Mapa'!#REF!=AB$5,$C81&amp;" ","")</f>
        <v>#REF!</v>
      </c>
      <c r="AC81" s="54" t="e">
        <f>CONCATENATE("Rr",'2.Mapa'!#REF!)</f>
        <v>#REF!</v>
      </c>
      <c r="AD81" s="89" t="e">
        <f>IF('2.Mapa'!#REF!=AD$5,$AC81&amp;" ","")</f>
        <v>#REF!</v>
      </c>
      <c r="AE81" s="89" t="e">
        <f>IF('2.Mapa'!#REF!=AE$5,$AC81&amp;" ","")</f>
        <v>#REF!</v>
      </c>
      <c r="AF81" s="89" t="e">
        <f>IF('2.Mapa'!#REF!=AF$5,$AC81&amp;" ","")</f>
        <v>#REF!</v>
      </c>
      <c r="AG81" s="90" t="e">
        <f>IF('2.Mapa'!#REF!=AG$5,$AC81&amp;" ","")</f>
        <v>#REF!</v>
      </c>
      <c r="AH81" s="90" t="e">
        <f>IF('2.Mapa'!#REF!=AH$5,$AC81&amp;" ","")</f>
        <v>#REF!</v>
      </c>
      <c r="AI81" s="90" t="e">
        <f>IF('2.Mapa'!#REF!=AI$5,$AC81&amp;" ","")</f>
        <v>#REF!</v>
      </c>
      <c r="AJ81" s="90" t="e">
        <f>IF('2.Mapa'!#REF!=AJ$5,$AC81&amp;" ","")</f>
        <v>#REF!</v>
      </c>
      <c r="AK81" s="90" t="e">
        <f>IF('2.Mapa'!#REF!=AK$5,$AC81&amp;" ","")</f>
        <v>#REF!</v>
      </c>
      <c r="AL81" s="90" t="e">
        <f>IF('2.Mapa'!#REF!=AL$5,$AC81&amp;" ","")</f>
        <v>#REF!</v>
      </c>
      <c r="AM81" s="90" t="e">
        <f>IF('2.Mapa'!#REF!=AM$5,$AC81&amp;" ","")</f>
        <v>#REF!</v>
      </c>
      <c r="AN81" s="90" t="e">
        <f>IF('2.Mapa'!#REF!=AN$5,$AC81&amp;" ","")</f>
        <v>#REF!</v>
      </c>
      <c r="AO81" s="91" t="e">
        <f>IF('2.Mapa'!#REF!=AO$5,$AC81&amp;" ","")</f>
        <v>#REF!</v>
      </c>
      <c r="AP81" s="91" t="e">
        <f>IF('2.Mapa'!#REF!=AP$5,$AC81&amp;" ","")</f>
        <v>#REF!</v>
      </c>
      <c r="AQ81" s="91" t="e">
        <f>IF('2.Mapa'!#REF!=AQ$5,$AC81&amp;" ","")</f>
        <v>#REF!</v>
      </c>
      <c r="AR81" s="91" t="e">
        <f>IF('2.Mapa'!#REF!=AR$5,$AC81&amp;" ","")</f>
        <v>#REF!</v>
      </c>
      <c r="AS81" s="91" t="e">
        <f>IF('2.Mapa'!#REF!=AS$5,$AC81&amp;" ","")</f>
        <v>#REF!</v>
      </c>
      <c r="AT81" s="91" t="e">
        <f>IF('2.Mapa'!#REF!=AT$5,$AC81&amp;" ","")</f>
        <v>#REF!</v>
      </c>
      <c r="AU81" s="91" t="e">
        <f>IF('2.Mapa'!#REF!=AU$5,$AC81&amp;" ","")</f>
        <v>#REF!</v>
      </c>
      <c r="AV81" s="91" t="e">
        <f>IF('2.Mapa'!#REF!=AV$5,$AC81&amp;" ","")</f>
        <v>#REF!</v>
      </c>
      <c r="AW81" s="91" t="e">
        <f>IF('2.Mapa'!#REF!=AW$5,$AC81&amp;" ","")</f>
        <v>#REF!</v>
      </c>
      <c r="AX81" s="92" t="e">
        <f>IF('2.Mapa'!#REF!=AX$5,$AC81&amp;" ","")</f>
        <v>#REF!</v>
      </c>
      <c r="AY81" s="92" t="e">
        <f>IF('2.Mapa'!#REF!=AY$5,$AC81&amp;" ","")</f>
        <v>#REF!</v>
      </c>
      <c r="AZ81" s="92" t="e">
        <f>IF('2.Mapa'!#REF!=AZ$5,$AC81&amp;" ","")</f>
        <v>#REF!</v>
      </c>
      <c r="BA81" s="92" t="e">
        <f>IF('2.Mapa'!#REF!=BA$5,$AC81&amp;" ","")</f>
        <v>#REF!</v>
      </c>
      <c r="BB81" s="92" t="e">
        <f>IF('2.Mapa'!#REF!=BB$5,$AC81&amp;" ","")</f>
        <v>#REF!</v>
      </c>
      <c r="BC81" s="2"/>
    </row>
    <row r="82" spans="1:55" x14ac:dyDescent="0.25">
      <c r="A82" s="4">
        <f t="shared" si="1"/>
        <v>462</v>
      </c>
      <c r="B82" s="88" t="e">
        <f>'2.Mapa'!#REF!</f>
        <v>#REF!</v>
      </c>
      <c r="C82" s="54" t="e">
        <f>CONCATENATE("Ri",'2.Mapa'!#REF!)</f>
        <v>#REF!</v>
      </c>
      <c r="D82" s="89" t="e">
        <f>IF('2.Mapa'!#REF!=D$5,$C82&amp;" ","")</f>
        <v>#REF!</v>
      </c>
      <c r="E82" s="89" t="e">
        <f>IF('2.Mapa'!#REF!=E$5,$C82&amp;" ","")</f>
        <v>#REF!</v>
      </c>
      <c r="F82" s="89" t="e">
        <f>IF('2.Mapa'!#REF!=F$5,$C82&amp;" ","")</f>
        <v>#REF!</v>
      </c>
      <c r="G82" s="90" t="e">
        <f>IF('2.Mapa'!#REF!=G$5,$C82&amp;" ","")</f>
        <v>#REF!</v>
      </c>
      <c r="H82" s="90" t="e">
        <f>IF('2.Mapa'!#REF!=H$5,$C82&amp;" ","")</f>
        <v>#REF!</v>
      </c>
      <c r="I82" s="90" t="e">
        <f>IF('2.Mapa'!#REF!=I$5,$C82&amp;" ","")</f>
        <v>#REF!</v>
      </c>
      <c r="J82" s="90" t="e">
        <f>IF('2.Mapa'!#REF!=J$5,$C82&amp;" ","")</f>
        <v>#REF!</v>
      </c>
      <c r="K82" s="90" t="e">
        <f>IF('2.Mapa'!#REF!=K$5,$C82&amp;" ","")</f>
        <v>#REF!</v>
      </c>
      <c r="L82" s="90" t="e">
        <f>IF('2.Mapa'!#REF!=L$5,$C82&amp;" ","")</f>
        <v>#REF!</v>
      </c>
      <c r="M82" s="90" t="e">
        <f>IF('2.Mapa'!#REF!=M$5,$C82&amp;" ","")</f>
        <v>#REF!</v>
      </c>
      <c r="N82" s="90" t="e">
        <f>IF('2.Mapa'!#REF!=N$5,$C82&amp;" ","")</f>
        <v>#REF!</v>
      </c>
      <c r="O82" s="91" t="e">
        <f>IF('2.Mapa'!#REF!=O$5,$C82&amp;" ","")</f>
        <v>#REF!</v>
      </c>
      <c r="P82" s="91" t="e">
        <f>IF('2.Mapa'!#REF!=P$5,$C82&amp;" ","")</f>
        <v>#REF!</v>
      </c>
      <c r="Q82" s="91" t="e">
        <f>IF('2.Mapa'!#REF!=Q$5,$C82&amp;" ","")</f>
        <v>#REF!</v>
      </c>
      <c r="R82" s="91" t="e">
        <f>IF('2.Mapa'!#REF!=R$5,$C82&amp;" ","")</f>
        <v>#REF!</v>
      </c>
      <c r="S82" s="91" t="e">
        <f>IF('2.Mapa'!#REF!=S$5,$C82&amp;" ","")</f>
        <v>#REF!</v>
      </c>
      <c r="T82" s="91" t="e">
        <f>IF('2.Mapa'!#REF!=T$5,$C82&amp;" ","")</f>
        <v>#REF!</v>
      </c>
      <c r="U82" s="91" t="e">
        <f>IF('2.Mapa'!#REF!=U$5,$C82&amp;" ","")</f>
        <v>#REF!</v>
      </c>
      <c r="V82" s="91" t="e">
        <f>IF('2.Mapa'!#REF!=V$5,$C82&amp;" ","")</f>
        <v>#REF!</v>
      </c>
      <c r="W82" s="91" t="e">
        <f>IF('2.Mapa'!#REF!=W$5,$C82&amp;" ","")</f>
        <v>#REF!</v>
      </c>
      <c r="X82" s="92" t="e">
        <f>IF('2.Mapa'!#REF!=X$5,$C82&amp;" ","")</f>
        <v>#REF!</v>
      </c>
      <c r="Y82" s="92" t="e">
        <f>IF('2.Mapa'!#REF!=Y$5,$C82&amp;" ","")</f>
        <v>#REF!</v>
      </c>
      <c r="Z82" s="92" t="e">
        <f>IF('2.Mapa'!#REF!=Z$5,$C82&amp;" ","")</f>
        <v>#REF!</v>
      </c>
      <c r="AA82" s="92" t="e">
        <f>IF('2.Mapa'!#REF!=AA$5,$C82&amp;" ","")</f>
        <v>#REF!</v>
      </c>
      <c r="AB82" s="92" t="e">
        <f>IF('2.Mapa'!#REF!=AB$5,$C82&amp;" ","")</f>
        <v>#REF!</v>
      </c>
      <c r="AC82" s="54" t="e">
        <f>CONCATENATE("Rr",'2.Mapa'!#REF!)</f>
        <v>#REF!</v>
      </c>
      <c r="AD82" s="89" t="e">
        <f>IF('2.Mapa'!#REF!=AD$5,$AC82&amp;" ","")</f>
        <v>#REF!</v>
      </c>
      <c r="AE82" s="89" t="e">
        <f>IF('2.Mapa'!#REF!=AE$5,$AC82&amp;" ","")</f>
        <v>#REF!</v>
      </c>
      <c r="AF82" s="89" t="e">
        <f>IF('2.Mapa'!#REF!=AF$5,$AC82&amp;" ","")</f>
        <v>#REF!</v>
      </c>
      <c r="AG82" s="90" t="e">
        <f>IF('2.Mapa'!#REF!=AG$5,$AC82&amp;" ","")</f>
        <v>#REF!</v>
      </c>
      <c r="AH82" s="90" t="e">
        <f>IF('2.Mapa'!#REF!=AH$5,$AC82&amp;" ","")</f>
        <v>#REF!</v>
      </c>
      <c r="AI82" s="90" t="e">
        <f>IF('2.Mapa'!#REF!=AI$5,$AC82&amp;" ","")</f>
        <v>#REF!</v>
      </c>
      <c r="AJ82" s="90" t="e">
        <f>IF('2.Mapa'!#REF!=AJ$5,$AC82&amp;" ","")</f>
        <v>#REF!</v>
      </c>
      <c r="AK82" s="90" t="e">
        <f>IF('2.Mapa'!#REF!=AK$5,$AC82&amp;" ","")</f>
        <v>#REF!</v>
      </c>
      <c r="AL82" s="90" t="e">
        <f>IF('2.Mapa'!#REF!=AL$5,$AC82&amp;" ","")</f>
        <v>#REF!</v>
      </c>
      <c r="AM82" s="90" t="e">
        <f>IF('2.Mapa'!#REF!=AM$5,$AC82&amp;" ","")</f>
        <v>#REF!</v>
      </c>
      <c r="AN82" s="90" t="e">
        <f>IF('2.Mapa'!#REF!=AN$5,$AC82&amp;" ","")</f>
        <v>#REF!</v>
      </c>
      <c r="AO82" s="91" t="e">
        <f>IF('2.Mapa'!#REF!=AO$5,$AC82&amp;" ","")</f>
        <v>#REF!</v>
      </c>
      <c r="AP82" s="91" t="e">
        <f>IF('2.Mapa'!#REF!=AP$5,$AC82&amp;" ","")</f>
        <v>#REF!</v>
      </c>
      <c r="AQ82" s="91" t="e">
        <f>IF('2.Mapa'!#REF!=AQ$5,$AC82&amp;" ","")</f>
        <v>#REF!</v>
      </c>
      <c r="AR82" s="91" t="e">
        <f>IF('2.Mapa'!#REF!=AR$5,$AC82&amp;" ","")</f>
        <v>#REF!</v>
      </c>
      <c r="AS82" s="91" t="e">
        <f>IF('2.Mapa'!#REF!=AS$5,$AC82&amp;" ","")</f>
        <v>#REF!</v>
      </c>
      <c r="AT82" s="91" t="e">
        <f>IF('2.Mapa'!#REF!=AT$5,$AC82&amp;" ","")</f>
        <v>#REF!</v>
      </c>
      <c r="AU82" s="91" t="e">
        <f>IF('2.Mapa'!#REF!=AU$5,$AC82&amp;" ","")</f>
        <v>#REF!</v>
      </c>
      <c r="AV82" s="91" t="e">
        <f>IF('2.Mapa'!#REF!=AV$5,$AC82&amp;" ","")</f>
        <v>#REF!</v>
      </c>
      <c r="AW82" s="91" t="e">
        <f>IF('2.Mapa'!#REF!=AW$5,$AC82&amp;" ","")</f>
        <v>#REF!</v>
      </c>
      <c r="AX82" s="92" t="e">
        <f>IF('2.Mapa'!#REF!=AX$5,$AC82&amp;" ","")</f>
        <v>#REF!</v>
      </c>
      <c r="AY82" s="92" t="e">
        <f>IF('2.Mapa'!#REF!=AY$5,$AC82&amp;" ","")</f>
        <v>#REF!</v>
      </c>
      <c r="AZ82" s="92" t="e">
        <f>IF('2.Mapa'!#REF!=AZ$5,$AC82&amp;" ","")</f>
        <v>#REF!</v>
      </c>
      <c r="BA82" s="92" t="e">
        <f>IF('2.Mapa'!#REF!=BA$5,$AC82&amp;" ","")</f>
        <v>#REF!</v>
      </c>
      <c r="BB82" s="92" t="e">
        <f>IF('2.Mapa'!#REF!=BB$5,$AC82&amp;" ","")</f>
        <v>#REF!</v>
      </c>
      <c r="BC82" s="2"/>
    </row>
    <row r="83" spans="1:55" x14ac:dyDescent="0.25">
      <c r="A83" s="4">
        <f t="shared" si="1"/>
        <v>468</v>
      </c>
      <c r="B83" s="88" t="e">
        <f>'2.Mapa'!#REF!</f>
        <v>#REF!</v>
      </c>
      <c r="C83" s="54" t="e">
        <f>CONCATENATE("Ri",'2.Mapa'!#REF!)</f>
        <v>#REF!</v>
      </c>
      <c r="D83" s="89" t="e">
        <f>IF('2.Mapa'!#REF!=D$5,$C83&amp;" ","")</f>
        <v>#REF!</v>
      </c>
      <c r="E83" s="89" t="e">
        <f>IF('2.Mapa'!#REF!=E$5,$C83&amp;" ","")</f>
        <v>#REF!</v>
      </c>
      <c r="F83" s="89" t="e">
        <f>IF('2.Mapa'!#REF!=F$5,$C83&amp;" ","")</f>
        <v>#REF!</v>
      </c>
      <c r="G83" s="90" t="e">
        <f>IF('2.Mapa'!#REF!=G$5,$C83&amp;" ","")</f>
        <v>#REF!</v>
      </c>
      <c r="H83" s="90" t="e">
        <f>IF('2.Mapa'!#REF!=H$5,$C83&amp;" ","")</f>
        <v>#REF!</v>
      </c>
      <c r="I83" s="90" t="e">
        <f>IF('2.Mapa'!#REF!=I$5,$C83&amp;" ","")</f>
        <v>#REF!</v>
      </c>
      <c r="J83" s="90" t="e">
        <f>IF('2.Mapa'!#REF!=J$5,$C83&amp;" ","")</f>
        <v>#REF!</v>
      </c>
      <c r="K83" s="90" t="e">
        <f>IF('2.Mapa'!#REF!=K$5,$C83&amp;" ","")</f>
        <v>#REF!</v>
      </c>
      <c r="L83" s="90" t="e">
        <f>IF('2.Mapa'!#REF!=L$5,$C83&amp;" ","")</f>
        <v>#REF!</v>
      </c>
      <c r="M83" s="90" t="e">
        <f>IF('2.Mapa'!#REF!=M$5,$C83&amp;" ","")</f>
        <v>#REF!</v>
      </c>
      <c r="N83" s="90" t="e">
        <f>IF('2.Mapa'!#REF!=N$5,$C83&amp;" ","")</f>
        <v>#REF!</v>
      </c>
      <c r="O83" s="91" t="e">
        <f>IF('2.Mapa'!#REF!=O$5,$C83&amp;" ","")</f>
        <v>#REF!</v>
      </c>
      <c r="P83" s="91" t="e">
        <f>IF('2.Mapa'!#REF!=P$5,$C83&amp;" ","")</f>
        <v>#REF!</v>
      </c>
      <c r="Q83" s="91" t="e">
        <f>IF('2.Mapa'!#REF!=Q$5,$C83&amp;" ","")</f>
        <v>#REF!</v>
      </c>
      <c r="R83" s="91" t="e">
        <f>IF('2.Mapa'!#REF!=R$5,$C83&amp;" ","")</f>
        <v>#REF!</v>
      </c>
      <c r="S83" s="91" t="e">
        <f>IF('2.Mapa'!#REF!=S$5,$C83&amp;" ","")</f>
        <v>#REF!</v>
      </c>
      <c r="T83" s="91" t="e">
        <f>IF('2.Mapa'!#REF!=T$5,$C83&amp;" ","")</f>
        <v>#REF!</v>
      </c>
      <c r="U83" s="91" t="e">
        <f>IF('2.Mapa'!#REF!=U$5,$C83&amp;" ","")</f>
        <v>#REF!</v>
      </c>
      <c r="V83" s="91" t="e">
        <f>IF('2.Mapa'!#REF!=V$5,$C83&amp;" ","")</f>
        <v>#REF!</v>
      </c>
      <c r="W83" s="91" t="e">
        <f>IF('2.Mapa'!#REF!=W$5,$C83&amp;" ","")</f>
        <v>#REF!</v>
      </c>
      <c r="X83" s="92" t="e">
        <f>IF('2.Mapa'!#REF!=X$5,$C83&amp;" ","")</f>
        <v>#REF!</v>
      </c>
      <c r="Y83" s="92" t="e">
        <f>IF('2.Mapa'!#REF!=Y$5,$C83&amp;" ","")</f>
        <v>#REF!</v>
      </c>
      <c r="Z83" s="92" t="e">
        <f>IF('2.Mapa'!#REF!=Z$5,$C83&amp;" ","")</f>
        <v>#REF!</v>
      </c>
      <c r="AA83" s="92" t="e">
        <f>IF('2.Mapa'!#REF!=AA$5,$C83&amp;" ","")</f>
        <v>#REF!</v>
      </c>
      <c r="AB83" s="92" t="e">
        <f>IF('2.Mapa'!#REF!=AB$5,$C83&amp;" ","")</f>
        <v>#REF!</v>
      </c>
      <c r="AC83" s="54" t="e">
        <f>CONCATENATE("Rr",'2.Mapa'!#REF!)</f>
        <v>#REF!</v>
      </c>
      <c r="AD83" s="89" t="e">
        <f>IF('2.Mapa'!#REF!=AD$5,$AC83&amp;" ","")</f>
        <v>#REF!</v>
      </c>
      <c r="AE83" s="89" t="e">
        <f>IF('2.Mapa'!#REF!=AE$5,$AC83&amp;" ","")</f>
        <v>#REF!</v>
      </c>
      <c r="AF83" s="89" t="e">
        <f>IF('2.Mapa'!#REF!=AF$5,$AC83&amp;" ","")</f>
        <v>#REF!</v>
      </c>
      <c r="AG83" s="90" t="e">
        <f>IF('2.Mapa'!#REF!=AG$5,$AC83&amp;" ","")</f>
        <v>#REF!</v>
      </c>
      <c r="AH83" s="90" t="e">
        <f>IF('2.Mapa'!#REF!=AH$5,$AC83&amp;" ","")</f>
        <v>#REF!</v>
      </c>
      <c r="AI83" s="90" t="e">
        <f>IF('2.Mapa'!#REF!=AI$5,$AC83&amp;" ","")</f>
        <v>#REF!</v>
      </c>
      <c r="AJ83" s="90" t="e">
        <f>IF('2.Mapa'!#REF!=AJ$5,$AC83&amp;" ","")</f>
        <v>#REF!</v>
      </c>
      <c r="AK83" s="90" t="e">
        <f>IF('2.Mapa'!#REF!=AK$5,$AC83&amp;" ","")</f>
        <v>#REF!</v>
      </c>
      <c r="AL83" s="90" t="e">
        <f>IF('2.Mapa'!#REF!=AL$5,$AC83&amp;" ","")</f>
        <v>#REF!</v>
      </c>
      <c r="AM83" s="90" t="e">
        <f>IF('2.Mapa'!#REF!=AM$5,$AC83&amp;" ","")</f>
        <v>#REF!</v>
      </c>
      <c r="AN83" s="90" t="e">
        <f>IF('2.Mapa'!#REF!=AN$5,$AC83&amp;" ","")</f>
        <v>#REF!</v>
      </c>
      <c r="AO83" s="91" t="e">
        <f>IF('2.Mapa'!#REF!=AO$5,$AC83&amp;" ","")</f>
        <v>#REF!</v>
      </c>
      <c r="AP83" s="91" t="e">
        <f>IF('2.Mapa'!#REF!=AP$5,$AC83&amp;" ","")</f>
        <v>#REF!</v>
      </c>
      <c r="AQ83" s="91" t="e">
        <f>IF('2.Mapa'!#REF!=AQ$5,$AC83&amp;" ","")</f>
        <v>#REF!</v>
      </c>
      <c r="AR83" s="91" t="e">
        <f>IF('2.Mapa'!#REF!=AR$5,$AC83&amp;" ","")</f>
        <v>#REF!</v>
      </c>
      <c r="AS83" s="91" t="e">
        <f>IF('2.Mapa'!#REF!=AS$5,$AC83&amp;" ","")</f>
        <v>#REF!</v>
      </c>
      <c r="AT83" s="91" t="e">
        <f>IF('2.Mapa'!#REF!=AT$5,$AC83&amp;" ","")</f>
        <v>#REF!</v>
      </c>
      <c r="AU83" s="91" t="e">
        <f>IF('2.Mapa'!#REF!=AU$5,$AC83&amp;" ","")</f>
        <v>#REF!</v>
      </c>
      <c r="AV83" s="91" t="e">
        <f>IF('2.Mapa'!#REF!=AV$5,$AC83&amp;" ","")</f>
        <v>#REF!</v>
      </c>
      <c r="AW83" s="91" t="e">
        <f>IF('2.Mapa'!#REF!=AW$5,$AC83&amp;" ","")</f>
        <v>#REF!</v>
      </c>
      <c r="AX83" s="92" t="e">
        <f>IF('2.Mapa'!#REF!=AX$5,$AC83&amp;" ","")</f>
        <v>#REF!</v>
      </c>
      <c r="AY83" s="92" t="e">
        <f>IF('2.Mapa'!#REF!=AY$5,$AC83&amp;" ","")</f>
        <v>#REF!</v>
      </c>
      <c r="AZ83" s="92" t="e">
        <f>IF('2.Mapa'!#REF!=AZ$5,$AC83&amp;" ","")</f>
        <v>#REF!</v>
      </c>
      <c r="BA83" s="92" t="e">
        <f>IF('2.Mapa'!#REF!=BA$5,$AC83&amp;" ","")</f>
        <v>#REF!</v>
      </c>
      <c r="BB83" s="92" t="e">
        <f>IF('2.Mapa'!#REF!=BB$5,$AC83&amp;" ","")</f>
        <v>#REF!</v>
      </c>
      <c r="BC83" s="2"/>
    </row>
    <row r="84" spans="1:55" x14ac:dyDescent="0.25">
      <c r="A84" s="4">
        <f t="shared" si="1"/>
        <v>474</v>
      </c>
      <c r="B84" s="88" t="e">
        <f>'2.Mapa'!#REF!</f>
        <v>#REF!</v>
      </c>
      <c r="C84" s="54" t="e">
        <f>CONCATENATE("Ri",'2.Mapa'!#REF!)</f>
        <v>#REF!</v>
      </c>
      <c r="D84" s="89" t="e">
        <f>IF('2.Mapa'!#REF!=D$5,$C84&amp;" ","")</f>
        <v>#REF!</v>
      </c>
      <c r="E84" s="89" t="e">
        <f>IF('2.Mapa'!#REF!=E$5,$C84&amp;" ","")</f>
        <v>#REF!</v>
      </c>
      <c r="F84" s="89" t="e">
        <f>IF('2.Mapa'!#REF!=F$5,$C84&amp;" ","")</f>
        <v>#REF!</v>
      </c>
      <c r="G84" s="90" t="e">
        <f>IF('2.Mapa'!#REF!=G$5,$C84&amp;" ","")</f>
        <v>#REF!</v>
      </c>
      <c r="H84" s="90" t="e">
        <f>IF('2.Mapa'!#REF!=H$5,$C84&amp;" ","")</f>
        <v>#REF!</v>
      </c>
      <c r="I84" s="90" t="e">
        <f>IF('2.Mapa'!#REF!=I$5,$C84&amp;" ","")</f>
        <v>#REF!</v>
      </c>
      <c r="J84" s="90" t="e">
        <f>IF('2.Mapa'!#REF!=J$5,$C84&amp;" ","")</f>
        <v>#REF!</v>
      </c>
      <c r="K84" s="90" t="e">
        <f>IF('2.Mapa'!#REF!=K$5,$C84&amp;" ","")</f>
        <v>#REF!</v>
      </c>
      <c r="L84" s="90" t="e">
        <f>IF('2.Mapa'!#REF!=L$5,$C84&amp;" ","")</f>
        <v>#REF!</v>
      </c>
      <c r="M84" s="90" t="e">
        <f>IF('2.Mapa'!#REF!=M$5,$C84&amp;" ","")</f>
        <v>#REF!</v>
      </c>
      <c r="N84" s="90" t="e">
        <f>IF('2.Mapa'!#REF!=N$5,$C84&amp;" ","")</f>
        <v>#REF!</v>
      </c>
      <c r="O84" s="91" t="e">
        <f>IF('2.Mapa'!#REF!=O$5,$C84&amp;" ","")</f>
        <v>#REF!</v>
      </c>
      <c r="P84" s="91" t="e">
        <f>IF('2.Mapa'!#REF!=P$5,$C84&amp;" ","")</f>
        <v>#REF!</v>
      </c>
      <c r="Q84" s="91" t="e">
        <f>IF('2.Mapa'!#REF!=Q$5,$C84&amp;" ","")</f>
        <v>#REF!</v>
      </c>
      <c r="R84" s="91" t="e">
        <f>IF('2.Mapa'!#REF!=R$5,$C84&amp;" ","")</f>
        <v>#REF!</v>
      </c>
      <c r="S84" s="91" t="e">
        <f>IF('2.Mapa'!#REF!=S$5,$C84&amp;" ","")</f>
        <v>#REF!</v>
      </c>
      <c r="T84" s="91" t="e">
        <f>IF('2.Mapa'!#REF!=T$5,$C84&amp;" ","")</f>
        <v>#REF!</v>
      </c>
      <c r="U84" s="91" t="e">
        <f>IF('2.Mapa'!#REF!=U$5,$C84&amp;" ","")</f>
        <v>#REF!</v>
      </c>
      <c r="V84" s="91" t="e">
        <f>IF('2.Mapa'!#REF!=V$5,$C84&amp;" ","")</f>
        <v>#REF!</v>
      </c>
      <c r="W84" s="91" t="e">
        <f>IF('2.Mapa'!#REF!=W$5,$C84&amp;" ","")</f>
        <v>#REF!</v>
      </c>
      <c r="X84" s="92" t="e">
        <f>IF('2.Mapa'!#REF!=X$5,$C84&amp;" ","")</f>
        <v>#REF!</v>
      </c>
      <c r="Y84" s="92" t="e">
        <f>IF('2.Mapa'!#REF!=Y$5,$C84&amp;" ","")</f>
        <v>#REF!</v>
      </c>
      <c r="Z84" s="92" t="e">
        <f>IF('2.Mapa'!#REF!=Z$5,$C84&amp;" ","")</f>
        <v>#REF!</v>
      </c>
      <c r="AA84" s="92" t="e">
        <f>IF('2.Mapa'!#REF!=AA$5,$C84&amp;" ","")</f>
        <v>#REF!</v>
      </c>
      <c r="AB84" s="92" t="e">
        <f>IF('2.Mapa'!#REF!=AB$5,$C84&amp;" ","")</f>
        <v>#REF!</v>
      </c>
      <c r="AC84" s="54" t="e">
        <f>CONCATENATE("Rr",'2.Mapa'!#REF!)</f>
        <v>#REF!</v>
      </c>
      <c r="AD84" s="89" t="e">
        <f>IF('2.Mapa'!#REF!=AD$5,$AC84&amp;" ","")</f>
        <v>#REF!</v>
      </c>
      <c r="AE84" s="89" t="e">
        <f>IF('2.Mapa'!#REF!=AE$5,$AC84&amp;" ","")</f>
        <v>#REF!</v>
      </c>
      <c r="AF84" s="89" t="e">
        <f>IF('2.Mapa'!#REF!=AF$5,$AC84&amp;" ","")</f>
        <v>#REF!</v>
      </c>
      <c r="AG84" s="90" t="e">
        <f>IF('2.Mapa'!#REF!=AG$5,$AC84&amp;" ","")</f>
        <v>#REF!</v>
      </c>
      <c r="AH84" s="90" t="e">
        <f>IF('2.Mapa'!#REF!=AH$5,$AC84&amp;" ","")</f>
        <v>#REF!</v>
      </c>
      <c r="AI84" s="90" t="e">
        <f>IF('2.Mapa'!#REF!=AI$5,$AC84&amp;" ","")</f>
        <v>#REF!</v>
      </c>
      <c r="AJ84" s="90" t="e">
        <f>IF('2.Mapa'!#REF!=AJ$5,$AC84&amp;" ","")</f>
        <v>#REF!</v>
      </c>
      <c r="AK84" s="90" t="e">
        <f>IF('2.Mapa'!#REF!=AK$5,$AC84&amp;" ","")</f>
        <v>#REF!</v>
      </c>
      <c r="AL84" s="90" t="e">
        <f>IF('2.Mapa'!#REF!=AL$5,$AC84&amp;" ","")</f>
        <v>#REF!</v>
      </c>
      <c r="AM84" s="90" t="e">
        <f>IF('2.Mapa'!#REF!=AM$5,$AC84&amp;" ","")</f>
        <v>#REF!</v>
      </c>
      <c r="AN84" s="90" t="e">
        <f>IF('2.Mapa'!#REF!=AN$5,$AC84&amp;" ","")</f>
        <v>#REF!</v>
      </c>
      <c r="AO84" s="91" t="e">
        <f>IF('2.Mapa'!#REF!=AO$5,$AC84&amp;" ","")</f>
        <v>#REF!</v>
      </c>
      <c r="AP84" s="91" t="e">
        <f>IF('2.Mapa'!#REF!=AP$5,$AC84&amp;" ","")</f>
        <v>#REF!</v>
      </c>
      <c r="AQ84" s="91" t="e">
        <f>IF('2.Mapa'!#REF!=AQ$5,$AC84&amp;" ","")</f>
        <v>#REF!</v>
      </c>
      <c r="AR84" s="91" t="e">
        <f>IF('2.Mapa'!#REF!=AR$5,$AC84&amp;" ","")</f>
        <v>#REF!</v>
      </c>
      <c r="AS84" s="91" t="e">
        <f>IF('2.Mapa'!#REF!=AS$5,$AC84&amp;" ","")</f>
        <v>#REF!</v>
      </c>
      <c r="AT84" s="91" t="e">
        <f>IF('2.Mapa'!#REF!=AT$5,$AC84&amp;" ","")</f>
        <v>#REF!</v>
      </c>
      <c r="AU84" s="91" t="e">
        <f>IF('2.Mapa'!#REF!=AU$5,$AC84&amp;" ","")</f>
        <v>#REF!</v>
      </c>
      <c r="AV84" s="91" t="e">
        <f>IF('2.Mapa'!#REF!=AV$5,$AC84&amp;" ","")</f>
        <v>#REF!</v>
      </c>
      <c r="AW84" s="91" t="e">
        <f>IF('2.Mapa'!#REF!=AW$5,$AC84&amp;" ","")</f>
        <v>#REF!</v>
      </c>
      <c r="AX84" s="92" t="e">
        <f>IF('2.Mapa'!#REF!=AX$5,$AC84&amp;" ","")</f>
        <v>#REF!</v>
      </c>
      <c r="AY84" s="92" t="e">
        <f>IF('2.Mapa'!#REF!=AY$5,$AC84&amp;" ","")</f>
        <v>#REF!</v>
      </c>
      <c r="AZ84" s="92" t="e">
        <f>IF('2.Mapa'!#REF!=AZ$5,$AC84&amp;" ","")</f>
        <v>#REF!</v>
      </c>
      <c r="BA84" s="92" t="e">
        <f>IF('2.Mapa'!#REF!=BA$5,$AC84&amp;" ","")</f>
        <v>#REF!</v>
      </c>
      <c r="BB84" s="92" t="e">
        <f>IF('2.Mapa'!#REF!=BB$5,$AC84&amp;" ","")</f>
        <v>#REF!</v>
      </c>
      <c r="BC84" s="2"/>
    </row>
    <row r="85" spans="1:55" x14ac:dyDescent="0.25">
      <c r="A85" s="4">
        <f t="shared" si="1"/>
        <v>480</v>
      </c>
      <c r="B85" s="88" t="e">
        <f>'2.Mapa'!#REF!</f>
        <v>#REF!</v>
      </c>
      <c r="C85" s="54" t="e">
        <f>CONCATENATE("Ri",'2.Mapa'!#REF!)</f>
        <v>#REF!</v>
      </c>
      <c r="D85" s="89" t="e">
        <f>IF('2.Mapa'!#REF!=D$5,$C85&amp;" ","")</f>
        <v>#REF!</v>
      </c>
      <c r="E85" s="89" t="e">
        <f>IF('2.Mapa'!#REF!=E$5,$C85&amp;" ","")</f>
        <v>#REF!</v>
      </c>
      <c r="F85" s="89" t="e">
        <f>IF('2.Mapa'!#REF!=F$5,$C85&amp;" ","")</f>
        <v>#REF!</v>
      </c>
      <c r="G85" s="90" t="e">
        <f>IF('2.Mapa'!#REF!=G$5,$C85&amp;" ","")</f>
        <v>#REF!</v>
      </c>
      <c r="H85" s="90" t="e">
        <f>IF('2.Mapa'!#REF!=H$5,$C85&amp;" ","")</f>
        <v>#REF!</v>
      </c>
      <c r="I85" s="90" t="e">
        <f>IF('2.Mapa'!#REF!=I$5,$C85&amp;" ","")</f>
        <v>#REF!</v>
      </c>
      <c r="J85" s="90" t="e">
        <f>IF('2.Mapa'!#REF!=J$5,$C85&amp;" ","")</f>
        <v>#REF!</v>
      </c>
      <c r="K85" s="90" t="e">
        <f>IF('2.Mapa'!#REF!=K$5,$C85&amp;" ","")</f>
        <v>#REF!</v>
      </c>
      <c r="L85" s="90" t="e">
        <f>IF('2.Mapa'!#REF!=L$5,$C85&amp;" ","")</f>
        <v>#REF!</v>
      </c>
      <c r="M85" s="90" t="e">
        <f>IF('2.Mapa'!#REF!=M$5,$C85&amp;" ","")</f>
        <v>#REF!</v>
      </c>
      <c r="N85" s="90" t="e">
        <f>IF('2.Mapa'!#REF!=N$5,$C85&amp;" ","")</f>
        <v>#REF!</v>
      </c>
      <c r="O85" s="91" t="e">
        <f>IF('2.Mapa'!#REF!=O$5,$C85&amp;" ","")</f>
        <v>#REF!</v>
      </c>
      <c r="P85" s="91" t="e">
        <f>IF('2.Mapa'!#REF!=P$5,$C85&amp;" ","")</f>
        <v>#REF!</v>
      </c>
      <c r="Q85" s="91" t="e">
        <f>IF('2.Mapa'!#REF!=Q$5,$C85&amp;" ","")</f>
        <v>#REF!</v>
      </c>
      <c r="R85" s="91" t="e">
        <f>IF('2.Mapa'!#REF!=R$5,$C85&amp;" ","")</f>
        <v>#REF!</v>
      </c>
      <c r="S85" s="91" t="e">
        <f>IF('2.Mapa'!#REF!=S$5,$C85&amp;" ","")</f>
        <v>#REF!</v>
      </c>
      <c r="T85" s="91" t="e">
        <f>IF('2.Mapa'!#REF!=T$5,$C85&amp;" ","")</f>
        <v>#REF!</v>
      </c>
      <c r="U85" s="91" t="e">
        <f>IF('2.Mapa'!#REF!=U$5,$C85&amp;" ","")</f>
        <v>#REF!</v>
      </c>
      <c r="V85" s="91" t="e">
        <f>IF('2.Mapa'!#REF!=V$5,$C85&amp;" ","")</f>
        <v>#REF!</v>
      </c>
      <c r="W85" s="91" t="e">
        <f>IF('2.Mapa'!#REF!=W$5,$C85&amp;" ","")</f>
        <v>#REF!</v>
      </c>
      <c r="X85" s="92" t="e">
        <f>IF('2.Mapa'!#REF!=X$5,$C85&amp;" ","")</f>
        <v>#REF!</v>
      </c>
      <c r="Y85" s="92" t="e">
        <f>IF('2.Mapa'!#REF!=Y$5,$C85&amp;" ","")</f>
        <v>#REF!</v>
      </c>
      <c r="Z85" s="92" t="e">
        <f>IF('2.Mapa'!#REF!=Z$5,$C85&amp;" ","")</f>
        <v>#REF!</v>
      </c>
      <c r="AA85" s="92" t="e">
        <f>IF('2.Mapa'!#REF!=AA$5,$C85&amp;" ","")</f>
        <v>#REF!</v>
      </c>
      <c r="AB85" s="92" t="e">
        <f>IF('2.Mapa'!#REF!=AB$5,$C85&amp;" ","")</f>
        <v>#REF!</v>
      </c>
      <c r="AC85" s="54" t="e">
        <f>CONCATENATE("Rr",'2.Mapa'!#REF!)</f>
        <v>#REF!</v>
      </c>
      <c r="AD85" s="89" t="e">
        <f>IF('2.Mapa'!#REF!=AD$5,$AC85&amp;" ","")</f>
        <v>#REF!</v>
      </c>
      <c r="AE85" s="89" t="e">
        <f>IF('2.Mapa'!#REF!=AE$5,$AC85&amp;" ","")</f>
        <v>#REF!</v>
      </c>
      <c r="AF85" s="89" t="e">
        <f>IF('2.Mapa'!#REF!=AF$5,$AC85&amp;" ","")</f>
        <v>#REF!</v>
      </c>
      <c r="AG85" s="90" t="e">
        <f>IF('2.Mapa'!#REF!=AG$5,$AC85&amp;" ","")</f>
        <v>#REF!</v>
      </c>
      <c r="AH85" s="90" t="e">
        <f>IF('2.Mapa'!#REF!=AH$5,$AC85&amp;" ","")</f>
        <v>#REF!</v>
      </c>
      <c r="AI85" s="90" t="e">
        <f>IF('2.Mapa'!#REF!=AI$5,$AC85&amp;" ","")</f>
        <v>#REF!</v>
      </c>
      <c r="AJ85" s="90" t="e">
        <f>IF('2.Mapa'!#REF!=AJ$5,$AC85&amp;" ","")</f>
        <v>#REF!</v>
      </c>
      <c r="AK85" s="90" t="e">
        <f>IF('2.Mapa'!#REF!=AK$5,$AC85&amp;" ","")</f>
        <v>#REF!</v>
      </c>
      <c r="AL85" s="90" t="e">
        <f>IF('2.Mapa'!#REF!=AL$5,$AC85&amp;" ","")</f>
        <v>#REF!</v>
      </c>
      <c r="AM85" s="90" t="e">
        <f>IF('2.Mapa'!#REF!=AM$5,$AC85&amp;" ","")</f>
        <v>#REF!</v>
      </c>
      <c r="AN85" s="90" t="e">
        <f>IF('2.Mapa'!#REF!=AN$5,$AC85&amp;" ","")</f>
        <v>#REF!</v>
      </c>
      <c r="AO85" s="91" t="e">
        <f>IF('2.Mapa'!#REF!=AO$5,$AC85&amp;" ","")</f>
        <v>#REF!</v>
      </c>
      <c r="AP85" s="91" t="e">
        <f>IF('2.Mapa'!#REF!=AP$5,$AC85&amp;" ","")</f>
        <v>#REF!</v>
      </c>
      <c r="AQ85" s="91" t="e">
        <f>IF('2.Mapa'!#REF!=AQ$5,$AC85&amp;" ","")</f>
        <v>#REF!</v>
      </c>
      <c r="AR85" s="91" t="e">
        <f>IF('2.Mapa'!#REF!=AR$5,$AC85&amp;" ","")</f>
        <v>#REF!</v>
      </c>
      <c r="AS85" s="91" t="e">
        <f>IF('2.Mapa'!#REF!=AS$5,$AC85&amp;" ","")</f>
        <v>#REF!</v>
      </c>
      <c r="AT85" s="91" t="e">
        <f>IF('2.Mapa'!#REF!=AT$5,$AC85&amp;" ","")</f>
        <v>#REF!</v>
      </c>
      <c r="AU85" s="91" t="e">
        <f>IF('2.Mapa'!#REF!=AU$5,$AC85&amp;" ","")</f>
        <v>#REF!</v>
      </c>
      <c r="AV85" s="91" t="e">
        <f>IF('2.Mapa'!#REF!=AV$5,$AC85&amp;" ","")</f>
        <v>#REF!</v>
      </c>
      <c r="AW85" s="91" t="e">
        <f>IF('2.Mapa'!#REF!=AW$5,$AC85&amp;" ","")</f>
        <v>#REF!</v>
      </c>
      <c r="AX85" s="92" t="e">
        <f>IF('2.Mapa'!#REF!=AX$5,$AC85&amp;" ","")</f>
        <v>#REF!</v>
      </c>
      <c r="AY85" s="92" t="e">
        <f>IF('2.Mapa'!#REF!=AY$5,$AC85&amp;" ","")</f>
        <v>#REF!</v>
      </c>
      <c r="AZ85" s="92" t="e">
        <f>IF('2.Mapa'!#REF!=AZ$5,$AC85&amp;" ","")</f>
        <v>#REF!</v>
      </c>
      <c r="BA85" s="92" t="e">
        <f>IF('2.Mapa'!#REF!=BA$5,$AC85&amp;" ","")</f>
        <v>#REF!</v>
      </c>
      <c r="BB85" s="92" t="e">
        <f>IF('2.Mapa'!#REF!=BB$5,$AC85&amp;" ","")</f>
        <v>#REF!</v>
      </c>
      <c r="BC85" s="2"/>
    </row>
    <row r="86" spans="1:55" x14ac:dyDescent="0.25">
      <c r="A86" s="4">
        <f t="shared" si="1"/>
        <v>486</v>
      </c>
      <c r="B86" s="88" t="e">
        <f>'2.Mapa'!#REF!</f>
        <v>#REF!</v>
      </c>
      <c r="C86" s="54" t="e">
        <f>CONCATENATE("Ri",'2.Mapa'!#REF!)</f>
        <v>#REF!</v>
      </c>
      <c r="D86" s="89" t="e">
        <f>IF('2.Mapa'!#REF!=D$5,$C86&amp;" ","")</f>
        <v>#REF!</v>
      </c>
      <c r="E86" s="89" t="e">
        <f>IF('2.Mapa'!#REF!=E$5,$C86&amp;" ","")</f>
        <v>#REF!</v>
      </c>
      <c r="F86" s="89" t="e">
        <f>IF('2.Mapa'!#REF!=F$5,$C86&amp;" ","")</f>
        <v>#REF!</v>
      </c>
      <c r="G86" s="90" t="e">
        <f>IF('2.Mapa'!#REF!=G$5,$C86&amp;" ","")</f>
        <v>#REF!</v>
      </c>
      <c r="H86" s="90" t="e">
        <f>IF('2.Mapa'!#REF!=H$5,$C86&amp;" ","")</f>
        <v>#REF!</v>
      </c>
      <c r="I86" s="90" t="e">
        <f>IF('2.Mapa'!#REF!=I$5,$C86&amp;" ","")</f>
        <v>#REF!</v>
      </c>
      <c r="J86" s="90" t="e">
        <f>IF('2.Mapa'!#REF!=J$5,$C86&amp;" ","")</f>
        <v>#REF!</v>
      </c>
      <c r="K86" s="90" t="e">
        <f>IF('2.Mapa'!#REF!=K$5,$C86&amp;" ","")</f>
        <v>#REF!</v>
      </c>
      <c r="L86" s="90" t="e">
        <f>IF('2.Mapa'!#REF!=L$5,$C86&amp;" ","")</f>
        <v>#REF!</v>
      </c>
      <c r="M86" s="90" t="e">
        <f>IF('2.Mapa'!#REF!=M$5,$C86&amp;" ","")</f>
        <v>#REF!</v>
      </c>
      <c r="N86" s="90" t="e">
        <f>IF('2.Mapa'!#REF!=N$5,$C86&amp;" ","")</f>
        <v>#REF!</v>
      </c>
      <c r="O86" s="91" t="e">
        <f>IF('2.Mapa'!#REF!=O$5,$C86&amp;" ","")</f>
        <v>#REF!</v>
      </c>
      <c r="P86" s="91" t="e">
        <f>IF('2.Mapa'!#REF!=P$5,$C86&amp;" ","")</f>
        <v>#REF!</v>
      </c>
      <c r="Q86" s="91" t="e">
        <f>IF('2.Mapa'!#REF!=Q$5,$C86&amp;" ","")</f>
        <v>#REF!</v>
      </c>
      <c r="R86" s="91" t="e">
        <f>IF('2.Mapa'!#REF!=R$5,$C86&amp;" ","")</f>
        <v>#REF!</v>
      </c>
      <c r="S86" s="91" t="e">
        <f>IF('2.Mapa'!#REF!=S$5,$C86&amp;" ","")</f>
        <v>#REF!</v>
      </c>
      <c r="T86" s="91" t="e">
        <f>IF('2.Mapa'!#REF!=T$5,$C86&amp;" ","")</f>
        <v>#REF!</v>
      </c>
      <c r="U86" s="91" t="e">
        <f>IF('2.Mapa'!#REF!=U$5,$C86&amp;" ","")</f>
        <v>#REF!</v>
      </c>
      <c r="V86" s="91" t="e">
        <f>IF('2.Mapa'!#REF!=V$5,$C86&amp;" ","")</f>
        <v>#REF!</v>
      </c>
      <c r="W86" s="91" t="e">
        <f>IF('2.Mapa'!#REF!=W$5,$C86&amp;" ","")</f>
        <v>#REF!</v>
      </c>
      <c r="X86" s="92" t="e">
        <f>IF('2.Mapa'!#REF!=X$5,$C86&amp;" ","")</f>
        <v>#REF!</v>
      </c>
      <c r="Y86" s="92" t="e">
        <f>IF('2.Mapa'!#REF!=Y$5,$C86&amp;" ","")</f>
        <v>#REF!</v>
      </c>
      <c r="Z86" s="92" t="e">
        <f>IF('2.Mapa'!#REF!=Z$5,$C86&amp;" ","")</f>
        <v>#REF!</v>
      </c>
      <c r="AA86" s="92" t="e">
        <f>IF('2.Mapa'!#REF!=AA$5,$C86&amp;" ","")</f>
        <v>#REF!</v>
      </c>
      <c r="AB86" s="92" t="e">
        <f>IF('2.Mapa'!#REF!=AB$5,$C86&amp;" ","")</f>
        <v>#REF!</v>
      </c>
      <c r="AC86" s="54" t="e">
        <f>CONCATENATE("Rr",'2.Mapa'!#REF!)</f>
        <v>#REF!</v>
      </c>
      <c r="AD86" s="89" t="e">
        <f>IF('2.Mapa'!#REF!=AD$5,$AC86&amp;" ","")</f>
        <v>#REF!</v>
      </c>
      <c r="AE86" s="89" t="e">
        <f>IF('2.Mapa'!#REF!=AE$5,$AC86&amp;" ","")</f>
        <v>#REF!</v>
      </c>
      <c r="AF86" s="89" t="e">
        <f>IF('2.Mapa'!#REF!=AF$5,$AC86&amp;" ","")</f>
        <v>#REF!</v>
      </c>
      <c r="AG86" s="90" t="e">
        <f>IF('2.Mapa'!#REF!=AG$5,$AC86&amp;" ","")</f>
        <v>#REF!</v>
      </c>
      <c r="AH86" s="90" t="e">
        <f>IF('2.Mapa'!#REF!=AH$5,$AC86&amp;" ","")</f>
        <v>#REF!</v>
      </c>
      <c r="AI86" s="90" t="e">
        <f>IF('2.Mapa'!#REF!=AI$5,$AC86&amp;" ","")</f>
        <v>#REF!</v>
      </c>
      <c r="AJ86" s="90" t="e">
        <f>IF('2.Mapa'!#REF!=AJ$5,$AC86&amp;" ","")</f>
        <v>#REF!</v>
      </c>
      <c r="AK86" s="90" t="e">
        <f>IF('2.Mapa'!#REF!=AK$5,$AC86&amp;" ","")</f>
        <v>#REF!</v>
      </c>
      <c r="AL86" s="90" t="e">
        <f>IF('2.Mapa'!#REF!=AL$5,$AC86&amp;" ","")</f>
        <v>#REF!</v>
      </c>
      <c r="AM86" s="90" t="e">
        <f>IF('2.Mapa'!#REF!=AM$5,$AC86&amp;" ","")</f>
        <v>#REF!</v>
      </c>
      <c r="AN86" s="90" t="e">
        <f>IF('2.Mapa'!#REF!=AN$5,$AC86&amp;" ","")</f>
        <v>#REF!</v>
      </c>
      <c r="AO86" s="91" t="e">
        <f>IF('2.Mapa'!#REF!=AO$5,$AC86&amp;" ","")</f>
        <v>#REF!</v>
      </c>
      <c r="AP86" s="91" t="e">
        <f>IF('2.Mapa'!#REF!=AP$5,$AC86&amp;" ","")</f>
        <v>#REF!</v>
      </c>
      <c r="AQ86" s="91" t="e">
        <f>IF('2.Mapa'!#REF!=AQ$5,$AC86&amp;" ","")</f>
        <v>#REF!</v>
      </c>
      <c r="AR86" s="91" t="e">
        <f>IF('2.Mapa'!#REF!=AR$5,$AC86&amp;" ","")</f>
        <v>#REF!</v>
      </c>
      <c r="AS86" s="91" t="e">
        <f>IF('2.Mapa'!#REF!=AS$5,$AC86&amp;" ","")</f>
        <v>#REF!</v>
      </c>
      <c r="AT86" s="91" t="e">
        <f>IF('2.Mapa'!#REF!=AT$5,$AC86&amp;" ","")</f>
        <v>#REF!</v>
      </c>
      <c r="AU86" s="91" t="e">
        <f>IF('2.Mapa'!#REF!=AU$5,$AC86&amp;" ","")</f>
        <v>#REF!</v>
      </c>
      <c r="AV86" s="91" t="e">
        <f>IF('2.Mapa'!#REF!=AV$5,$AC86&amp;" ","")</f>
        <v>#REF!</v>
      </c>
      <c r="AW86" s="91" t="e">
        <f>IF('2.Mapa'!#REF!=AW$5,$AC86&amp;" ","")</f>
        <v>#REF!</v>
      </c>
      <c r="AX86" s="92" t="e">
        <f>IF('2.Mapa'!#REF!=AX$5,$AC86&amp;" ","")</f>
        <v>#REF!</v>
      </c>
      <c r="AY86" s="92" t="e">
        <f>IF('2.Mapa'!#REF!=AY$5,$AC86&amp;" ","")</f>
        <v>#REF!</v>
      </c>
      <c r="AZ86" s="92" t="e">
        <f>IF('2.Mapa'!#REF!=AZ$5,$AC86&amp;" ","")</f>
        <v>#REF!</v>
      </c>
      <c r="BA86" s="92" t="e">
        <f>IF('2.Mapa'!#REF!=BA$5,$AC86&amp;" ","")</f>
        <v>#REF!</v>
      </c>
      <c r="BB86" s="92" t="e">
        <f>IF('2.Mapa'!#REF!=BB$5,$AC86&amp;" ","")</f>
        <v>#REF!</v>
      </c>
      <c r="BC86" s="2"/>
    </row>
    <row r="87" spans="1:55" x14ac:dyDescent="0.25">
      <c r="A87" s="4">
        <f t="shared" si="1"/>
        <v>492</v>
      </c>
      <c r="B87" s="88" t="e">
        <f>'2.Mapa'!#REF!</f>
        <v>#REF!</v>
      </c>
      <c r="C87" s="54" t="e">
        <f>CONCATENATE("Ri",'2.Mapa'!#REF!)</f>
        <v>#REF!</v>
      </c>
      <c r="D87" s="89" t="e">
        <f>IF('2.Mapa'!#REF!=D$5,$C87&amp;" ","")</f>
        <v>#REF!</v>
      </c>
      <c r="E87" s="89" t="e">
        <f>IF('2.Mapa'!#REF!=E$5,$C87&amp;" ","")</f>
        <v>#REF!</v>
      </c>
      <c r="F87" s="89" t="e">
        <f>IF('2.Mapa'!#REF!=F$5,$C87&amp;" ","")</f>
        <v>#REF!</v>
      </c>
      <c r="G87" s="90" t="e">
        <f>IF('2.Mapa'!#REF!=G$5,$C87&amp;" ","")</f>
        <v>#REF!</v>
      </c>
      <c r="H87" s="90" t="e">
        <f>IF('2.Mapa'!#REF!=H$5,$C87&amp;" ","")</f>
        <v>#REF!</v>
      </c>
      <c r="I87" s="90" t="e">
        <f>IF('2.Mapa'!#REF!=I$5,$C87&amp;" ","")</f>
        <v>#REF!</v>
      </c>
      <c r="J87" s="90" t="e">
        <f>IF('2.Mapa'!#REF!=J$5,$C87&amp;" ","")</f>
        <v>#REF!</v>
      </c>
      <c r="K87" s="90" t="e">
        <f>IF('2.Mapa'!#REF!=K$5,$C87&amp;" ","")</f>
        <v>#REF!</v>
      </c>
      <c r="L87" s="90" t="e">
        <f>IF('2.Mapa'!#REF!=L$5,$C87&amp;" ","")</f>
        <v>#REF!</v>
      </c>
      <c r="M87" s="90" t="e">
        <f>IF('2.Mapa'!#REF!=M$5,$C87&amp;" ","")</f>
        <v>#REF!</v>
      </c>
      <c r="N87" s="90" t="e">
        <f>IF('2.Mapa'!#REF!=N$5,$C87&amp;" ","")</f>
        <v>#REF!</v>
      </c>
      <c r="O87" s="91" t="e">
        <f>IF('2.Mapa'!#REF!=O$5,$C87&amp;" ","")</f>
        <v>#REF!</v>
      </c>
      <c r="P87" s="91" t="e">
        <f>IF('2.Mapa'!#REF!=P$5,$C87&amp;" ","")</f>
        <v>#REF!</v>
      </c>
      <c r="Q87" s="91" t="e">
        <f>IF('2.Mapa'!#REF!=Q$5,$C87&amp;" ","")</f>
        <v>#REF!</v>
      </c>
      <c r="R87" s="91" t="e">
        <f>IF('2.Mapa'!#REF!=R$5,$C87&amp;" ","")</f>
        <v>#REF!</v>
      </c>
      <c r="S87" s="91" t="e">
        <f>IF('2.Mapa'!#REF!=S$5,$C87&amp;" ","")</f>
        <v>#REF!</v>
      </c>
      <c r="T87" s="91" t="e">
        <f>IF('2.Mapa'!#REF!=T$5,$C87&amp;" ","")</f>
        <v>#REF!</v>
      </c>
      <c r="U87" s="91" t="e">
        <f>IF('2.Mapa'!#REF!=U$5,$C87&amp;" ","")</f>
        <v>#REF!</v>
      </c>
      <c r="V87" s="91" t="e">
        <f>IF('2.Mapa'!#REF!=V$5,$C87&amp;" ","")</f>
        <v>#REF!</v>
      </c>
      <c r="W87" s="91" t="e">
        <f>IF('2.Mapa'!#REF!=W$5,$C87&amp;" ","")</f>
        <v>#REF!</v>
      </c>
      <c r="X87" s="92" t="e">
        <f>IF('2.Mapa'!#REF!=X$5,$C87&amp;" ","")</f>
        <v>#REF!</v>
      </c>
      <c r="Y87" s="92" t="e">
        <f>IF('2.Mapa'!#REF!=Y$5,$C87&amp;" ","")</f>
        <v>#REF!</v>
      </c>
      <c r="Z87" s="92" t="e">
        <f>IF('2.Mapa'!#REF!=Z$5,$C87&amp;" ","")</f>
        <v>#REF!</v>
      </c>
      <c r="AA87" s="92" t="e">
        <f>IF('2.Mapa'!#REF!=AA$5,$C87&amp;" ","")</f>
        <v>#REF!</v>
      </c>
      <c r="AB87" s="92" t="e">
        <f>IF('2.Mapa'!#REF!=AB$5,$C87&amp;" ","")</f>
        <v>#REF!</v>
      </c>
      <c r="AC87" s="54" t="e">
        <f>CONCATENATE("Rr",'2.Mapa'!#REF!)</f>
        <v>#REF!</v>
      </c>
      <c r="AD87" s="89" t="e">
        <f>IF('2.Mapa'!#REF!=AD$5,$AC87&amp;" ","")</f>
        <v>#REF!</v>
      </c>
      <c r="AE87" s="89" t="e">
        <f>IF('2.Mapa'!#REF!=AE$5,$AC87&amp;" ","")</f>
        <v>#REF!</v>
      </c>
      <c r="AF87" s="89" t="e">
        <f>IF('2.Mapa'!#REF!=AF$5,$AC87&amp;" ","")</f>
        <v>#REF!</v>
      </c>
      <c r="AG87" s="90" t="e">
        <f>IF('2.Mapa'!#REF!=AG$5,$AC87&amp;" ","")</f>
        <v>#REF!</v>
      </c>
      <c r="AH87" s="90" t="e">
        <f>IF('2.Mapa'!#REF!=AH$5,$AC87&amp;" ","")</f>
        <v>#REF!</v>
      </c>
      <c r="AI87" s="90" t="e">
        <f>IF('2.Mapa'!#REF!=AI$5,$AC87&amp;" ","")</f>
        <v>#REF!</v>
      </c>
      <c r="AJ87" s="90" t="e">
        <f>IF('2.Mapa'!#REF!=AJ$5,$AC87&amp;" ","")</f>
        <v>#REF!</v>
      </c>
      <c r="AK87" s="90" t="e">
        <f>IF('2.Mapa'!#REF!=AK$5,$AC87&amp;" ","")</f>
        <v>#REF!</v>
      </c>
      <c r="AL87" s="90" t="e">
        <f>IF('2.Mapa'!#REF!=AL$5,$AC87&amp;" ","")</f>
        <v>#REF!</v>
      </c>
      <c r="AM87" s="90" t="e">
        <f>IF('2.Mapa'!#REF!=AM$5,$AC87&amp;" ","")</f>
        <v>#REF!</v>
      </c>
      <c r="AN87" s="90" t="e">
        <f>IF('2.Mapa'!#REF!=AN$5,$AC87&amp;" ","")</f>
        <v>#REF!</v>
      </c>
      <c r="AO87" s="91" t="e">
        <f>IF('2.Mapa'!#REF!=AO$5,$AC87&amp;" ","")</f>
        <v>#REF!</v>
      </c>
      <c r="AP87" s="91" t="e">
        <f>IF('2.Mapa'!#REF!=AP$5,$AC87&amp;" ","")</f>
        <v>#REF!</v>
      </c>
      <c r="AQ87" s="91" t="e">
        <f>IF('2.Mapa'!#REF!=AQ$5,$AC87&amp;" ","")</f>
        <v>#REF!</v>
      </c>
      <c r="AR87" s="91" t="e">
        <f>IF('2.Mapa'!#REF!=AR$5,$AC87&amp;" ","")</f>
        <v>#REF!</v>
      </c>
      <c r="AS87" s="91" t="e">
        <f>IF('2.Mapa'!#REF!=AS$5,$AC87&amp;" ","")</f>
        <v>#REF!</v>
      </c>
      <c r="AT87" s="91" t="e">
        <f>IF('2.Mapa'!#REF!=AT$5,$AC87&amp;" ","")</f>
        <v>#REF!</v>
      </c>
      <c r="AU87" s="91" t="e">
        <f>IF('2.Mapa'!#REF!=AU$5,$AC87&amp;" ","")</f>
        <v>#REF!</v>
      </c>
      <c r="AV87" s="91" t="e">
        <f>IF('2.Mapa'!#REF!=AV$5,$AC87&amp;" ","")</f>
        <v>#REF!</v>
      </c>
      <c r="AW87" s="91" t="e">
        <f>IF('2.Mapa'!#REF!=AW$5,$AC87&amp;" ","")</f>
        <v>#REF!</v>
      </c>
      <c r="AX87" s="92" t="e">
        <f>IF('2.Mapa'!#REF!=AX$5,$AC87&amp;" ","")</f>
        <v>#REF!</v>
      </c>
      <c r="AY87" s="92" t="e">
        <f>IF('2.Mapa'!#REF!=AY$5,$AC87&amp;" ","")</f>
        <v>#REF!</v>
      </c>
      <c r="AZ87" s="92" t="e">
        <f>IF('2.Mapa'!#REF!=AZ$5,$AC87&amp;" ","")</f>
        <v>#REF!</v>
      </c>
      <c r="BA87" s="92" t="e">
        <f>IF('2.Mapa'!#REF!=BA$5,$AC87&amp;" ","")</f>
        <v>#REF!</v>
      </c>
      <c r="BB87" s="92" t="e">
        <f>IF('2.Mapa'!#REF!=BB$5,$AC87&amp;" ","")</f>
        <v>#REF!</v>
      </c>
      <c r="BC87" s="2"/>
    </row>
    <row r="88" spans="1:55" x14ac:dyDescent="0.25">
      <c r="A88" s="4">
        <f t="shared" si="1"/>
        <v>498</v>
      </c>
      <c r="B88" s="88" t="e">
        <f>'2.Mapa'!#REF!</f>
        <v>#REF!</v>
      </c>
      <c r="C88" s="54" t="e">
        <f>CONCATENATE("Ri",'2.Mapa'!#REF!)</f>
        <v>#REF!</v>
      </c>
      <c r="D88" s="89" t="e">
        <f>IF('2.Mapa'!#REF!=D$5,$C88&amp;" ","")</f>
        <v>#REF!</v>
      </c>
      <c r="E88" s="89" t="e">
        <f>IF('2.Mapa'!#REF!=E$5,$C88&amp;" ","")</f>
        <v>#REF!</v>
      </c>
      <c r="F88" s="89" t="e">
        <f>IF('2.Mapa'!#REF!=F$5,$C88&amp;" ","")</f>
        <v>#REF!</v>
      </c>
      <c r="G88" s="90" t="e">
        <f>IF('2.Mapa'!#REF!=G$5,$C88&amp;" ","")</f>
        <v>#REF!</v>
      </c>
      <c r="H88" s="90" t="e">
        <f>IF('2.Mapa'!#REF!=H$5,$C88&amp;" ","")</f>
        <v>#REF!</v>
      </c>
      <c r="I88" s="90" t="e">
        <f>IF('2.Mapa'!#REF!=I$5,$C88&amp;" ","")</f>
        <v>#REF!</v>
      </c>
      <c r="J88" s="90" t="e">
        <f>IF('2.Mapa'!#REF!=J$5,$C88&amp;" ","")</f>
        <v>#REF!</v>
      </c>
      <c r="K88" s="90" t="e">
        <f>IF('2.Mapa'!#REF!=K$5,$C88&amp;" ","")</f>
        <v>#REF!</v>
      </c>
      <c r="L88" s="90" t="e">
        <f>IF('2.Mapa'!#REF!=L$5,$C88&amp;" ","")</f>
        <v>#REF!</v>
      </c>
      <c r="M88" s="90" t="e">
        <f>IF('2.Mapa'!#REF!=M$5,$C88&amp;" ","")</f>
        <v>#REF!</v>
      </c>
      <c r="N88" s="90" t="e">
        <f>IF('2.Mapa'!#REF!=N$5,$C88&amp;" ","")</f>
        <v>#REF!</v>
      </c>
      <c r="O88" s="91" t="e">
        <f>IF('2.Mapa'!#REF!=O$5,$C88&amp;" ","")</f>
        <v>#REF!</v>
      </c>
      <c r="P88" s="91" t="e">
        <f>IF('2.Mapa'!#REF!=P$5,$C88&amp;" ","")</f>
        <v>#REF!</v>
      </c>
      <c r="Q88" s="91" t="e">
        <f>IF('2.Mapa'!#REF!=Q$5,$C88&amp;" ","")</f>
        <v>#REF!</v>
      </c>
      <c r="R88" s="91" t="e">
        <f>IF('2.Mapa'!#REF!=R$5,$C88&amp;" ","")</f>
        <v>#REF!</v>
      </c>
      <c r="S88" s="91" t="e">
        <f>IF('2.Mapa'!#REF!=S$5,$C88&amp;" ","")</f>
        <v>#REF!</v>
      </c>
      <c r="T88" s="91" t="e">
        <f>IF('2.Mapa'!#REF!=T$5,$C88&amp;" ","")</f>
        <v>#REF!</v>
      </c>
      <c r="U88" s="91" t="e">
        <f>IF('2.Mapa'!#REF!=U$5,$C88&amp;" ","")</f>
        <v>#REF!</v>
      </c>
      <c r="V88" s="91" t="e">
        <f>IF('2.Mapa'!#REF!=V$5,$C88&amp;" ","")</f>
        <v>#REF!</v>
      </c>
      <c r="W88" s="91" t="e">
        <f>IF('2.Mapa'!#REF!=W$5,$C88&amp;" ","")</f>
        <v>#REF!</v>
      </c>
      <c r="X88" s="92" t="e">
        <f>IF('2.Mapa'!#REF!=X$5,$C88&amp;" ","")</f>
        <v>#REF!</v>
      </c>
      <c r="Y88" s="92" t="e">
        <f>IF('2.Mapa'!#REF!=Y$5,$C88&amp;" ","")</f>
        <v>#REF!</v>
      </c>
      <c r="Z88" s="92" t="e">
        <f>IF('2.Mapa'!#REF!=Z$5,$C88&amp;" ","")</f>
        <v>#REF!</v>
      </c>
      <c r="AA88" s="92" t="e">
        <f>IF('2.Mapa'!#REF!=AA$5,$C88&amp;" ","")</f>
        <v>#REF!</v>
      </c>
      <c r="AB88" s="92" t="e">
        <f>IF('2.Mapa'!#REF!=AB$5,$C88&amp;" ","")</f>
        <v>#REF!</v>
      </c>
      <c r="AC88" s="54" t="e">
        <f>CONCATENATE("Rr",'2.Mapa'!#REF!)</f>
        <v>#REF!</v>
      </c>
      <c r="AD88" s="89" t="e">
        <f>IF('2.Mapa'!#REF!=AD$5,$AC88&amp;" ","")</f>
        <v>#REF!</v>
      </c>
      <c r="AE88" s="89" t="e">
        <f>IF('2.Mapa'!#REF!=AE$5,$AC88&amp;" ","")</f>
        <v>#REF!</v>
      </c>
      <c r="AF88" s="89" t="e">
        <f>IF('2.Mapa'!#REF!=AF$5,$AC88&amp;" ","")</f>
        <v>#REF!</v>
      </c>
      <c r="AG88" s="90" t="e">
        <f>IF('2.Mapa'!#REF!=AG$5,$AC88&amp;" ","")</f>
        <v>#REF!</v>
      </c>
      <c r="AH88" s="90" t="e">
        <f>IF('2.Mapa'!#REF!=AH$5,$AC88&amp;" ","")</f>
        <v>#REF!</v>
      </c>
      <c r="AI88" s="90" t="e">
        <f>IF('2.Mapa'!#REF!=AI$5,$AC88&amp;" ","")</f>
        <v>#REF!</v>
      </c>
      <c r="AJ88" s="90" t="e">
        <f>IF('2.Mapa'!#REF!=AJ$5,$AC88&amp;" ","")</f>
        <v>#REF!</v>
      </c>
      <c r="AK88" s="90" t="e">
        <f>IF('2.Mapa'!#REF!=AK$5,$AC88&amp;" ","")</f>
        <v>#REF!</v>
      </c>
      <c r="AL88" s="90" t="e">
        <f>IF('2.Mapa'!#REF!=AL$5,$AC88&amp;" ","")</f>
        <v>#REF!</v>
      </c>
      <c r="AM88" s="90" t="e">
        <f>IF('2.Mapa'!#REF!=AM$5,$AC88&amp;" ","")</f>
        <v>#REF!</v>
      </c>
      <c r="AN88" s="90" t="e">
        <f>IF('2.Mapa'!#REF!=AN$5,$AC88&amp;" ","")</f>
        <v>#REF!</v>
      </c>
      <c r="AO88" s="91" t="e">
        <f>IF('2.Mapa'!#REF!=AO$5,$AC88&amp;" ","")</f>
        <v>#REF!</v>
      </c>
      <c r="AP88" s="91" t="e">
        <f>IF('2.Mapa'!#REF!=AP$5,$AC88&amp;" ","")</f>
        <v>#REF!</v>
      </c>
      <c r="AQ88" s="91" t="e">
        <f>IF('2.Mapa'!#REF!=AQ$5,$AC88&amp;" ","")</f>
        <v>#REF!</v>
      </c>
      <c r="AR88" s="91" t="e">
        <f>IF('2.Mapa'!#REF!=AR$5,$AC88&amp;" ","")</f>
        <v>#REF!</v>
      </c>
      <c r="AS88" s="91" t="e">
        <f>IF('2.Mapa'!#REF!=AS$5,$AC88&amp;" ","")</f>
        <v>#REF!</v>
      </c>
      <c r="AT88" s="91" t="e">
        <f>IF('2.Mapa'!#REF!=AT$5,$AC88&amp;" ","")</f>
        <v>#REF!</v>
      </c>
      <c r="AU88" s="91" t="e">
        <f>IF('2.Mapa'!#REF!=AU$5,$AC88&amp;" ","")</f>
        <v>#REF!</v>
      </c>
      <c r="AV88" s="91" t="e">
        <f>IF('2.Mapa'!#REF!=AV$5,$AC88&amp;" ","")</f>
        <v>#REF!</v>
      </c>
      <c r="AW88" s="91" t="e">
        <f>IF('2.Mapa'!#REF!=AW$5,$AC88&amp;" ","")</f>
        <v>#REF!</v>
      </c>
      <c r="AX88" s="92" t="e">
        <f>IF('2.Mapa'!#REF!=AX$5,$AC88&amp;" ","")</f>
        <v>#REF!</v>
      </c>
      <c r="AY88" s="92" t="e">
        <f>IF('2.Mapa'!#REF!=AY$5,$AC88&amp;" ","")</f>
        <v>#REF!</v>
      </c>
      <c r="AZ88" s="92" t="e">
        <f>IF('2.Mapa'!#REF!=AZ$5,$AC88&amp;" ","")</f>
        <v>#REF!</v>
      </c>
      <c r="BA88" s="92" t="e">
        <f>IF('2.Mapa'!#REF!=BA$5,$AC88&amp;" ","")</f>
        <v>#REF!</v>
      </c>
      <c r="BB88" s="92" t="e">
        <f>IF('2.Mapa'!#REF!=BB$5,$AC88&amp;" ","")</f>
        <v>#REF!</v>
      </c>
      <c r="BC88" s="2"/>
    </row>
    <row r="89" spans="1:55" x14ac:dyDescent="0.25">
      <c r="A89" s="4">
        <f t="shared" si="1"/>
        <v>504</v>
      </c>
      <c r="B89" s="88" t="e">
        <f>'2.Mapa'!#REF!</f>
        <v>#REF!</v>
      </c>
      <c r="C89" s="54" t="e">
        <f>CONCATENATE("Ri",'2.Mapa'!#REF!)</f>
        <v>#REF!</v>
      </c>
      <c r="D89" s="89" t="e">
        <f>IF('2.Mapa'!#REF!=D$5,$C89&amp;" ","")</f>
        <v>#REF!</v>
      </c>
      <c r="E89" s="89" t="e">
        <f>IF('2.Mapa'!#REF!=E$5,$C89&amp;" ","")</f>
        <v>#REF!</v>
      </c>
      <c r="F89" s="89" t="e">
        <f>IF('2.Mapa'!#REF!=F$5,$C89&amp;" ","")</f>
        <v>#REF!</v>
      </c>
      <c r="G89" s="90" t="e">
        <f>IF('2.Mapa'!#REF!=G$5,$C89&amp;" ","")</f>
        <v>#REF!</v>
      </c>
      <c r="H89" s="90" t="e">
        <f>IF('2.Mapa'!#REF!=H$5,$C89&amp;" ","")</f>
        <v>#REF!</v>
      </c>
      <c r="I89" s="90" t="e">
        <f>IF('2.Mapa'!#REF!=I$5,$C89&amp;" ","")</f>
        <v>#REF!</v>
      </c>
      <c r="J89" s="90" t="e">
        <f>IF('2.Mapa'!#REF!=J$5,$C89&amp;" ","")</f>
        <v>#REF!</v>
      </c>
      <c r="K89" s="90" t="e">
        <f>IF('2.Mapa'!#REF!=K$5,$C89&amp;" ","")</f>
        <v>#REF!</v>
      </c>
      <c r="L89" s="90" t="e">
        <f>IF('2.Mapa'!#REF!=L$5,$C89&amp;" ","")</f>
        <v>#REF!</v>
      </c>
      <c r="M89" s="90" t="e">
        <f>IF('2.Mapa'!#REF!=M$5,$C89&amp;" ","")</f>
        <v>#REF!</v>
      </c>
      <c r="N89" s="90" t="e">
        <f>IF('2.Mapa'!#REF!=N$5,$C89&amp;" ","")</f>
        <v>#REF!</v>
      </c>
      <c r="O89" s="91" t="e">
        <f>IF('2.Mapa'!#REF!=O$5,$C89&amp;" ","")</f>
        <v>#REF!</v>
      </c>
      <c r="P89" s="91" t="e">
        <f>IF('2.Mapa'!#REF!=P$5,$C89&amp;" ","")</f>
        <v>#REF!</v>
      </c>
      <c r="Q89" s="91" t="e">
        <f>IF('2.Mapa'!#REF!=Q$5,$C89&amp;" ","")</f>
        <v>#REF!</v>
      </c>
      <c r="R89" s="91" t="e">
        <f>IF('2.Mapa'!#REF!=R$5,$C89&amp;" ","")</f>
        <v>#REF!</v>
      </c>
      <c r="S89" s="91" t="e">
        <f>IF('2.Mapa'!#REF!=S$5,$C89&amp;" ","")</f>
        <v>#REF!</v>
      </c>
      <c r="T89" s="91" t="e">
        <f>IF('2.Mapa'!#REF!=T$5,$C89&amp;" ","")</f>
        <v>#REF!</v>
      </c>
      <c r="U89" s="91" t="e">
        <f>IF('2.Mapa'!#REF!=U$5,$C89&amp;" ","")</f>
        <v>#REF!</v>
      </c>
      <c r="V89" s="91" t="e">
        <f>IF('2.Mapa'!#REF!=V$5,$C89&amp;" ","")</f>
        <v>#REF!</v>
      </c>
      <c r="W89" s="91" t="e">
        <f>IF('2.Mapa'!#REF!=W$5,$C89&amp;" ","")</f>
        <v>#REF!</v>
      </c>
      <c r="X89" s="92" t="e">
        <f>IF('2.Mapa'!#REF!=X$5,$C89&amp;" ","")</f>
        <v>#REF!</v>
      </c>
      <c r="Y89" s="92" t="e">
        <f>IF('2.Mapa'!#REF!=Y$5,$C89&amp;" ","")</f>
        <v>#REF!</v>
      </c>
      <c r="Z89" s="92" t="e">
        <f>IF('2.Mapa'!#REF!=Z$5,$C89&amp;" ","")</f>
        <v>#REF!</v>
      </c>
      <c r="AA89" s="92" t="e">
        <f>IF('2.Mapa'!#REF!=AA$5,$C89&amp;" ","")</f>
        <v>#REF!</v>
      </c>
      <c r="AB89" s="92" t="e">
        <f>IF('2.Mapa'!#REF!=AB$5,$C89&amp;" ","")</f>
        <v>#REF!</v>
      </c>
      <c r="AC89" s="54" t="e">
        <f>CONCATENATE("Rr",'2.Mapa'!#REF!)</f>
        <v>#REF!</v>
      </c>
      <c r="AD89" s="89" t="e">
        <f>IF('2.Mapa'!#REF!=AD$5,$AC89&amp;" ","")</f>
        <v>#REF!</v>
      </c>
      <c r="AE89" s="89" t="e">
        <f>IF('2.Mapa'!#REF!=AE$5,$AC89&amp;" ","")</f>
        <v>#REF!</v>
      </c>
      <c r="AF89" s="89" t="e">
        <f>IF('2.Mapa'!#REF!=AF$5,$AC89&amp;" ","")</f>
        <v>#REF!</v>
      </c>
      <c r="AG89" s="90" t="e">
        <f>IF('2.Mapa'!#REF!=AG$5,$AC89&amp;" ","")</f>
        <v>#REF!</v>
      </c>
      <c r="AH89" s="90" t="e">
        <f>IF('2.Mapa'!#REF!=AH$5,$AC89&amp;" ","")</f>
        <v>#REF!</v>
      </c>
      <c r="AI89" s="90" t="e">
        <f>IF('2.Mapa'!#REF!=AI$5,$AC89&amp;" ","")</f>
        <v>#REF!</v>
      </c>
      <c r="AJ89" s="90" t="e">
        <f>IF('2.Mapa'!#REF!=AJ$5,$AC89&amp;" ","")</f>
        <v>#REF!</v>
      </c>
      <c r="AK89" s="90" t="e">
        <f>IF('2.Mapa'!#REF!=AK$5,$AC89&amp;" ","")</f>
        <v>#REF!</v>
      </c>
      <c r="AL89" s="90" t="e">
        <f>IF('2.Mapa'!#REF!=AL$5,$AC89&amp;" ","")</f>
        <v>#REF!</v>
      </c>
      <c r="AM89" s="90" t="e">
        <f>IF('2.Mapa'!#REF!=AM$5,$AC89&amp;" ","")</f>
        <v>#REF!</v>
      </c>
      <c r="AN89" s="90" t="e">
        <f>IF('2.Mapa'!#REF!=AN$5,$AC89&amp;" ","")</f>
        <v>#REF!</v>
      </c>
      <c r="AO89" s="91" t="e">
        <f>IF('2.Mapa'!#REF!=AO$5,$AC89&amp;" ","")</f>
        <v>#REF!</v>
      </c>
      <c r="AP89" s="91" t="e">
        <f>IF('2.Mapa'!#REF!=AP$5,$AC89&amp;" ","")</f>
        <v>#REF!</v>
      </c>
      <c r="AQ89" s="91" t="e">
        <f>IF('2.Mapa'!#REF!=AQ$5,$AC89&amp;" ","")</f>
        <v>#REF!</v>
      </c>
      <c r="AR89" s="91" t="e">
        <f>IF('2.Mapa'!#REF!=AR$5,$AC89&amp;" ","")</f>
        <v>#REF!</v>
      </c>
      <c r="AS89" s="91" t="e">
        <f>IF('2.Mapa'!#REF!=AS$5,$AC89&amp;" ","")</f>
        <v>#REF!</v>
      </c>
      <c r="AT89" s="91" t="e">
        <f>IF('2.Mapa'!#REF!=AT$5,$AC89&amp;" ","")</f>
        <v>#REF!</v>
      </c>
      <c r="AU89" s="91" t="e">
        <f>IF('2.Mapa'!#REF!=AU$5,$AC89&amp;" ","")</f>
        <v>#REF!</v>
      </c>
      <c r="AV89" s="91" t="e">
        <f>IF('2.Mapa'!#REF!=AV$5,$AC89&amp;" ","")</f>
        <v>#REF!</v>
      </c>
      <c r="AW89" s="91" t="e">
        <f>IF('2.Mapa'!#REF!=AW$5,$AC89&amp;" ","")</f>
        <v>#REF!</v>
      </c>
      <c r="AX89" s="92" t="e">
        <f>IF('2.Mapa'!#REF!=AX$5,$AC89&amp;" ","")</f>
        <v>#REF!</v>
      </c>
      <c r="AY89" s="92" t="e">
        <f>IF('2.Mapa'!#REF!=AY$5,$AC89&amp;" ","")</f>
        <v>#REF!</v>
      </c>
      <c r="AZ89" s="92" t="e">
        <f>IF('2.Mapa'!#REF!=AZ$5,$AC89&amp;" ","")</f>
        <v>#REF!</v>
      </c>
      <c r="BA89" s="92" t="e">
        <f>IF('2.Mapa'!#REF!=BA$5,$AC89&amp;" ","")</f>
        <v>#REF!</v>
      </c>
      <c r="BB89" s="92" t="e">
        <f>IF('2.Mapa'!#REF!=BB$5,$AC89&amp;" ","")</f>
        <v>#REF!</v>
      </c>
      <c r="BC89" s="2"/>
    </row>
    <row r="90" spans="1:55" x14ac:dyDescent="0.25">
      <c r="A90" s="4">
        <f t="shared" si="1"/>
        <v>510</v>
      </c>
      <c r="B90" s="88">
        <f>'2.Mapa'!A$359</f>
        <v>0</v>
      </c>
      <c r="C90" s="54" t="str">
        <f>CONCATENATE("Ri",'2.Mapa'!B359)</f>
        <v>Ri</v>
      </c>
      <c r="D90" s="89" t="str">
        <f>IF('2.Mapa'!$T$359=D$5,$C90&amp;" ","")</f>
        <v/>
      </c>
      <c r="E90" s="89" t="str">
        <f>IF('2.Mapa'!$T$359=E$5,$C90&amp;" ","")</f>
        <v/>
      </c>
      <c r="F90" s="89" t="str">
        <f>IF('2.Mapa'!$T$359=F$5,$C90&amp;" ","")</f>
        <v/>
      </c>
      <c r="G90" s="90" t="str">
        <f>IF('2.Mapa'!$T$359=G$5,$C90&amp;" ","")</f>
        <v/>
      </c>
      <c r="H90" s="90" t="str">
        <f>IF('2.Mapa'!$T$359=H$5,$C90&amp;" ","")</f>
        <v/>
      </c>
      <c r="I90" s="90" t="str">
        <f>IF('2.Mapa'!$T$359=I$5,$C90&amp;" ","")</f>
        <v/>
      </c>
      <c r="J90" s="90" t="str">
        <f>IF('2.Mapa'!$T$359=J$5,$C90&amp;" ","")</f>
        <v/>
      </c>
      <c r="K90" s="90" t="str">
        <f>IF('2.Mapa'!$T$359=K$5,$C90&amp;" ","")</f>
        <v/>
      </c>
      <c r="L90" s="90" t="str">
        <f>IF('2.Mapa'!$T$359=L$5,$C90&amp;" ","")</f>
        <v/>
      </c>
      <c r="M90" s="90" t="str">
        <f>IF('2.Mapa'!$T$359=M$5,$C90&amp;" ","")</f>
        <v/>
      </c>
      <c r="N90" s="90" t="str">
        <f>IF('2.Mapa'!$T$359=N$5,$C90&amp;" ","")</f>
        <v/>
      </c>
      <c r="O90" s="91" t="str">
        <f>IF('2.Mapa'!$T$359=O$5,$C90&amp;" ","")</f>
        <v/>
      </c>
      <c r="P90" s="91" t="str">
        <f>IF('2.Mapa'!$T$359=P$5,$C90&amp;" ","")</f>
        <v/>
      </c>
      <c r="Q90" s="91" t="str">
        <f>IF('2.Mapa'!$T$359=Q$5,$C90&amp;" ","")</f>
        <v/>
      </c>
      <c r="R90" s="91" t="str">
        <f>IF('2.Mapa'!$T$359=R$5,$C90&amp;" ","")</f>
        <v/>
      </c>
      <c r="S90" s="91" t="str">
        <f>IF('2.Mapa'!$T$359=S$5,$C90&amp;" ","")</f>
        <v/>
      </c>
      <c r="T90" s="91" t="str">
        <f>IF('2.Mapa'!$T$359=T$5,$C90&amp;" ","")</f>
        <v/>
      </c>
      <c r="U90" s="91" t="str">
        <f>IF('2.Mapa'!$T$359=U$5,$C90&amp;" ","")</f>
        <v/>
      </c>
      <c r="V90" s="91" t="str">
        <f>IF('2.Mapa'!$T$359=V$5,$C90&amp;" ","")</f>
        <v/>
      </c>
      <c r="W90" s="91" t="str">
        <f>IF('2.Mapa'!$T$359=W$5,$C90&amp;" ","")</f>
        <v/>
      </c>
      <c r="X90" s="92" t="str">
        <f>IF('2.Mapa'!$T$359=X$5,$C90&amp;" ","")</f>
        <v/>
      </c>
      <c r="Y90" s="92" t="str">
        <f>IF('2.Mapa'!$T$359=Y$5,$C90&amp;" ","")</f>
        <v/>
      </c>
      <c r="Z90" s="92" t="str">
        <f>IF('2.Mapa'!$T$359=Z$5,$C90&amp;" ","")</f>
        <v/>
      </c>
      <c r="AA90" s="92" t="str">
        <f>IF('2.Mapa'!$T$359=AA$5,$C90&amp;" ","")</f>
        <v/>
      </c>
      <c r="AB90" s="92" t="str">
        <f>IF('2.Mapa'!$T$359=AB$5,$C90&amp;" ","")</f>
        <v/>
      </c>
      <c r="AC90" s="54" t="str">
        <f>CONCATENATE("Rr",'2.Mapa'!B359)</f>
        <v>Rr</v>
      </c>
      <c r="AD90" s="89" t="str">
        <f>IF('2.Mapa'!$AR$359=AD$5,$AC90&amp;" ","")</f>
        <v/>
      </c>
      <c r="AE90" s="89" t="str">
        <f>IF('2.Mapa'!$AR$359=AE$5,$AC90&amp;" ","")</f>
        <v/>
      </c>
      <c r="AF90" s="89" t="str">
        <f>IF('2.Mapa'!$AR$359=AF$5,$AC90&amp;" ","")</f>
        <v/>
      </c>
      <c r="AG90" s="90" t="str">
        <f>IF('2.Mapa'!$AR$359=AG$5,$AC90&amp;" ","")</f>
        <v/>
      </c>
      <c r="AH90" s="90" t="str">
        <f>IF('2.Mapa'!$AR$359=AH$5,$AC90&amp;" ","")</f>
        <v/>
      </c>
      <c r="AI90" s="90" t="str">
        <f>IF('2.Mapa'!$AR$359=AI$5,$AC90&amp;" ","")</f>
        <v/>
      </c>
      <c r="AJ90" s="90" t="str">
        <f>IF('2.Mapa'!$AR$359=AJ$5,$AC90&amp;" ","")</f>
        <v/>
      </c>
      <c r="AK90" s="90" t="str">
        <f>IF('2.Mapa'!$AR$359=AK$5,$AC90&amp;" ","")</f>
        <v/>
      </c>
      <c r="AL90" s="90" t="str">
        <f>IF('2.Mapa'!$AR$359=AL$5,$AC90&amp;" ","")</f>
        <v/>
      </c>
      <c r="AM90" s="90" t="str">
        <f>IF('2.Mapa'!$AR$359=AM$5,$AC90&amp;" ","")</f>
        <v/>
      </c>
      <c r="AN90" s="90" t="str">
        <f>IF('2.Mapa'!$AR$359=AN$5,$AC90&amp;" ","")</f>
        <v/>
      </c>
      <c r="AO90" s="91" t="str">
        <f>IF('2.Mapa'!$AR$359=AO$5,$AC90&amp;" ","")</f>
        <v/>
      </c>
      <c r="AP90" s="91" t="str">
        <f>IF('2.Mapa'!$AR$359=AP$5,$AC90&amp;" ","")</f>
        <v/>
      </c>
      <c r="AQ90" s="91" t="str">
        <f>IF('2.Mapa'!$AR$359=AQ$5,$AC90&amp;" ","")</f>
        <v/>
      </c>
      <c r="AR90" s="91" t="str">
        <f>IF('2.Mapa'!$AR$359=AR$5,$AC90&amp;" ","")</f>
        <v/>
      </c>
      <c r="AS90" s="91" t="str">
        <f>IF('2.Mapa'!$AR$359=AS$5,$AC90&amp;" ","")</f>
        <v/>
      </c>
      <c r="AT90" s="91" t="str">
        <f>IF('2.Mapa'!$AR$359=AT$5,$AC90&amp;" ","")</f>
        <v/>
      </c>
      <c r="AU90" s="91" t="str">
        <f>IF('2.Mapa'!$AR$359=AU$5,$AC90&amp;" ","")</f>
        <v/>
      </c>
      <c r="AV90" s="91" t="str">
        <f>IF('2.Mapa'!$AR$359=AV$5,$AC90&amp;" ","")</f>
        <v/>
      </c>
      <c r="AW90" s="91" t="str">
        <f>IF('2.Mapa'!$AR$359=AW$5,$AC90&amp;" ","")</f>
        <v/>
      </c>
      <c r="AX90" s="92" t="str">
        <f>IF('2.Mapa'!$AR$359=AX$5,$AC90&amp;" ","")</f>
        <v/>
      </c>
      <c r="AY90" s="92" t="str">
        <f>IF('2.Mapa'!$AR$359=AY$5,$AC90&amp;" ","")</f>
        <v/>
      </c>
      <c r="AZ90" s="92" t="str">
        <f>IF('2.Mapa'!$AR$359=AZ$5,$AC90&amp;" ","")</f>
        <v/>
      </c>
      <c r="BA90" s="92" t="str">
        <f>IF('2.Mapa'!$AR$359=BA$5,$AC90&amp;" ","")</f>
        <v/>
      </c>
      <c r="BB90" s="92" t="str">
        <f>IF('2.Mapa'!$AR$359=BB$5,$AC90&amp;" ","")</f>
        <v/>
      </c>
      <c r="BC90" s="2"/>
    </row>
    <row r="91" spans="1:55" x14ac:dyDescent="0.25">
      <c r="A91" s="4">
        <f t="shared" si="1"/>
        <v>516</v>
      </c>
      <c r="B91" s="88">
        <f>'2.Mapa'!A$365</f>
        <v>0</v>
      </c>
      <c r="C91" s="54" t="str">
        <f>CONCATENATE("Ri",'2.Mapa'!B365)</f>
        <v>Ri</v>
      </c>
      <c r="D91" s="89" t="str">
        <f>IF('2.Mapa'!$T$365=D$5,$C91&amp;" ","")</f>
        <v/>
      </c>
      <c r="E91" s="89" t="str">
        <f>IF('2.Mapa'!$T$365=E$5,$C91&amp;" ","")</f>
        <v/>
      </c>
      <c r="F91" s="89" t="str">
        <f>IF('2.Mapa'!$T$365=F$5,$C91&amp;" ","")</f>
        <v/>
      </c>
      <c r="G91" s="90" t="str">
        <f>IF('2.Mapa'!$T$365=G$5,$C91&amp;" ","")</f>
        <v/>
      </c>
      <c r="H91" s="90" t="str">
        <f>IF('2.Mapa'!$T$365=H$5,$C91&amp;" ","")</f>
        <v/>
      </c>
      <c r="I91" s="90" t="str">
        <f>IF('2.Mapa'!$T$365=I$5,$C91&amp;" ","")</f>
        <v/>
      </c>
      <c r="J91" s="90" t="str">
        <f>IF('2.Mapa'!$T$365=J$5,$C91&amp;" ","")</f>
        <v/>
      </c>
      <c r="K91" s="90" t="str">
        <f>IF('2.Mapa'!$T$365=K$5,$C91&amp;" ","")</f>
        <v/>
      </c>
      <c r="L91" s="90" t="str">
        <f>IF('2.Mapa'!$T$365=L$5,$C91&amp;" ","")</f>
        <v/>
      </c>
      <c r="M91" s="90" t="str">
        <f>IF('2.Mapa'!$T$365=M$5,$C91&amp;" ","")</f>
        <v/>
      </c>
      <c r="N91" s="90" t="str">
        <f>IF('2.Mapa'!$T$365=N$5,$C91&amp;" ","")</f>
        <v/>
      </c>
      <c r="O91" s="91" t="str">
        <f>IF('2.Mapa'!$T$365=O$5,$C91&amp;" ","")</f>
        <v/>
      </c>
      <c r="P91" s="91" t="str">
        <f>IF('2.Mapa'!$T$365=P$5,$C91&amp;" ","")</f>
        <v/>
      </c>
      <c r="Q91" s="91" t="str">
        <f>IF('2.Mapa'!$T$365=Q$5,$C91&amp;" ","")</f>
        <v/>
      </c>
      <c r="R91" s="91" t="str">
        <f>IF('2.Mapa'!$T$365=R$5,$C91&amp;" ","")</f>
        <v/>
      </c>
      <c r="S91" s="91" t="str">
        <f>IF('2.Mapa'!$T$365=S$5,$C91&amp;" ","")</f>
        <v/>
      </c>
      <c r="T91" s="91" t="str">
        <f>IF('2.Mapa'!$T$365=T$5,$C91&amp;" ","")</f>
        <v/>
      </c>
      <c r="U91" s="91" t="str">
        <f>IF('2.Mapa'!$T$365=U$5,$C91&amp;" ","")</f>
        <v/>
      </c>
      <c r="V91" s="91" t="str">
        <f>IF('2.Mapa'!$T$365=V$5,$C91&amp;" ","")</f>
        <v/>
      </c>
      <c r="W91" s="91" t="str">
        <f>IF('2.Mapa'!$T$365=W$5,$C91&amp;" ","")</f>
        <v/>
      </c>
      <c r="X91" s="92" t="str">
        <f>IF('2.Mapa'!$T$365=X$5,$C91&amp;" ","")</f>
        <v/>
      </c>
      <c r="Y91" s="92" t="str">
        <f>IF('2.Mapa'!$T$365=Y$5,$C91&amp;" ","")</f>
        <v/>
      </c>
      <c r="Z91" s="92" t="str">
        <f>IF('2.Mapa'!$T$365=Z$5,$C91&amp;" ","")</f>
        <v/>
      </c>
      <c r="AA91" s="92" t="str">
        <f>IF('2.Mapa'!$T$365=AA$5,$C91&amp;" ","")</f>
        <v/>
      </c>
      <c r="AB91" s="92" t="str">
        <f>IF('2.Mapa'!$T$365=AB$5,$C91&amp;" ","")</f>
        <v/>
      </c>
      <c r="AC91" s="54" t="str">
        <f>CONCATENATE("Rr",'2.Mapa'!B365)</f>
        <v>Rr</v>
      </c>
      <c r="AD91" s="89" t="str">
        <f>IF('2.Mapa'!$AR$365=AD$5,$AC91&amp;" ","")</f>
        <v/>
      </c>
      <c r="AE91" s="89" t="str">
        <f>IF('2.Mapa'!$AR$365=AE$5,$AC91&amp;" ","")</f>
        <v/>
      </c>
      <c r="AF91" s="89" t="str">
        <f>IF('2.Mapa'!$AR$365=AF$5,$AC91&amp;" ","")</f>
        <v/>
      </c>
      <c r="AG91" s="90" t="str">
        <f>IF('2.Mapa'!$AR$365=AG$5,$AC91&amp;" ","")</f>
        <v/>
      </c>
      <c r="AH91" s="90" t="str">
        <f>IF('2.Mapa'!$AR$365=AH$5,$AC91&amp;" ","")</f>
        <v/>
      </c>
      <c r="AI91" s="90" t="str">
        <f>IF('2.Mapa'!$AR$365=AI$5,$AC91&amp;" ","")</f>
        <v/>
      </c>
      <c r="AJ91" s="90" t="str">
        <f>IF('2.Mapa'!$AR$365=AJ$5,$AC91&amp;" ","")</f>
        <v/>
      </c>
      <c r="AK91" s="90" t="str">
        <f>IF('2.Mapa'!$AR$365=AK$5,$AC91&amp;" ","")</f>
        <v/>
      </c>
      <c r="AL91" s="90" t="str">
        <f>IF('2.Mapa'!$AR$365=AL$5,$AC91&amp;" ","")</f>
        <v/>
      </c>
      <c r="AM91" s="90" t="str">
        <f>IF('2.Mapa'!$AR$365=AM$5,$AC91&amp;" ","")</f>
        <v/>
      </c>
      <c r="AN91" s="90" t="str">
        <f>IF('2.Mapa'!$AR$365=AN$5,$AC91&amp;" ","")</f>
        <v/>
      </c>
      <c r="AO91" s="91" t="str">
        <f>IF('2.Mapa'!$AR$365=AO$5,$AC91&amp;" ","")</f>
        <v/>
      </c>
      <c r="AP91" s="91" t="str">
        <f>IF('2.Mapa'!$AR$365=AP$5,$AC91&amp;" ","")</f>
        <v/>
      </c>
      <c r="AQ91" s="91" t="str">
        <f>IF('2.Mapa'!$AR$365=AQ$5,$AC91&amp;" ","")</f>
        <v/>
      </c>
      <c r="AR91" s="91" t="str">
        <f>IF('2.Mapa'!$AR$365=AR$5,$AC91&amp;" ","")</f>
        <v/>
      </c>
      <c r="AS91" s="91" t="str">
        <f>IF('2.Mapa'!$AR$365=AS$5,$AC91&amp;" ","")</f>
        <v/>
      </c>
      <c r="AT91" s="91" t="str">
        <f>IF('2.Mapa'!$AR$365=AT$5,$AC91&amp;" ","")</f>
        <v/>
      </c>
      <c r="AU91" s="91" t="str">
        <f>IF('2.Mapa'!$AR$365=AU$5,$AC91&amp;" ","")</f>
        <v/>
      </c>
      <c r="AV91" s="91" t="str">
        <f>IF('2.Mapa'!$AR$365=AV$5,$AC91&amp;" ","")</f>
        <v/>
      </c>
      <c r="AW91" s="91" t="str">
        <f>IF('2.Mapa'!$AR$365=AW$5,$AC91&amp;" ","")</f>
        <v/>
      </c>
      <c r="AX91" s="92" t="str">
        <f>IF('2.Mapa'!$AR$365=AX$5,$AC91&amp;" ","")</f>
        <v/>
      </c>
      <c r="AY91" s="92" t="str">
        <f>IF('2.Mapa'!$AR$365=AY$5,$AC91&amp;" ","")</f>
        <v/>
      </c>
      <c r="AZ91" s="92" t="str">
        <f>IF('2.Mapa'!$AR$365=AZ$5,$AC91&amp;" ","")</f>
        <v/>
      </c>
      <c r="BA91" s="92" t="str">
        <f>IF('2.Mapa'!$AR$365=BA$5,$AC91&amp;" ","")</f>
        <v/>
      </c>
      <c r="BB91" s="92" t="str">
        <f>IF('2.Mapa'!$AR$365=BB$5,$AC91&amp;" ","")</f>
        <v/>
      </c>
      <c r="BC91" s="2"/>
    </row>
    <row r="92" spans="1:55" x14ac:dyDescent="0.25">
      <c r="A92" s="4">
        <f t="shared" si="1"/>
        <v>522</v>
      </c>
      <c r="B92" s="88">
        <f>'2.Mapa'!A$371</f>
        <v>0</v>
      </c>
      <c r="C92" s="54" t="str">
        <f>CONCATENATE("Ri",'2.Mapa'!B371)</f>
        <v>Ri</v>
      </c>
      <c r="D92" s="89" t="str">
        <f>IF('2.Mapa'!$T$371=D$5,$C92&amp;" ","")</f>
        <v/>
      </c>
      <c r="E92" s="89" t="str">
        <f>IF('2.Mapa'!$T$371=E$5,$C92&amp;" ","")</f>
        <v/>
      </c>
      <c r="F92" s="89" t="str">
        <f>IF('2.Mapa'!$T$371=F$5,$C92&amp;" ","")</f>
        <v/>
      </c>
      <c r="G92" s="90" t="str">
        <f>IF('2.Mapa'!$T$371=G$5,$C92&amp;" ","")</f>
        <v/>
      </c>
      <c r="H92" s="90" t="str">
        <f>IF('2.Mapa'!$T$371=H$5,$C92&amp;" ","")</f>
        <v/>
      </c>
      <c r="I92" s="90" t="str">
        <f>IF('2.Mapa'!$T$371=I$5,$C92&amp;" ","")</f>
        <v/>
      </c>
      <c r="J92" s="90" t="str">
        <f>IF('2.Mapa'!$T$371=J$5,$C92&amp;" ","")</f>
        <v/>
      </c>
      <c r="K92" s="90" t="str">
        <f>IF('2.Mapa'!$T$371=K$5,$C92&amp;" ","")</f>
        <v/>
      </c>
      <c r="L92" s="90" t="str">
        <f>IF('2.Mapa'!$T$371=L$5,$C92&amp;" ","")</f>
        <v/>
      </c>
      <c r="M92" s="90" t="str">
        <f>IF('2.Mapa'!$T$371=M$5,$C92&amp;" ","")</f>
        <v/>
      </c>
      <c r="N92" s="90" t="str">
        <f>IF('2.Mapa'!$T$371=N$5,$C92&amp;" ","")</f>
        <v/>
      </c>
      <c r="O92" s="91" t="str">
        <f>IF('2.Mapa'!$T$371=O$5,$C92&amp;" ","")</f>
        <v/>
      </c>
      <c r="P92" s="91" t="str">
        <f>IF('2.Mapa'!$T$371=P$5,$C92&amp;" ","")</f>
        <v/>
      </c>
      <c r="Q92" s="91" t="str">
        <f>IF('2.Mapa'!$T$371=Q$5,$C92&amp;" ","")</f>
        <v/>
      </c>
      <c r="R92" s="91" t="str">
        <f>IF('2.Mapa'!$T$371=R$5,$C92&amp;" ","")</f>
        <v/>
      </c>
      <c r="S92" s="91" t="str">
        <f>IF('2.Mapa'!$T$371=S$5,$C92&amp;" ","")</f>
        <v/>
      </c>
      <c r="T92" s="91" t="str">
        <f>IF('2.Mapa'!$T$371=T$5,$C92&amp;" ","")</f>
        <v/>
      </c>
      <c r="U92" s="91" t="str">
        <f>IF('2.Mapa'!$T$371=U$5,$C92&amp;" ","")</f>
        <v/>
      </c>
      <c r="V92" s="91" t="str">
        <f>IF('2.Mapa'!$T$371=V$5,$C92&amp;" ","")</f>
        <v/>
      </c>
      <c r="W92" s="91" t="str">
        <f>IF('2.Mapa'!$T$371=W$5,$C92&amp;" ","")</f>
        <v/>
      </c>
      <c r="X92" s="92" t="str">
        <f>IF('2.Mapa'!$T$371=X$5,$C92&amp;" ","")</f>
        <v/>
      </c>
      <c r="Y92" s="92" t="str">
        <f>IF('2.Mapa'!$T$371=Y$5,$C92&amp;" ","")</f>
        <v/>
      </c>
      <c r="Z92" s="92" t="str">
        <f>IF('2.Mapa'!$T$371=Z$5,$C92&amp;" ","")</f>
        <v/>
      </c>
      <c r="AA92" s="92" t="str">
        <f>IF('2.Mapa'!$T$371=AA$5,$C92&amp;" ","")</f>
        <v/>
      </c>
      <c r="AB92" s="92" t="str">
        <f>IF('2.Mapa'!$T$371=AB$5,$C92&amp;" ","")</f>
        <v/>
      </c>
      <c r="AC92" s="54" t="str">
        <f>CONCATENATE("Rr",'2.Mapa'!B371)</f>
        <v>Rr</v>
      </c>
      <c r="AD92" s="89" t="str">
        <f>IF('2.Mapa'!$AR$371=AD$5,$AC92&amp;" ","")</f>
        <v/>
      </c>
      <c r="AE92" s="89" t="str">
        <f>IF('2.Mapa'!$AR$371=AE$5,$AC92&amp;" ","")</f>
        <v/>
      </c>
      <c r="AF92" s="89" t="str">
        <f>IF('2.Mapa'!$AR$371=AF$5,$AC92&amp;" ","")</f>
        <v/>
      </c>
      <c r="AG92" s="90" t="str">
        <f>IF('2.Mapa'!$AR$371=AG$5,$AC92&amp;" ","")</f>
        <v/>
      </c>
      <c r="AH92" s="90" t="str">
        <f>IF('2.Mapa'!$AR$371=AH$5,$AC92&amp;" ","")</f>
        <v/>
      </c>
      <c r="AI92" s="90" t="str">
        <f>IF('2.Mapa'!$AR$371=AI$5,$AC92&amp;" ","")</f>
        <v/>
      </c>
      <c r="AJ92" s="90" t="str">
        <f>IF('2.Mapa'!$AR$371=AJ$5,$AC92&amp;" ","")</f>
        <v/>
      </c>
      <c r="AK92" s="90" t="str">
        <f>IF('2.Mapa'!$AR$371=AK$5,$AC92&amp;" ","")</f>
        <v/>
      </c>
      <c r="AL92" s="90" t="str">
        <f>IF('2.Mapa'!$AR$371=AL$5,$AC92&amp;" ","")</f>
        <v/>
      </c>
      <c r="AM92" s="90" t="str">
        <f>IF('2.Mapa'!$AR$371=AM$5,$AC92&amp;" ","")</f>
        <v/>
      </c>
      <c r="AN92" s="90" t="str">
        <f>IF('2.Mapa'!$AR$371=AN$5,$AC92&amp;" ","")</f>
        <v/>
      </c>
      <c r="AO92" s="91" t="str">
        <f>IF('2.Mapa'!$AR$371=AO$5,$AC92&amp;" ","")</f>
        <v/>
      </c>
      <c r="AP92" s="91" t="str">
        <f>IF('2.Mapa'!$AR$371=AP$5,$AC92&amp;" ","")</f>
        <v/>
      </c>
      <c r="AQ92" s="91" t="str">
        <f>IF('2.Mapa'!$AR$371=AQ$5,$AC92&amp;" ","")</f>
        <v/>
      </c>
      <c r="AR92" s="91" t="str">
        <f>IF('2.Mapa'!$AR$371=AR$5,$AC92&amp;" ","")</f>
        <v/>
      </c>
      <c r="AS92" s="91" t="str">
        <f>IF('2.Mapa'!$AR$371=AS$5,$AC92&amp;" ","")</f>
        <v/>
      </c>
      <c r="AT92" s="91" t="str">
        <f>IF('2.Mapa'!$AR$371=AT$5,$AC92&amp;" ","")</f>
        <v/>
      </c>
      <c r="AU92" s="91" t="str">
        <f>IF('2.Mapa'!$AR$371=AU$5,$AC92&amp;" ","")</f>
        <v/>
      </c>
      <c r="AV92" s="91" t="str">
        <f>IF('2.Mapa'!$AR$371=AV$5,$AC92&amp;" ","")</f>
        <v/>
      </c>
      <c r="AW92" s="91" t="str">
        <f>IF('2.Mapa'!$AR$371=AW$5,$AC92&amp;" ","")</f>
        <v/>
      </c>
      <c r="AX92" s="92" t="str">
        <f>IF('2.Mapa'!$AR$371=AX$5,$AC92&amp;" ","")</f>
        <v/>
      </c>
      <c r="AY92" s="92" t="str">
        <f>IF('2.Mapa'!$AR$371=AY$5,$AC92&amp;" ","")</f>
        <v/>
      </c>
      <c r="AZ92" s="92" t="str">
        <f>IF('2.Mapa'!$AR$371=AZ$5,$AC92&amp;" ","")</f>
        <v/>
      </c>
      <c r="BA92" s="92" t="str">
        <f>IF('2.Mapa'!$AR$371=BA$5,$AC92&amp;" ","")</f>
        <v/>
      </c>
      <c r="BB92" s="92" t="str">
        <f>IF('2.Mapa'!$AR$371=BB$5,$AC92&amp;" ","")</f>
        <v/>
      </c>
      <c r="BC92" s="2"/>
    </row>
    <row r="93" spans="1:55" x14ac:dyDescent="0.25">
      <c r="A93" s="4">
        <f t="shared" si="1"/>
        <v>528</v>
      </c>
      <c r="B93" s="88">
        <f>'2.Mapa'!A$377</f>
        <v>0</v>
      </c>
      <c r="C93" s="54" t="str">
        <f>CONCATENATE("Ri",'2.Mapa'!B377)</f>
        <v>Ri</v>
      </c>
      <c r="D93" s="89" t="str">
        <f>IF('2.Mapa'!$T$377=D$5,$C93&amp;" ","")</f>
        <v/>
      </c>
      <c r="E93" s="89" t="str">
        <f>IF('2.Mapa'!$T$377=E$5,$C93&amp;" ","")</f>
        <v/>
      </c>
      <c r="F93" s="89" t="str">
        <f>IF('2.Mapa'!$T$377=F$5,$C93&amp;" ","")</f>
        <v/>
      </c>
      <c r="G93" s="90" t="str">
        <f>IF('2.Mapa'!$T$377=G$5,$C93&amp;" ","")</f>
        <v/>
      </c>
      <c r="H93" s="90" t="str">
        <f>IF('2.Mapa'!$T$377=H$5,$C93&amp;" ","")</f>
        <v/>
      </c>
      <c r="I93" s="90" t="str">
        <f>IF('2.Mapa'!$T$377=I$5,$C93&amp;" ","")</f>
        <v/>
      </c>
      <c r="J93" s="90" t="str">
        <f>IF('2.Mapa'!$T$377=J$5,$C93&amp;" ","")</f>
        <v/>
      </c>
      <c r="K93" s="90" t="str">
        <f>IF('2.Mapa'!$T$377=K$5,$C93&amp;" ","")</f>
        <v/>
      </c>
      <c r="L93" s="90" t="str">
        <f>IF('2.Mapa'!$T$377=L$5,$C93&amp;" ","")</f>
        <v/>
      </c>
      <c r="M93" s="90" t="str">
        <f>IF('2.Mapa'!$T$377=M$5,$C93&amp;" ","")</f>
        <v/>
      </c>
      <c r="N93" s="90" t="str">
        <f>IF('2.Mapa'!$T$377=N$5,$C93&amp;" ","")</f>
        <v/>
      </c>
      <c r="O93" s="91" t="str">
        <f>IF('2.Mapa'!$T$377=O$5,$C93&amp;" ","")</f>
        <v/>
      </c>
      <c r="P93" s="91" t="str">
        <f>IF('2.Mapa'!$T$377=P$5,$C93&amp;" ","")</f>
        <v/>
      </c>
      <c r="Q93" s="91" t="str">
        <f>IF('2.Mapa'!$T$377=Q$5,$C93&amp;" ","")</f>
        <v/>
      </c>
      <c r="R93" s="91" t="str">
        <f>IF('2.Mapa'!$T$377=R$5,$C93&amp;" ","")</f>
        <v/>
      </c>
      <c r="S93" s="91" t="str">
        <f>IF('2.Mapa'!$T$377=S$5,$C93&amp;" ","")</f>
        <v/>
      </c>
      <c r="T93" s="91" t="str">
        <f>IF('2.Mapa'!$T$377=T$5,$C93&amp;" ","")</f>
        <v/>
      </c>
      <c r="U93" s="91" t="str">
        <f>IF('2.Mapa'!$T$377=U$5,$C93&amp;" ","")</f>
        <v/>
      </c>
      <c r="V93" s="91" t="str">
        <f>IF('2.Mapa'!$T$377=V$5,$C93&amp;" ","")</f>
        <v/>
      </c>
      <c r="W93" s="91" t="str">
        <f>IF('2.Mapa'!$T$377=W$5,$C93&amp;" ","")</f>
        <v/>
      </c>
      <c r="X93" s="92" t="str">
        <f>IF('2.Mapa'!$T$377=X$5,$C93&amp;" ","")</f>
        <v/>
      </c>
      <c r="Y93" s="92" t="str">
        <f>IF('2.Mapa'!$T$377=Y$5,$C93&amp;" ","")</f>
        <v/>
      </c>
      <c r="Z93" s="92" t="str">
        <f>IF('2.Mapa'!$T$377=Z$5,$C93&amp;" ","")</f>
        <v/>
      </c>
      <c r="AA93" s="92" t="str">
        <f>IF('2.Mapa'!$T$377=AA$5,$C93&amp;" ","")</f>
        <v/>
      </c>
      <c r="AB93" s="92" t="str">
        <f>IF('2.Mapa'!$T$377=AB$5,$C93&amp;" ","")</f>
        <v/>
      </c>
      <c r="AC93" s="54" t="str">
        <f>CONCATENATE("Rr",'2.Mapa'!B377)</f>
        <v>Rr</v>
      </c>
      <c r="AD93" s="89" t="str">
        <f>IF('2.Mapa'!$AR$377=AD$5,$AC93&amp;" ","")</f>
        <v/>
      </c>
      <c r="AE93" s="89" t="str">
        <f>IF('2.Mapa'!$AR$377=AE$5,$AC93&amp;" ","")</f>
        <v/>
      </c>
      <c r="AF93" s="89" t="str">
        <f>IF('2.Mapa'!$AR$377=AF$5,$AC93&amp;" ","")</f>
        <v/>
      </c>
      <c r="AG93" s="90" t="str">
        <f>IF('2.Mapa'!$AR$377=AG$5,$AC93&amp;" ","")</f>
        <v/>
      </c>
      <c r="AH93" s="90" t="str">
        <f>IF('2.Mapa'!$AR$377=AH$5,$AC93&amp;" ","")</f>
        <v/>
      </c>
      <c r="AI93" s="90" t="str">
        <f>IF('2.Mapa'!$AR$377=AI$5,$AC93&amp;" ","")</f>
        <v/>
      </c>
      <c r="AJ93" s="90" t="str">
        <f>IF('2.Mapa'!$AR$377=AJ$5,$AC93&amp;" ","")</f>
        <v/>
      </c>
      <c r="AK93" s="90" t="str">
        <f>IF('2.Mapa'!$AR$377=AK$5,$AC93&amp;" ","")</f>
        <v/>
      </c>
      <c r="AL93" s="90" t="str">
        <f>IF('2.Mapa'!$AR$377=AL$5,$AC93&amp;" ","")</f>
        <v/>
      </c>
      <c r="AM93" s="90" t="str">
        <f>IF('2.Mapa'!$AR$377=AM$5,$AC93&amp;" ","")</f>
        <v/>
      </c>
      <c r="AN93" s="90" t="str">
        <f>IF('2.Mapa'!$AR$377=AN$5,$AC93&amp;" ","")</f>
        <v/>
      </c>
      <c r="AO93" s="91" t="str">
        <f>IF('2.Mapa'!$AR$377=AO$5,$AC93&amp;" ","")</f>
        <v/>
      </c>
      <c r="AP93" s="91" t="str">
        <f>IF('2.Mapa'!$AR$377=AP$5,$AC93&amp;" ","")</f>
        <v/>
      </c>
      <c r="AQ93" s="91" t="str">
        <f>IF('2.Mapa'!$AR$377=AQ$5,$AC93&amp;" ","")</f>
        <v/>
      </c>
      <c r="AR93" s="91" t="str">
        <f>IF('2.Mapa'!$AR$377=AR$5,$AC93&amp;" ","")</f>
        <v/>
      </c>
      <c r="AS93" s="91" t="str">
        <f>IF('2.Mapa'!$AR$377=AS$5,$AC93&amp;" ","")</f>
        <v/>
      </c>
      <c r="AT93" s="91" t="str">
        <f>IF('2.Mapa'!$AR$377=AT$5,$AC93&amp;" ","")</f>
        <v/>
      </c>
      <c r="AU93" s="91" t="str">
        <f>IF('2.Mapa'!$AR$377=AU$5,$AC93&amp;" ","")</f>
        <v/>
      </c>
      <c r="AV93" s="91" t="str">
        <f>IF('2.Mapa'!$AR$377=AV$5,$AC93&amp;" ","")</f>
        <v/>
      </c>
      <c r="AW93" s="91" t="str">
        <f>IF('2.Mapa'!$AR$377=AW$5,$AC93&amp;" ","")</f>
        <v/>
      </c>
      <c r="AX93" s="92" t="str">
        <f>IF('2.Mapa'!$AR$377=AX$5,$AC93&amp;" ","")</f>
        <v/>
      </c>
      <c r="AY93" s="92" t="str">
        <f>IF('2.Mapa'!$AR$377=AY$5,$AC93&amp;" ","")</f>
        <v/>
      </c>
      <c r="AZ93" s="92" t="str">
        <f>IF('2.Mapa'!$AR$377=AZ$5,$AC93&amp;" ","")</f>
        <v/>
      </c>
      <c r="BA93" s="92" t="str">
        <f>IF('2.Mapa'!$AR$377=BA$5,$AC93&amp;" ","")</f>
        <v/>
      </c>
      <c r="BB93" s="92" t="str">
        <f>IF('2.Mapa'!$AR$377=BB$5,$AC93&amp;" ","")</f>
        <v/>
      </c>
      <c r="BC93" s="2"/>
    </row>
    <row r="94" spans="1:55" x14ac:dyDescent="0.25">
      <c r="A94" s="4">
        <f t="shared" si="1"/>
        <v>534</v>
      </c>
      <c r="B94" s="88">
        <f>'2.Mapa'!A$383</f>
        <v>0</v>
      </c>
      <c r="C94" s="54" t="str">
        <f>CONCATENATE("Ri",'2.Mapa'!B383)</f>
        <v>Ri</v>
      </c>
      <c r="D94" s="89" t="str">
        <f>IF('2.Mapa'!$T$383=D$5,$C94&amp;" ","")</f>
        <v/>
      </c>
      <c r="E94" s="89" t="str">
        <f>IF('2.Mapa'!$T$383=E$5,$C94&amp;" ","")</f>
        <v/>
      </c>
      <c r="F94" s="89" t="str">
        <f>IF('2.Mapa'!$T$383=F$5,$C94&amp;" ","")</f>
        <v/>
      </c>
      <c r="G94" s="90" t="str">
        <f>IF('2.Mapa'!$T$383=G$5,$C94&amp;" ","")</f>
        <v/>
      </c>
      <c r="H94" s="90" t="str">
        <f>IF('2.Mapa'!$T$383=H$5,$C94&amp;" ","")</f>
        <v/>
      </c>
      <c r="I94" s="90" t="str">
        <f>IF('2.Mapa'!$T$383=I$5,$C94&amp;" ","")</f>
        <v/>
      </c>
      <c r="J94" s="90" t="str">
        <f>IF('2.Mapa'!$T$383=J$5,$C94&amp;" ","")</f>
        <v/>
      </c>
      <c r="K94" s="90" t="str">
        <f>IF('2.Mapa'!$T$383=K$5,$C94&amp;" ","")</f>
        <v/>
      </c>
      <c r="L94" s="90" t="str">
        <f>IF('2.Mapa'!$T$383=L$5,$C94&amp;" ","")</f>
        <v/>
      </c>
      <c r="M94" s="90" t="str">
        <f>IF('2.Mapa'!$T$383=M$5,$C94&amp;" ","")</f>
        <v/>
      </c>
      <c r="N94" s="90" t="str">
        <f>IF('2.Mapa'!$T$383=N$5,$C94&amp;" ","")</f>
        <v/>
      </c>
      <c r="O94" s="91" t="str">
        <f>IF('2.Mapa'!$T$383=O$5,$C94&amp;" ","")</f>
        <v/>
      </c>
      <c r="P94" s="91" t="str">
        <f>IF('2.Mapa'!$T$383=P$5,$C94&amp;" ","")</f>
        <v/>
      </c>
      <c r="Q94" s="91" t="str">
        <f>IF('2.Mapa'!$T$383=Q$5,$C94&amp;" ","")</f>
        <v/>
      </c>
      <c r="R94" s="91" t="str">
        <f>IF('2.Mapa'!$T$383=R$5,$C94&amp;" ","")</f>
        <v/>
      </c>
      <c r="S94" s="91" t="str">
        <f>IF('2.Mapa'!$T$383=S$5,$C94&amp;" ","")</f>
        <v/>
      </c>
      <c r="T94" s="91" t="str">
        <f>IF('2.Mapa'!$T$383=T$5,$C94&amp;" ","")</f>
        <v/>
      </c>
      <c r="U94" s="91" t="str">
        <f>IF('2.Mapa'!$T$383=U$5,$C94&amp;" ","")</f>
        <v/>
      </c>
      <c r="V94" s="91" t="str">
        <f>IF('2.Mapa'!$T$383=V$5,$C94&amp;" ","")</f>
        <v/>
      </c>
      <c r="W94" s="91" t="str">
        <f>IF('2.Mapa'!$T$383=W$5,$C94&amp;" ","")</f>
        <v/>
      </c>
      <c r="X94" s="92" t="str">
        <f>IF('2.Mapa'!$T$383=X$5,$C94&amp;" ","")</f>
        <v/>
      </c>
      <c r="Y94" s="92" t="str">
        <f>IF('2.Mapa'!$T$383=Y$5,$C94&amp;" ","")</f>
        <v/>
      </c>
      <c r="Z94" s="92" t="str">
        <f>IF('2.Mapa'!$T$383=Z$5,$C94&amp;" ","")</f>
        <v/>
      </c>
      <c r="AA94" s="92" t="str">
        <f>IF('2.Mapa'!$T$383=AA$5,$C94&amp;" ","")</f>
        <v/>
      </c>
      <c r="AB94" s="92" t="str">
        <f>IF('2.Mapa'!$T$383=AB$5,$C94&amp;" ","")</f>
        <v/>
      </c>
      <c r="AC94" s="54" t="str">
        <f>CONCATENATE("Rr",'2.Mapa'!B383)</f>
        <v>Rr</v>
      </c>
      <c r="AD94" s="89" t="str">
        <f>IF('2.Mapa'!$AR$383=AD$5,$AC94&amp;" ","")</f>
        <v/>
      </c>
      <c r="AE94" s="89" t="str">
        <f>IF('2.Mapa'!$AR$383=AE$5,$AC94&amp;" ","")</f>
        <v/>
      </c>
      <c r="AF94" s="89" t="str">
        <f>IF('2.Mapa'!$AR$383=AF$5,$AC94&amp;" ","")</f>
        <v/>
      </c>
      <c r="AG94" s="90" t="str">
        <f>IF('2.Mapa'!$AR$383=AG$5,$AC94&amp;" ","")</f>
        <v/>
      </c>
      <c r="AH94" s="90" t="str">
        <f>IF('2.Mapa'!$AR$383=AH$5,$AC94&amp;" ","")</f>
        <v/>
      </c>
      <c r="AI94" s="90" t="str">
        <f>IF('2.Mapa'!$AR$383=AI$5,$AC94&amp;" ","")</f>
        <v/>
      </c>
      <c r="AJ94" s="90" t="str">
        <f>IF('2.Mapa'!$AR$383=AJ$5,$AC94&amp;" ","")</f>
        <v/>
      </c>
      <c r="AK94" s="90" t="str">
        <f>IF('2.Mapa'!$AR$383=AK$5,$AC94&amp;" ","")</f>
        <v/>
      </c>
      <c r="AL94" s="90" t="str">
        <f>IF('2.Mapa'!$AR$383=AL$5,$AC94&amp;" ","")</f>
        <v/>
      </c>
      <c r="AM94" s="90" t="str">
        <f>IF('2.Mapa'!$AR$383=AM$5,$AC94&amp;" ","")</f>
        <v/>
      </c>
      <c r="AN94" s="90" t="str">
        <f>IF('2.Mapa'!$AR$383=AN$5,$AC94&amp;" ","")</f>
        <v/>
      </c>
      <c r="AO94" s="91" t="str">
        <f>IF('2.Mapa'!$AR$383=AO$5,$AC94&amp;" ","")</f>
        <v/>
      </c>
      <c r="AP94" s="91" t="str">
        <f>IF('2.Mapa'!$AR$383=AP$5,$AC94&amp;" ","")</f>
        <v/>
      </c>
      <c r="AQ94" s="91" t="str">
        <f>IF('2.Mapa'!$AR$383=AQ$5,$AC94&amp;" ","")</f>
        <v/>
      </c>
      <c r="AR94" s="91" t="str">
        <f>IF('2.Mapa'!$AR$383=AR$5,$AC94&amp;" ","")</f>
        <v/>
      </c>
      <c r="AS94" s="91" t="str">
        <f>IF('2.Mapa'!$AR$383=AS$5,$AC94&amp;" ","")</f>
        <v/>
      </c>
      <c r="AT94" s="91" t="str">
        <f>IF('2.Mapa'!$AR$383=AT$5,$AC94&amp;" ","")</f>
        <v/>
      </c>
      <c r="AU94" s="91" t="str">
        <f>IF('2.Mapa'!$AR$383=AU$5,$AC94&amp;" ","")</f>
        <v/>
      </c>
      <c r="AV94" s="91" t="str">
        <f>IF('2.Mapa'!$AR$383=AV$5,$AC94&amp;" ","")</f>
        <v/>
      </c>
      <c r="AW94" s="91" t="str">
        <f>IF('2.Mapa'!$AR$383=AW$5,$AC94&amp;" ","")</f>
        <v/>
      </c>
      <c r="AX94" s="92" t="str">
        <f>IF('2.Mapa'!$AR$383=AX$5,$AC94&amp;" ","")</f>
        <v/>
      </c>
      <c r="AY94" s="92" t="str">
        <f>IF('2.Mapa'!$AR$383=AY$5,$AC94&amp;" ","")</f>
        <v/>
      </c>
      <c r="AZ94" s="92" t="str">
        <f>IF('2.Mapa'!$AR$383=AZ$5,$AC94&amp;" ","")</f>
        <v/>
      </c>
      <c r="BA94" s="92" t="str">
        <f>IF('2.Mapa'!$AR$383=BA$5,$AC94&amp;" ","")</f>
        <v/>
      </c>
      <c r="BB94" s="92" t="str">
        <f>IF('2.Mapa'!$AR$383=BB$5,$AC94&amp;" ","")</f>
        <v/>
      </c>
      <c r="BC94" s="2"/>
    </row>
    <row r="95" spans="1:55" x14ac:dyDescent="0.25">
      <c r="A95" s="4">
        <f t="shared" si="1"/>
        <v>540</v>
      </c>
      <c r="B95" s="88">
        <f>'2.Mapa'!A$389</f>
        <v>0</v>
      </c>
      <c r="C95" s="54" t="str">
        <f>CONCATENATE("Ri",'2.Mapa'!B389)</f>
        <v>Ri</v>
      </c>
      <c r="D95" s="89" t="str">
        <f>IF('2.Mapa'!$T$389=D$5,$C95&amp;" ","")</f>
        <v/>
      </c>
      <c r="E95" s="89" t="str">
        <f>IF('2.Mapa'!$T$389=E$5,$C95&amp;" ","")</f>
        <v/>
      </c>
      <c r="F95" s="89" t="str">
        <f>IF('2.Mapa'!$T$389=F$5,$C95&amp;" ","")</f>
        <v/>
      </c>
      <c r="G95" s="90" t="str">
        <f>IF('2.Mapa'!$T$389=G$5,$C95&amp;" ","")</f>
        <v/>
      </c>
      <c r="H95" s="90" t="str">
        <f>IF('2.Mapa'!$T$389=H$5,$C95&amp;" ","")</f>
        <v/>
      </c>
      <c r="I95" s="90" t="str">
        <f>IF('2.Mapa'!$T$389=I$5,$C95&amp;" ","")</f>
        <v/>
      </c>
      <c r="J95" s="90" t="str">
        <f>IF('2.Mapa'!$T$389=J$5,$C95&amp;" ","")</f>
        <v/>
      </c>
      <c r="K95" s="90" t="str">
        <f>IF('2.Mapa'!$T$389=K$5,$C95&amp;" ","")</f>
        <v/>
      </c>
      <c r="L95" s="90" t="str">
        <f>IF('2.Mapa'!$T$389=L$5,$C95&amp;" ","")</f>
        <v/>
      </c>
      <c r="M95" s="90" t="str">
        <f>IF('2.Mapa'!$T$389=M$5,$C95&amp;" ","")</f>
        <v/>
      </c>
      <c r="N95" s="90" t="str">
        <f>IF('2.Mapa'!$T$389=N$5,$C95&amp;" ","")</f>
        <v/>
      </c>
      <c r="O95" s="91" t="str">
        <f>IF('2.Mapa'!$T$389=O$5,$C95&amp;" ","")</f>
        <v/>
      </c>
      <c r="P95" s="91" t="str">
        <f>IF('2.Mapa'!$T$389=P$5,$C95&amp;" ","")</f>
        <v/>
      </c>
      <c r="Q95" s="91" t="str">
        <f>IF('2.Mapa'!$T$389=Q$5,$C95&amp;" ","")</f>
        <v/>
      </c>
      <c r="R95" s="91" t="str">
        <f>IF('2.Mapa'!$T$389=R$5,$C95&amp;" ","")</f>
        <v/>
      </c>
      <c r="S95" s="91" t="str">
        <f>IF('2.Mapa'!$T$389=S$5,$C95&amp;" ","")</f>
        <v/>
      </c>
      <c r="T95" s="91" t="str">
        <f>IF('2.Mapa'!$T$389=T$5,$C95&amp;" ","")</f>
        <v/>
      </c>
      <c r="U95" s="91" t="str">
        <f>IF('2.Mapa'!$T$389=U$5,$C95&amp;" ","")</f>
        <v/>
      </c>
      <c r="V95" s="91" t="str">
        <f>IF('2.Mapa'!$T$389=V$5,$C95&amp;" ","")</f>
        <v/>
      </c>
      <c r="W95" s="91" t="str">
        <f>IF('2.Mapa'!$T$389=W$5,$C95&amp;" ","")</f>
        <v/>
      </c>
      <c r="X95" s="92" t="str">
        <f>IF('2.Mapa'!$T$389=X$5,$C95&amp;" ","")</f>
        <v/>
      </c>
      <c r="Y95" s="92" t="str">
        <f>IF('2.Mapa'!$T$389=Y$5,$C95&amp;" ","")</f>
        <v/>
      </c>
      <c r="Z95" s="92" t="str">
        <f>IF('2.Mapa'!$T$389=Z$5,$C95&amp;" ","")</f>
        <v/>
      </c>
      <c r="AA95" s="92" t="str">
        <f>IF('2.Mapa'!$T$389=AA$5,$C95&amp;" ","")</f>
        <v/>
      </c>
      <c r="AB95" s="92" t="str">
        <f>IF('2.Mapa'!$T$389=AB$5,$C95&amp;" ","")</f>
        <v/>
      </c>
      <c r="AC95" s="54" t="str">
        <f>CONCATENATE("Rr",'2.Mapa'!B389)</f>
        <v>Rr</v>
      </c>
      <c r="AD95" s="89" t="str">
        <f>IF('2.Mapa'!$AR$389=AD$5,$AC95&amp;" ","")</f>
        <v/>
      </c>
      <c r="AE95" s="89" t="str">
        <f>IF('2.Mapa'!$AR$389=AE$5,$AC95&amp;" ","")</f>
        <v/>
      </c>
      <c r="AF95" s="89" t="str">
        <f>IF('2.Mapa'!$AR$389=AF$5,$AC95&amp;" ","")</f>
        <v/>
      </c>
      <c r="AG95" s="90" t="str">
        <f>IF('2.Mapa'!$AR$389=AG$5,$AC95&amp;" ","")</f>
        <v/>
      </c>
      <c r="AH95" s="90" t="str">
        <f>IF('2.Mapa'!$AR$389=AH$5,$AC95&amp;" ","")</f>
        <v/>
      </c>
      <c r="AI95" s="90" t="str">
        <f>IF('2.Mapa'!$AR$389=AI$5,$AC95&amp;" ","")</f>
        <v/>
      </c>
      <c r="AJ95" s="90" t="str">
        <f>IF('2.Mapa'!$AR$389=AJ$5,$AC95&amp;" ","")</f>
        <v/>
      </c>
      <c r="AK95" s="90" t="str">
        <f>IF('2.Mapa'!$AR$389=AK$5,$AC95&amp;" ","")</f>
        <v/>
      </c>
      <c r="AL95" s="90" t="str">
        <f>IF('2.Mapa'!$AR$389=AL$5,$AC95&amp;" ","")</f>
        <v/>
      </c>
      <c r="AM95" s="90" t="str">
        <f>IF('2.Mapa'!$AR$389=AM$5,$AC95&amp;" ","")</f>
        <v/>
      </c>
      <c r="AN95" s="90" t="str">
        <f>IF('2.Mapa'!$AR$389=AN$5,$AC95&amp;" ","")</f>
        <v/>
      </c>
      <c r="AO95" s="91" t="str">
        <f>IF('2.Mapa'!$AR$389=AO$5,$AC95&amp;" ","")</f>
        <v/>
      </c>
      <c r="AP95" s="91" t="str">
        <f>IF('2.Mapa'!$AR$389=AP$5,$AC95&amp;" ","")</f>
        <v/>
      </c>
      <c r="AQ95" s="91" t="str">
        <f>IF('2.Mapa'!$AR$389=AQ$5,$AC95&amp;" ","")</f>
        <v/>
      </c>
      <c r="AR95" s="91" t="str">
        <f>IF('2.Mapa'!$AR$389=AR$5,$AC95&amp;" ","")</f>
        <v/>
      </c>
      <c r="AS95" s="91" t="str">
        <f>IF('2.Mapa'!$AR$389=AS$5,$AC95&amp;" ","")</f>
        <v/>
      </c>
      <c r="AT95" s="91" t="str">
        <f>IF('2.Mapa'!$AR$389=AT$5,$AC95&amp;" ","")</f>
        <v/>
      </c>
      <c r="AU95" s="91" t="str">
        <f>IF('2.Mapa'!$AR$389=AU$5,$AC95&amp;" ","")</f>
        <v/>
      </c>
      <c r="AV95" s="91" t="str">
        <f>IF('2.Mapa'!$AR$389=AV$5,$AC95&amp;" ","")</f>
        <v/>
      </c>
      <c r="AW95" s="91" t="str">
        <f>IF('2.Mapa'!$AR$389=AW$5,$AC95&amp;" ","")</f>
        <v/>
      </c>
      <c r="AX95" s="92" t="str">
        <f>IF('2.Mapa'!$AR$389=AX$5,$AC95&amp;" ","")</f>
        <v/>
      </c>
      <c r="AY95" s="92" t="str">
        <f>IF('2.Mapa'!$AR$389=AY$5,$AC95&amp;" ","")</f>
        <v/>
      </c>
      <c r="AZ95" s="92" t="str">
        <f>IF('2.Mapa'!$AR$389=AZ$5,$AC95&amp;" ","")</f>
        <v/>
      </c>
      <c r="BA95" s="92" t="str">
        <f>IF('2.Mapa'!$AR$389=BA$5,$AC95&amp;" ","")</f>
        <v/>
      </c>
      <c r="BB95" s="92" t="str">
        <f>IF('2.Mapa'!$AR$389=BB$5,$AC95&amp;" ","")</f>
        <v/>
      </c>
      <c r="BC95" s="2"/>
    </row>
    <row r="96" spans="1:55" x14ac:dyDescent="0.25">
      <c r="A96" s="4">
        <f t="shared" si="1"/>
        <v>546</v>
      </c>
      <c r="B96" s="88">
        <f>'2.Mapa'!A$395</f>
        <v>0</v>
      </c>
      <c r="C96" s="54" t="str">
        <f>CONCATENATE("Ri",'2.Mapa'!B395)</f>
        <v>Ri</v>
      </c>
      <c r="D96" s="89" t="str">
        <f>IF('2.Mapa'!$T$395=D$5,$C96&amp;" ","")</f>
        <v/>
      </c>
      <c r="E96" s="89" t="str">
        <f>IF('2.Mapa'!$T$395=E$5,$C96&amp;" ","")</f>
        <v/>
      </c>
      <c r="F96" s="89" t="str">
        <f>IF('2.Mapa'!$T$395=F$5,$C96&amp;" ","")</f>
        <v/>
      </c>
      <c r="G96" s="90" t="str">
        <f>IF('2.Mapa'!$T$395=G$5,$C96&amp;" ","")</f>
        <v/>
      </c>
      <c r="H96" s="90" t="str">
        <f>IF('2.Mapa'!$T$395=H$5,$C96&amp;" ","")</f>
        <v/>
      </c>
      <c r="I96" s="90" t="str">
        <f>IF('2.Mapa'!$T$395=I$5,$C96&amp;" ","")</f>
        <v/>
      </c>
      <c r="J96" s="90" t="str">
        <f>IF('2.Mapa'!$T$395=J$5,$C96&amp;" ","")</f>
        <v/>
      </c>
      <c r="K96" s="90" t="str">
        <f>IF('2.Mapa'!$T$395=K$5,$C96&amp;" ","")</f>
        <v/>
      </c>
      <c r="L96" s="90" t="str">
        <f>IF('2.Mapa'!$T$395=L$5,$C96&amp;" ","")</f>
        <v/>
      </c>
      <c r="M96" s="90" t="str">
        <f>IF('2.Mapa'!$T$395=M$5,$C96&amp;" ","")</f>
        <v/>
      </c>
      <c r="N96" s="90" t="str">
        <f>IF('2.Mapa'!$T$395=N$5,$C96&amp;" ","")</f>
        <v/>
      </c>
      <c r="O96" s="91" t="str">
        <f>IF('2.Mapa'!$T$395=O$5,$C96&amp;" ","")</f>
        <v/>
      </c>
      <c r="P96" s="91" t="str">
        <f>IF('2.Mapa'!$T$395=P$5,$C96&amp;" ","")</f>
        <v/>
      </c>
      <c r="Q96" s="91" t="str">
        <f>IF('2.Mapa'!$T$395=Q$5,$C96&amp;" ","")</f>
        <v/>
      </c>
      <c r="R96" s="91" t="str">
        <f>IF('2.Mapa'!$T$395=R$5,$C96&amp;" ","")</f>
        <v/>
      </c>
      <c r="S96" s="91" t="str">
        <f>IF('2.Mapa'!$T$395=S$5,$C96&amp;" ","")</f>
        <v/>
      </c>
      <c r="T96" s="91" t="str">
        <f>IF('2.Mapa'!$T$395=T$5,$C96&amp;" ","")</f>
        <v/>
      </c>
      <c r="U96" s="91" t="str">
        <f>IF('2.Mapa'!$T$395=U$5,$C96&amp;" ","")</f>
        <v/>
      </c>
      <c r="V96" s="91" t="str">
        <f>IF('2.Mapa'!$T$395=V$5,$C96&amp;" ","")</f>
        <v/>
      </c>
      <c r="W96" s="91" t="str">
        <f>IF('2.Mapa'!$T$395=W$5,$C96&amp;" ","")</f>
        <v/>
      </c>
      <c r="X96" s="92" t="str">
        <f>IF('2.Mapa'!$T$395=X$5,$C96&amp;" ","")</f>
        <v/>
      </c>
      <c r="Y96" s="92" t="str">
        <f>IF('2.Mapa'!$T$395=Y$5,$C96&amp;" ","")</f>
        <v/>
      </c>
      <c r="Z96" s="92" t="str">
        <f>IF('2.Mapa'!$T$395=Z$5,$C96&amp;" ","")</f>
        <v/>
      </c>
      <c r="AA96" s="92" t="str">
        <f>IF('2.Mapa'!$T$395=AA$5,$C96&amp;" ","")</f>
        <v/>
      </c>
      <c r="AB96" s="92" t="str">
        <f>IF('2.Mapa'!$T$395=AB$5,$C96&amp;" ","")</f>
        <v/>
      </c>
      <c r="AC96" s="54" t="str">
        <f>CONCATENATE("Rr",'2.Mapa'!B395)</f>
        <v>Rr</v>
      </c>
      <c r="AD96" s="89" t="str">
        <f>IF('2.Mapa'!$AR$395=AD$5,$AC96&amp;" ","")</f>
        <v/>
      </c>
      <c r="AE96" s="89" t="str">
        <f>IF('2.Mapa'!$AR$395=AE$5,$AC96&amp;" ","")</f>
        <v/>
      </c>
      <c r="AF96" s="89" t="str">
        <f>IF('2.Mapa'!$AR$395=AF$5,$AC96&amp;" ","")</f>
        <v/>
      </c>
      <c r="AG96" s="90" t="str">
        <f>IF('2.Mapa'!$AR$395=AG$5,$AC96&amp;" ","")</f>
        <v/>
      </c>
      <c r="AH96" s="90" t="str">
        <f>IF('2.Mapa'!$AR$395=AH$5,$AC96&amp;" ","")</f>
        <v/>
      </c>
      <c r="AI96" s="90" t="str">
        <f>IF('2.Mapa'!$AR$395=AI$5,$AC96&amp;" ","")</f>
        <v/>
      </c>
      <c r="AJ96" s="90" t="str">
        <f>IF('2.Mapa'!$AR$395=AJ$5,$AC96&amp;" ","")</f>
        <v/>
      </c>
      <c r="AK96" s="90" t="str">
        <f>IF('2.Mapa'!$AR$395=AK$5,$AC96&amp;" ","")</f>
        <v/>
      </c>
      <c r="AL96" s="90" t="str">
        <f>IF('2.Mapa'!$AR$395=AL$5,$AC96&amp;" ","")</f>
        <v/>
      </c>
      <c r="AM96" s="90" t="str">
        <f>IF('2.Mapa'!$AR$395=AM$5,$AC96&amp;" ","")</f>
        <v/>
      </c>
      <c r="AN96" s="90" t="str">
        <f>IF('2.Mapa'!$AR$395=AN$5,$AC96&amp;" ","")</f>
        <v/>
      </c>
      <c r="AO96" s="91" t="str">
        <f>IF('2.Mapa'!$AR$395=AO$5,$AC96&amp;" ","")</f>
        <v/>
      </c>
      <c r="AP96" s="91" t="str">
        <f>IF('2.Mapa'!$AR$395=AP$5,$AC96&amp;" ","")</f>
        <v/>
      </c>
      <c r="AQ96" s="91" t="str">
        <f>IF('2.Mapa'!$AR$395=AQ$5,$AC96&amp;" ","")</f>
        <v/>
      </c>
      <c r="AR96" s="91" t="str">
        <f>IF('2.Mapa'!$AR$395=AR$5,$AC96&amp;" ","")</f>
        <v/>
      </c>
      <c r="AS96" s="91" t="str">
        <f>IF('2.Mapa'!$AR$395=AS$5,$AC96&amp;" ","")</f>
        <v/>
      </c>
      <c r="AT96" s="91" t="str">
        <f>IF('2.Mapa'!$AR$395=AT$5,$AC96&amp;" ","")</f>
        <v/>
      </c>
      <c r="AU96" s="91" t="str">
        <f>IF('2.Mapa'!$AR$395=AU$5,$AC96&amp;" ","")</f>
        <v/>
      </c>
      <c r="AV96" s="91" t="str">
        <f>IF('2.Mapa'!$AR$395=AV$5,$AC96&amp;" ","")</f>
        <v/>
      </c>
      <c r="AW96" s="91" t="str">
        <f>IF('2.Mapa'!$AR$395=AW$5,$AC96&amp;" ","")</f>
        <v/>
      </c>
      <c r="AX96" s="92" t="str">
        <f>IF('2.Mapa'!$AR$395=AX$5,$AC96&amp;" ","")</f>
        <v/>
      </c>
      <c r="AY96" s="92" t="str">
        <f>IF('2.Mapa'!$AR$395=AY$5,$AC96&amp;" ","")</f>
        <v/>
      </c>
      <c r="AZ96" s="92" t="str">
        <f>IF('2.Mapa'!$AR$395=AZ$5,$AC96&amp;" ","")</f>
        <v/>
      </c>
      <c r="BA96" s="92" t="str">
        <f>IF('2.Mapa'!$AR$395=BA$5,$AC96&amp;" ","")</f>
        <v/>
      </c>
      <c r="BB96" s="92" t="str">
        <f>IF('2.Mapa'!$AR$395=BB$5,$AC96&amp;" ","")</f>
        <v/>
      </c>
      <c r="BC96" s="2"/>
    </row>
    <row r="97" spans="1:55" x14ac:dyDescent="0.25">
      <c r="A97" s="4">
        <f t="shared" si="1"/>
        <v>552</v>
      </c>
      <c r="B97" s="88">
        <f>'2.Mapa'!A$401</f>
        <v>0</v>
      </c>
      <c r="C97" s="54" t="str">
        <f>CONCATENATE("Ri",'2.Mapa'!B401)</f>
        <v>Ri</v>
      </c>
      <c r="D97" s="89" t="str">
        <f>IF('2.Mapa'!$T$401=D$5,$C97&amp;" ","")</f>
        <v/>
      </c>
      <c r="E97" s="89" t="str">
        <f>IF('2.Mapa'!$T$401=E$5,$C97&amp;" ","")</f>
        <v/>
      </c>
      <c r="F97" s="89" t="str">
        <f>IF('2.Mapa'!$T$401=F$5,$C97&amp;" ","")</f>
        <v/>
      </c>
      <c r="G97" s="90" t="str">
        <f>IF('2.Mapa'!$T$401=G$5,$C97&amp;" ","")</f>
        <v/>
      </c>
      <c r="H97" s="90" t="str">
        <f>IF('2.Mapa'!$T$401=H$5,$C97&amp;" ","")</f>
        <v/>
      </c>
      <c r="I97" s="90" t="str">
        <f>IF('2.Mapa'!$T$401=I$5,$C97&amp;" ","")</f>
        <v/>
      </c>
      <c r="J97" s="90" t="str">
        <f>IF('2.Mapa'!$T$401=J$5,$C97&amp;" ","")</f>
        <v/>
      </c>
      <c r="K97" s="90" t="str">
        <f>IF('2.Mapa'!$T$401=K$5,$C97&amp;" ","")</f>
        <v/>
      </c>
      <c r="L97" s="90" t="str">
        <f>IF('2.Mapa'!$T$401=L$5,$C97&amp;" ","")</f>
        <v/>
      </c>
      <c r="M97" s="90" t="str">
        <f>IF('2.Mapa'!$T$401=M$5,$C97&amp;" ","")</f>
        <v/>
      </c>
      <c r="N97" s="90" t="str">
        <f>IF('2.Mapa'!$T$401=N$5,$C97&amp;" ","")</f>
        <v/>
      </c>
      <c r="O97" s="91" t="str">
        <f>IF('2.Mapa'!$T$401=O$5,$C97&amp;" ","")</f>
        <v/>
      </c>
      <c r="P97" s="91" t="str">
        <f>IF('2.Mapa'!$T$401=P$5,$C97&amp;" ","")</f>
        <v/>
      </c>
      <c r="Q97" s="91" t="str">
        <f>IF('2.Mapa'!$T$401=Q$5,$C97&amp;" ","")</f>
        <v/>
      </c>
      <c r="R97" s="91" t="str">
        <f>IF('2.Mapa'!$T$401=R$5,$C97&amp;" ","")</f>
        <v/>
      </c>
      <c r="S97" s="91" t="str">
        <f>IF('2.Mapa'!$T$401=S$5,$C97&amp;" ","")</f>
        <v/>
      </c>
      <c r="T97" s="91" t="str">
        <f>IF('2.Mapa'!$T$401=T$5,$C97&amp;" ","")</f>
        <v/>
      </c>
      <c r="U97" s="91" t="str">
        <f>IF('2.Mapa'!$T$401=U$5,$C97&amp;" ","")</f>
        <v/>
      </c>
      <c r="V97" s="91" t="str">
        <f>IF('2.Mapa'!$T$401=V$5,$C97&amp;" ","")</f>
        <v/>
      </c>
      <c r="W97" s="91" t="str">
        <f>IF('2.Mapa'!$T$401=W$5,$C97&amp;" ","")</f>
        <v/>
      </c>
      <c r="X97" s="92" t="str">
        <f>IF('2.Mapa'!$T$401=X$5,$C97&amp;" ","")</f>
        <v/>
      </c>
      <c r="Y97" s="92" t="str">
        <f>IF('2.Mapa'!$T$401=Y$5,$C97&amp;" ","")</f>
        <v/>
      </c>
      <c r="Z97" s="92" t="str">
        <f>IF('2.Mapa'!$T$401=Z$5,$C97&amp;" ","")</f>
        <v/>
      </c>
      <c r="AA97" s="92" t="str">
        <f>IF('2.Mapa'!$T$401=AA$5,$C97&amp;" ","")</f>
        <v/>
      </c>
      <c r="AB97" s="92" t="str">
        <f>IF('2.Mapa'!$T$401=AB$5,$C97&amp;" ","")</f>
        <v/>
      </c>
      <c r="AC97" s="54" t="str">
        <f>CONCATENATE("Rr",'2.Mapa'!B401)</f>
        <v>Rr</v>
      </c>
      <c r="AD97" s="89" t="str">
        <f>IF('2.Mapa'!$AR$401=AD$5,$AC97&amp;" ","")</f>
        <v/>
      </c>
      <c r="AE97" s="89" t="str">
        <f>IF('2.Mapa'!$AR$401=AE$5,$AC97&amp;" ","")</f>
        <v/>
      </c>
      <c r="AF97" s="89" t="str">
        <f>IF('2.Mapa'!$AR$401=AF$5,$AC97&amp;" ","")</f>
        <v/>
      </c>
      <c r="AG97" s="90" t="str">
        <f>IF('2.Mapa'!$AR$401=AG$5,$AC97&amp;" ","")</f>
        <v/>
      </c>
      <c r="AH97" s="90" t="str">
        <f>IF('2.Mapa'!$AR$401=AH$5,$AC97&amp;" ","")</f>
        <v/>
      </c>
      <c r="AI97" s="90" t="str">
        <f>IF('2.Mapa'!$AR$401=AI$5,$AC97&amp;" ","")</f>
        <v/>
      </c>
      <c r="AJ97" s="90" t="str">
        <f>IF('2.Mapa'!$AR$401=AJ$5,$AC97&amp;" ","")</f>
        <v/>
      </c>
      <c r="AK97" s="90" t="str">
        <f>IF('2.Mapa'!$AR$401=AK$5,$AC97&amp;" ","")</f>
        <v/>
      </c>
      <c r="AL97" s="90" t="str">
        <f>IF('2.Mapa'!$AR$401=AL$5,$AC97&amp;" ","")</f>
        <v/>
      </c>
      <c r="AM97" s="90" t="str">
        <f>IF('2.Mapa'!$AR$401=AM$5,$AC97&amp;" ","")</f>
        <v/>
      </c>
      <c r="AN97" s="90" t="str">
        <f>IF('2.Mapa'!$AR$401=AN$5,$AC97&amp;" ","")</f>
        <v/>
      </c>
      <c r="AO97" s="91" t="str">
        <f>IF('2.Mapa'!$AR$401=AO$5,$AC97&amp;" ","")</f>
        <v/>
      </c>
      <c r="AP97" s="91" t="str">
        <f>IF('2.Mapa'!$AR$401=AP$5,$AC97&amp;" ","")</f>
        <v/>
      </c>
      <c r="AQ97" s="91" t="str">
        <f>IF('2.Mapa'!$AR$401=AQ$5,$AC97&amp;" ","")</f>
        <v/>
      </c>
      <c r="AR97" s="91" t="str">
        <f>IF('2.Mapa'!$AR$401=AR$5,$AC97&amp;" ","")</f>
        <v/>
      </c>
      <c r="AS97" s="91" t="str">
        <f>IF('2.Mapa'!$AR$401=AS$5,$AC97&amp;" ","")</f>
        <v/>
      </c>
      <c r="AT97" s="91" t="str">
        <f>IF('2.Mapa'!$AR$401=AT$5,$AC97&amp;" ","")</f>
        <v/>
      </c>
      <c r="AU97" s="91" t="str">
        <f>IF('2.Mapa'!$AR$401=AU$5,$AC97&amp;" ","")</f>
        <v/>
      </c>
      <c r="AV97" s="91" t="str">
        <f>IF('2.Mapa'!$AR$401=AV$5,$AC97&amp;" ","")</f>
        <v/>
      </c>
      <c r="AW97" s="91" t="str">
        <f>IF('2.Mapa'!$AR$401=AW$5,$AC97&amp;" ","")</f>
        <v/>
      </c>
      <c r="AX97" s="92" t="str">
        <f>IF('2.Mapa'!$AR$401=AX$5,$AC97&amp;" ","")</f>
        <v/>
      </c>
      <c r="AY97" s="92" t="str">
        <f>IF('2.Mapa'!$AR$401=AY$5,$AC97&amp;" ","")</f>
        <v/>
      </c>
      <c r="AZ97" s="92" t="str">
        <f>IF('2.Mapa'!$AR$401=AZ$5,$AC97&amp;" ","")</f>
        <v/>
      </c>
      <c r="BA97" s="92" t="str">
        <f>IF('2.Mapa'!$AR$401=BA$5,$AC97&amp;" ","")</f>
        <v/>
      </c>
      <c r="BB97" s="92" t="str">
        <f>IF('2.Mapa'!$AR$401=BB$5,$AC97&amp;" ","")</f>
        <v/>
      </c>
      <c r="BC97" s="2"/>
    </row>
    <row r="98" spans="1:55" x14ac:dyDescent="0.25">
      <c r="A98" s="4">
        <f t="shared" si="1"/>
        <v>558</v>
      </c>
      <c r="B98" s="88">
        <f>'2.Mapa'!A$407</f>
        <v>0</v>
      </c>
      <c r="C98" s="54" t="str">
        <f>CONCATENATE("Ri",'2.Mapa'!B407)</f>
        <v>Ri</v>
      </c>
      <c r="D98" s="89" t="str">
        <f>IF('2.Mapa'!$T$407=D$5,$C98&amp;" ","")</f>
        <v/>
      </c>
      <c r="E98" s="89" t="str">
        <f>IF('2.Mapa'!$T$407=E$5,$C98&amp;" ","")</f>
        <v/>
      </c>
      <c r="F98" s="89" t="str">
        <f>IF('2.Mapa'!$T$407=F$5,$C98&amp;" ","")</f>
        <v/>
      </c>
      <c r="G98" s="90" t="str">
        <f>IF('2.Mapa'!$T$407=G$5,$C98&amp;" ","")</f>
        <v/>
      </c>
      <c r="H98" s="90" t="str">
        <f>IF('2.Mapa'!$T$407=H$5,$C98&amp;" ","")</f>
        <v/>
      </c>
      <c r="I98" s="90" t="str">
        <f>IF('2.Mapa'!$T$407=I$5,$C98&amp;" ","")</f>
        <v/>
      </c>
      <c r="J98" s="90" t="str">
        <f>IF('2.Mapa'!$T$407=J$5,$C98&amp;" ","")</f>
        <v/>
      </c>
      <c r="K98" s="90" t="str">
        <f>IF('2.Mapa'!$T$407=K$5,$C98&amp;" ","")</f>
        <v/>
      </c>
      <c r="L98" s="90" t="str">
        <f>IF('2.Mapa'!$T$407=L$5,$C98&amp;" ","")</f>
        <v/>
      </c>
      <c r="M98" s="90" t="str">
        <f>IF('2.Mapa'!$T$407=M$5,$C98&amp;" ","")</f>
        <v/>
      </c>
      <c r="N98" s="90" t="str">
        <f>IF('2.Mapa'!$T$407=N$5,$C98&amp;" ","")</f>
        <v/>
      </c>
      <c r="O98" s="91" t="str">
        <f>IF('2.Mapa'!$T$407=O$5,$C98&amp;" ","")</f>
        <v/>
      </c>
      <c r="P98" s="91" t="str">
        <f>IF('2.Mapa'!$T$407=P$5,$C98&amp;" ","")</f>
        <v/>
      </c>
      <c r="Q98" s="91" t="str">
        <f>IF('2.Mapa'!$T$407=Q$5,$C98&amp;" ","")</f>
        <v/>
      </c>
      <c r="R98" s="91" t="str">
        <f>IF('2.Mapa'!$T$407=R$5,$C98&amp;" ","")</f>
        <v/>
      </c>
      <c r="S98" s="91" t="str">
        <f>IF('2.Mapa'!$T$407=S$5,$C98&amp;" ","")</f>
        <v/>
      </c>
      <c r="T98" s="91" t="str">
        <f>IF('2.Mapa'!$T$407=T$5,$C98&amp;" ","")</f>
        <v/>
      </c>
      <c r="U98" s="91" t="str">
        <f>IF('2.Mapa'!$T$407=U$5,$C98&amp;" ","")</f>
        <v/>
      </c>
      <c r="V98" s="91" t="str">
        <f>IF('2.Mapa'!$T$407=V$5,$C98&amp;" ","")</f>
        <v/>
      </c>
      <c r="W98" s="91" t="str">
        <f>IF('2.Mapa'!$T$407=W$5,$C98&amp;" ","")</f>
        <v/>
      </c>
      <c r="X98" s="92" t="str">
        <f>IF('2.Mapa'!$T$407=X$5,$C98&amp;" ","")</f>
        <v/>
      </c>
      <c r="Y98" s="92" t="str">
        <f>IF('2.Mapa'!$T$407=Y$5,$C98&amp;" ","")</f>
        <v/>
      </c>
      <c r="Z98" s="92" t="str">
        <f>IF('2.Mapa'!$T$407=Z$5,$C98&amp;" ","")</f>
        <v/>
      </c>
      <c r="AA98" s="92" t="str">
        <f>IF('2.Mapa'!$T$407=AA$5,$C98&amp;" ","")</f>
        <v/>
      </c>
      <c r="AB98" s="92" t="str">
        <f>IF('2.Mapa'!$T$407=AB$5,$C98&amp;" ","")</f>
        <v/>
      </c>
      <c r="AC98" s="54" t="str">
        <f>CONCATENATE("Rr",'2.Mapa'!B407)</f>
        <v>Rr</v>
      </c>
      <c r="AD98" s="89" t="str">
        <f>IF('2.Mapa'!$AR$407=AD$5,$AC98&amp;" ","")</f>
        <v/>
      </c>
      <c r="AE98" s="89" t="str">
        <f>IF('2.Mapa'!$AR$407=AE$5,$AC98&amp;" ","")</f>
        <v/>
      </c>
      <c r="AF98" s="89" t="str">
        <f>IF('2.Mapa'!$AR$407=AF$5,$AC98&amp;" ","")</f>
        <v/>
      </c>
      <c r="AG98" s="90" t="str">
        <f>IF('2.Mapa'!$AR$407=AG$5,$AC98&amp;" ","")</f>
        <v/>
      </c>
      <c r="AH98" s="90" t="str">
        <f>IF('2.Mapa'!$AR$407=AH$5,$AC98&amp;" ","")</f>
        <v/>
      </c>
      <c r="AI98" s="90" t="str">
        <f>IF('2.Mapa'!$AR$407=AI$5,$AC98&amp;" ","")</f>
        <v/>
      </c>
      <c r="AJ98" s="90" t="str">
        <f>IF('2.Mapa'!$AR$407=AJ$5,$AC98&amp;" ","")</f>
        <v/>
      </c>
      <c r="AK98" s="90" t="str">
        <f>IF('2.Mapa'!$AR$407=AK$5,$AC98&amp;" ","")</f>
        <v/>
      </c>
      <c r="AL98" s="90" t="str">
        <f>IF('2.Mapa'!$AR$407=AL$5,$AC98&amp;" ","")</f>
        <v/>
      </c>
      <c r="AM98" s="90" t="str">
        <f>IF('2.Mapa'!$AR$407=AM$5,$AC98&amp;" ","")</f>
        <v/>
      </c>
      <c r="AN98" s="90" t="str">
        <f>IF('2.Mapa'!$AR$407=AN$5,$AC98&amp;" ","")</f>
        <v/>
      </c>
      <c r="AO98" s="91" t="str">
        <f>IF('2.Mapa'!$AR$407=AO$5,$AC98&amp;" ","")</f>
        <v/>
      </c>
      <c r="AP98" s="91" t="str">
        <f>IF('2.Mapa'!$AR$407=AP$5,$AC98&amp;" ","")</f>
        <v/>
      </c>
      <c r="AQ98" s="91" t="str">
        <f>IF('2.Mapa'!$AR$407=AQ$5,$AC98&amp;" ","")</f>
        <v/>
      </c>
      <c r="AR98" s="91" t="str">
        <f>IF('2.Mapa'!$AR$407=AR$5,$AC98&amp;" ","")</f>
        <v/>
      </c>
      <c r="AS98" s="91" t="str">
        <f>IF('2.Mapa'!$AR$407=AS$5,$AC98&amp;" ","")</f>
        <v/>
      </c>
      <c r="AT98" s="91" t="str">
        <f>IF('2.Mapa'!$AR$407=AT$5,$AC98&amp;" ","")</f>
        <v/>
      </c>
      <c r="AU98" s="91" t="str">
        <f>IF('2.Mapa'!$AR$407=AU$5,$AC98&amp;" ","")</f>
        <v/>
      </c>
      <c r="AV98" s="91" t="str">
        <f>IF('2.Mapa'!$AR$407=AV$5,$AC98&amp;" ","")</f>
        <v/>
      </c>
      <c r="AW98" s="91" t="str">
        <f>IF('2.Mapa'!$AR$407=AW$5,$AC98&amp;" ","")</f>
        <v/>
      </c>
      <c r="AX98" s="92" t="str">
        <f>IF('2.Mapa'!$AR$407=AX$5,$AC98&amp;" ","")</f>
        <v/>
      </c>
      <c r="AY98" s="92" t="str">
        <f>IF('2.Mapa'!$AR$407=AY$5,$AC98&amp;" ","")</f>
        <v/>
      </c>
      <c r="AZ98" s="92" t="str">
        <f>IF('2.Mapa'!$AR$407=AZ$5,$AC98&amp;" ","")</f>
        <v/>
      </c>
      <c r="BA98" s="92" t="str">
        <f>IF('2.Mapa'!$AR$407=BA$5,$AC98&amp;" ","")</f>
        <v/>
      </c>
      <c r="BB98" s="92" t="str">
        <f>IF('2.Mapa'!$AR$407=BB$5,$AC98&amp;" ","")</f>
        <v/>
      </c>
      <c r="BC98" s="2"/>
    </row>
    <row r="99" spans="1:55" x14ac:dyDescent="0.25">
      <c r="A99" s="4">
        <f t="shared" si="1"/>
        <v>564</v>
      </c>
      <c r="B99" s="88">
        <f>'2.Mapa'!A$413</f>
        <v>0</v>
      </c>
      <c r="C99" s="54" t="str">
        <f>CONCATENATE("Ri",'2.Mapa'!B413)</f>
        <v>Ri</v>
      </c>
      <c r="D99" s="89" t="str">
        <f>IF('2.Mapa'!$T$413=D$5,$C99&amp;" ","")</f>
        <v/>
      </c>
      <c r="E99" s="89" t="str">
        <f>IF('2.Mapa'!$T$413=E$5,$C99&amp;" ","")</f>
        <v/>
      </c>
      <c r="F99" s="89" t="str">
        <f>IF('2.Mapa'!$T$413=F$5,$C99&amp;" ","")</f>
        <v/>
      </c>
      <c r="G99" s="90" t="str">
        <f>IF('2.Mapa'!$T$413=G$5,$C99&amp;" ","")</f>
        <v/>
      </c>
      <c r="H99" s="90" t="str">
        <f>IF('2.Mapa'!$T$413=H$5,$C99&amp;" ","")</f>
        <v/>
      </c>
      <c r="I99" s="90" t="str">
        <f>IF('2.Mapa'!$T$413=I$5,$C99&amp;" ","")</f>
        <v/>
      </c>
      <c r="J99" s="90" t="str">
        <f>IF('2.Mapa'!$T$413=J$5,$C99&amp;" ","")</f>
        <v/>
      </c>
      <c r="K99" s="90" t="str">
        <f>IF('2.Mapa'!$T$413=K$5,$C99&amp;" ","")</f>
        <v/>
      </c>
      <c r="L99" s="90" t="str">
        <f>IF('2.Mapa'!$T$413=L$5,$C99&amp;" ","")</f>
        <v/>
      </c>
      <c r="M99" s="90" t="str">
        <f>IF('2.Mapa'!$T$413=M$5,$C99&amp;" ","")</f>
        <v/>
      </c>
      <c r="N99" s="90" t="str">
        <f>IF('2.Mapa'!$T$413=N$5,$C99&amp;" ","")</f>
        <v/>
      </c>
      <c r="O99" s="91" t="str">
        <f>IF('2.Mapa'!$T$413=O$5,$C99&amp;" ","")</f>
        <v/>
      </c>
      <c r="P99" s="91" t="str">
        <f>IF('2.Mapa'!$T$413=P$5,$C99&amp;" ","")</f>
        <v/>
      </c>
      <c r="Q99" s="91" t="str">
        <f>IF('2.Mapa'!$T$413=Q$5,$C99&amp;" ","")</f>
        <v/>
      </c>
      <c r="R99" s="91" t="str">
        <f>IF('2.Mapa'!$T$413=R$5,$C99&amp;" ","")</f>
        <v/>
      </c>
      <c r="S99" s="91" t="str">
        <f>IF('2.Mapa'!$T$413=S$5,$C99&amp;" ","")</f>
        <v/>
      </c>
      <c r="T99" s="91" t="str">
        <f>IF('2.Mapa'!$T$413=T$5,$C99&amp;" ","")</f>
        <v/>
      </c>
      <c r="U99" s="91" t="str">
        <f>IF('2.Mapa'!$T$413=U$5,$C99&amp;" ","")</f>
        <v/>
      </c>
      <c r="V99" s="91" t="str">
        <f>IF('2.Mapa'!$T$413=V$5,$C99&amp;" ","")</f>
        <v/>
      </c>
      <c r="W99" s="91" t="str">
        <f>IF('2.Mapa'!$T$413=W$5,$C99&amp;" ","")</f>
        <v/>
      </c>
      <c r="X99" s="92" t="str">
        <f>IF('2.Mapa'!$T$413=X$5,$C99&amp;" ","")</f>
        <v/>
      </c>
      <c r="Y99" s="92" t="str">
        <f>IF('2.Mapa'!$T$413=Y$5,$C99&amp;" ","")</f>
        <v/>
      </c>
      <c r="Z99" s="92" t="str">
        <f>IF('2.Mapa'!$T$413=Z$5,$C99&amp;" ","")</f>
        <v/>
      </c>
      <c r="AA99" s="92" t="str">
        <f>IF('2.Mapa'!$T$413=AA$5,$C99&amp;" ","")</f>
        <v/>
      </c>
      <c r="AB99" s="92" t="str">
        <f>IF('2.Mapa'!$T$413=AB$5,$C99&amp;" ","")</f>
        <v/>
      </c>
      <c r="AC99" s="54" t="str">
        <f>CONCATENATE("Rr",'2.Mapa'!B413)</f>
        <v>Rr</v>
      </c>
      <c r="AD99" s="89" t="str">
        <f>IF('2.Mapa'!$AR$413=AD$5,$AC99&amp;" ","")</f>
        <v/>
      </c>
      <c r="AE99" s="89" t="str">
        <f>IF('2.Mapa'!$AR$413=AE$5,$AC99&amp;" ","")</f>
        <v/>
      </c>
      <c r="AF99" s="89" t="str">
        <f>IF('2.Mapa'!$AR$413=AF$5,$AC99&amp;" ","")</f>
        <v/>
      </c>
      <c r="AG99" s="90" t="str">
        <f>IF('2.Mapa'!$AR$413=AG$5,$AC99&amp;" ","")</f>
        <v/>
      </c>
      <c r="AH99" s="90" t="str">
        <f>IF('2.Mapa'!$AR$413=AH$5,$AC99&amp;" ","")</f>
        <v/>
      </c>
      <c r="AI99" s="90" t="str">
        <f>IF('2.Mapa'!$AR$413=AI$5,$AC99&amp;" ","")</f>
        <v/>
      </c>
      <c r="AJ99" s="90" t="str">
        <f>IF('2.Mapa'!$AR$413=AJ$5,$AC99&amp;" ","")</f>
        <v/>
      </c>
      <c r="AK99" s="90" t="str">
        <f>IF('2.Mapa'!$AR$413=AK$5,$AC99&amp;" ","")</f>
        <v/>
      </c>
      <c r="AL99" s="90" t="str">
        <f>IF('2.Mapa'!$AR$413=AL$5,$AC99&amp;" ","")</f>
        <v/>
      </c>
      <c r="AM99" s="90" t="str">
        <f>IF('2.Mapa'!$AR$413=AM$5,$AC99&amp;" ","")</f>
        <v/>
      </c>
      <c r="AN99" s="90" t="str">
        <f>IF('2.Mapa'!$AR$413=AN$5,$AC99&amp;" ","")</f>
        <v/>
      </c>
      <c r="AO99" s="91" t="str">
        <f>IF('2.Mapa'!$AR$413=AO$5,$AC99&amp;" ","")</f>
        <v/>
      </c>
      <c r="AP99" s="91" t="str">
        <f>IF('2.Mapa'!$AR$413=AP$5,$AC99&amp;" ","")</f>
        <v/>
      </c>
      <c r="AQ99" s="91" t="str">
        <f>IF('2.Mapa'!$AR$413=AQ$5,$AC99&amp;" ","")</f>
        <v/>
      </c>
      <c r="AR99" s="91" t="str">
        <f>IF('2.Mapa'!$AR$413=AR$5,$AC99&amp;" ","")</f>
        <v/>
      </c>
      <c r="AS99" s="91" t="str">
        <f>IF('2.Mapa'!$AR$413=AS$5,$AC99&amp;" ","")</f>
        <v/>
      </c>
      <c r="AT99" s="91" t="str">
        <f>IF('2.Mapa'!$AR$413=AT$5,$AC99&amp;" ","")</f>
        <v/>
      </c>
      <c r="AU99" s="91" t="str">
        <f>IF('2.Mapa'!$AR$413=AU$5,$AC99&amp;" ","")</f>
        <v/>
      </c>
      <c r="AV99" s="91" t="str">
        <f>IF('2.Mapa'!$AR$413=AV$5,$AC99&amp;" ","")</f>
        <v/>
      </c>
      <c r="AW99" s="91" t="str">
        <f>IF('2.Mapa'!$AR$413=AW$5,$AC99&amp;" ","")</f>
        <v/>
      </c>
      <c r="AX99" s="92" t="str">
        <f>IF('2.Mapa'!$AR$413=AX$5,$AC99&amp;" ","")</f>
        <v/>
      </c>
      <c r="AY99" s="92" t="str">
        <f>IF('2.Mapa'!$AR$413=AY$5,$AC99&amp;" ","")</f>
        <v/>
      </c>
      <c r="AZ99" s="92" t="str">
        <f>IF('2.Mapa'!$AR$413=AZ$5,$AC99&amp;" ","")</f>
        <v/>
      </c>
      <c r="BA99" s="92" t="str">
        <f>IF('2.Mapa'!$AR$413=BA$5,$AC99&amp;" ","")</f>
        <v/>
      </c>
      <c r="BB99" s="92" t="str">
        <f>IF('2.Mapa'!$AR$413=BB$5,$AC99&amp;" ","")</f>
        <v/>
      </c>
      <c r="BC99" s="2"/>
    </row>
    <row r="100" spans="1:55" x14ac:dyDescent="0.25">
      <c r="A100" s="4">
        <f t="shared" si="1"/>
        <v>570</v>
      </c>
      <c r="B100" s="88">
        <f>'2.Mapa'!A$419</f>
        <v>0</v>
      </c>
      <c r="C100" s="54" t="str">
        <f>CONCATENATE("Ri",'2.Mapa'!B419)</f>
        <v>Ri</v>
      </c>
      <c r="D100" s="89" t="str">
        <f>IF('2.Mapa'!$T$419=D$5,$C100&amp;" ","")</f>
        <v/>
      </c>
      <c r="E100" s="89" t="str">
        <f>IF('2.Mapa'!$T$419=E$5,$C100&amp;" ","")</f>
        <v/>
      </c>
      <c r="F100" s="89" t="str">
        <f>IF('2.Mapa'!$T$419=F$5,$C100&amp;" ","")</f>
        <v/>
      </c>
      <c r="G100" s="90" t="str">
        <f>IF('2.Mapa'!$T$419=G$5,$C100&amp;" ","")</f>
        <v/>
      </c>
      <c r="H100" s="90" t="str">
        <f>IF('2.Mapa'!$T$419=H$5,$C100&amp;" ","")</f>
        <v/>
      </c>
      <c r="I100" s="90" t="str">
        <f>IF('2.Mapa'!$T$419=I$5,$C100&amp;" ","")</f>
        <v/>
      </c>
      <c r="J100" s="90" t="str">
        <f>IF('2.Mapa'!$T$419=J$5,$C100&amp;" ","")</f>
        <v/>
      </c>
      <c r="K100" s="90" t="str">
        <f>IF('2.Mapa'!$T$419=K$5,$C100&amp;" ","")</f>
        <v/>
      </c>
      <c r="L100" s="90" t="str">
        <f>IF('2.Mapa'!$T$419=L$5,$C100&amp;" ","")</f>
        <v/>
      </c>
      <c r="M100" s="90" t="str">
        <f>IF('2.Mapa'!$T$419=M$5,$C100&amp;" ","")</f>
        <v/>
      </c>
      <c r="N100" s="90" t="str">
        <f>IF('2.Mapa'!$T$419=N$5,$C100&amp;" ","")</f>
        <v/>
      </c>
      <c r="O100" s="91" t="str">
        <f>IF('2.Mapa'!$T$419=O$5,$C100&amp;" ","")</f>
        <v/>
      </c>
      <c r="P100" s="91" t="str">
        <f>IF('2.Mapa'!$T$419=P$5,$C100&amp;" ","")</f>
        <v/>
      </c>
      <c r="Q100" s="91" t="str">
        <f>IF('2.Mapa'!$T$419=Q$5,$C100&amp;" ","")</f>
        <v/>
      </c>
      <c r="R100" s="91" t="str">
        <f>IF('2.Mapa'!$T$419=R$5,$C100&amp;" ","")</f>
        <v/>
      </c>
      <c r="S100" s="91" t="str">
        <f>IF('2.Mapa'!$T$419=S$5,$C100&amp;" ","")</f>
        <v/>
      </c>
      <c r="T100" s="91" t="str">
        <f>IF('2.Mapa'!$T$419=T$5,$C100&amp;" ","")</f>
        <v/>
      </c>
      <c r="U100" s="91" t="str">
        <f>IF('2.Mapa'!$T$419=U$5,$C100&amp;" ","")</f>
        <v/>
      </c>
      <c r="V100" s="91" t="str">
        <f>IF('2.Mapa'!$T$419=V$5,$C100&amp;" ","")</f>
        <v/>
      </c>
      <c r="W100" s="91" t="str">
        <f>IF('2.Mapa'!$T$419=W$5,$C100&amp;" ","")</f>
        <v/>
      </c>
      <c r="X100" s="92" t="str">
        <f>IF('2.Mapa'!$T$419=X$5,$C100&amp;" ","")</f>
        <v/>
      </c>
      <c r="Y100" s="92" t="str">
        <f>IF('2.Mapa'!$T$419=Y$5,$C100&amp;" ","")</f>
        <v/>
      </c>
      <c r="Z100" s="92" t="str">
        <f>IF('2.Mapa'!$T$419=Z$5,$C100&amp;" ","")</f>
        <v/>
      </c>
      <c r="AA100" s="92" t="str">
        <f>IF('2.Mapa'!$T$419=AA$5,$C100&amp;" ","")</f>
        <v/>
      </c>
      <c r="AB100" s="92" t="str">
        <f>IF('2.Mapa'!$T$419=AB$5,$C100&amp;" ","")</f>
        <v/>
      </c>
      <c r="AC100" s="54" t="str">
        <f>CONCATENATE("Rr",'2.Mapa'!B419)</f>
        <v>Rr</v>
      </c>
      <c r="AD100" s="89" t="str">
        <f>IF('2.Mapa'!$AR$419=AD$5,$AC100&amp;" ","")</f>
        <v/>
      </c>
      <c r="AE100" s="89" t="str">
        <f>IF('2.Mapa'!$AR$419=AE$5,$AC100&amp;" ","")</f>
        <v/>
      </c>
      <c r="AF100" s="89" t="str">
        <f>IF('2.Mapa'!$AR$419=AF$5,$AC100&amp;" ","")</f>
        <v/>
      </c>
      <c r="AG100" s="90" t="str">
        <f>IF('2.Mapa'!$AR$419=AG$5,$AC100&amp;" ","")</f>
        <v/>
      </c>
      <c r="AH100" s="90" t="str">
        <f>IF('2.Mapa'!$AR$419=AH$5,$AC100&amp;" ","")</f>
        <v/>
      </c>
      <c r="AI100" s="90" t="str">
        <f>IF('2.Mapa'!$AR$419=AI$5,$AC100&amp;" ","")</f>
        <v/>
      </c>
      <c r="AJ100" s="90" t="str">
        <f>IF('2.Mapa'!$AR$419=AJ$5,$AC100&amp;" ","")</f>
        <v/>
      </c>
      <c r="AK100" s="90" t="str">
        <f>IF('2.Mapa'!$AR$419=AK$5,$AC100&amp;" ","")</f>
        <v/>
      </c>
      <c r="AL100" s="90" t="str">
        <f>IF('2.Mapa'!$AR$419=AL$5,$AC100&amp;" ","")</f>
        <v/>
      </c>
      <c r="AM100" s="90" t="str">
        <f>IF('2.Mapa'!$AR$419=AM$5,$AC100&amp;" ","")</f>
        <v/>
      </c>
      <c r="AN100" s="90" t="str">
        <f>IF('2.Mapa'!$AR$419=AN$5,$AC100&amp;" ","")</f>
        <v/>
      </c>
      <c r="AO100" s="91" t="str">
        <f>IF('2.Mapa'!$AR$419=AO$5,$AC100&amp;" ","")</f>
        <v/>
      </c>
      <c r="AP100" s="91" t="str">
        <f>IF('2.Mapa'!$AR$419=AP$5,$AC100&amp;" ","")</f>
        <v/>
      </c>
      <c r="AQ100" s="91" t="str">
        <f>IF('2.Mapa'!$AR$419=AQ$5,$AC100&amp;" ","")</f>
        <v/>
      </c>
      <c r="AR100" s="91" t="str">
        <f>IF('2.Mapa'!$AR$419=AR$5,$AC100&amp;" ","")</f>
        <v/>
      </c>
      <c r="AS100" s="91" t="str">
        <f>IF('2.Mapa'!$AR$419=AS$5,$AC100&amp;" ","")</f>
        <v/>
      </c>
      <c r="AT100" s="91" t="str">
        <f>IF('2.Mapa'!$AR$419=AT$5,$AC100&amp;" ","")</f>
        <v/>
      </c>
      <c r="AU100" s="91" t="str">
        <f>IF('2.Mapa'!$AR$419=AU$5,$AC100&amp;" ","")</f>
        <v/>
      </c>
      <c r="AV100" s="91" t="str">
        <f>IF('2.Mapa'!$AR$419=AV$5,$AC100&amp;" ","")</f>
        <v/>
      </c>
      <c r="AW100" s="91" t="str">
        <f>IF('2.Mapa'!$AR$419=AW$5,$AC100&amp;" ","")</f>
        <v/>
      </c>
      <c r="AX100" s="92" t="str">
        <f>IF('2.Mapa'!$AR$419=AX$5,$AC100&amp;" ","")</f>
        <v/>
      </c>
      <c r="AY100" s="92" t="str">
        <f>IF('2.Mapa'!$AR$419=AY$5,$AC100&amp;" ","")</f>
        <v/>
      </c>
      <c r="AZ100" s="92" t="str">
        <f>IF('2.Mapa'!$AR$419=AZ$5,$AC100&amp;" ","")</f>
        <v/>
      </c>
      <c r="BA100" s="92" t="str">
        <f>IF('2.Mapa'!$AR$419=BA$5,$AC100&amp;" ","")</f>
        <v/>
      </c>
      <c r="BB100" s="92" t="str">
        <f>IF('2.Mapa'!$AR$419=BB$5,$AC100&amp;" ","")</f>
        <v/>
      </c>
      <c r="BC100" s="2"/>
    </row>
    <row r="101" spans="1:55" x14ac:dyDescent="0.25">
      <c r="A101" s="4">
        <f t="shared" si="1"/>
        <v>576</v>
      </c>
      <c r="B101" s="88">
        <f>'2.Mapa'!A$425</f>
        <v>0</v>
      </c>
      <c r="C101" s="54" t="str">
        <f>CONCATENATE("Ri",'2.Mapa'!B425)</f>
        <v>Ri</v>
      </c>
      <c r="D101" s="89" t="str">
        <f>IF('2.Mapa'!$T$425=D$5,$C101&amp;" ","")</f>
        <v/>
      </c>
      <c r="E101" s="89" t="str">
        <f>IF('2.Mapa'!$T$425=E$5,$C101&amp;" ","")</f>
        <v/>
      </c>
      <c r="F101" s="89" t="str">
        <f>IF('2.Mapa'!$T$425=F$5,$C101&amp;" ","")</f>
        <v/>
      </c>
      <c r="G101" s="90" t="str">
        <f>IF('2.Mapa'!$T$425=G$5,$C101&amp;" ","")</f>
        <v/>
      </c>
      <c r="H101" s="90" t="str">
        <f>IF('2.Mapa'!$T$425=H$5,$C101&amp;" ","")</f>
        <v/>
      </c>
      <c r="I101" s="90" t="str">
        <f>IF('2.Mapa'!$T$425=I$5,$C101&amp;" ","")</f>
        <v/>
      </c>
      <c r="J101" s="90" t="str">
        <f>IF('2.Mapa'!$T$425=J$5,$C101&amp;" ","")</f>
        <v/>
      </c>
      <c r="K101" s="90" t="str">
        <f>IF('2.Mapa'!$T$425=K$5,$C101&amp;" ","")</f>
        <v/>
      </c>
      <c r="L101" s="90" t="str">
        <f>IF('2.Mapa'!$T$425=L$5,$C101&amp;" ","")</f>
        <v/>
      </c>
      <c r="M101" s="90" t="str">
        <f>IF('2.Mapa'!$T$425=M$5,$C101&amp;" ","")</f>
        <v/>
      </c>
      <c r="N101" s="90" t="str">
        <f>IF('2.Mapa'!$T$425=N$5,$C101&amp;" ","")</f>
        <v/>
      </c>
      <c r="O101" s="91" t="str">
        <f>IF('2.Mapa'!$T$425=O$5,$C101&amp;" ","")</f>
        <v/>
      </c>
      <c r="P101" s="91" t="str">
        <f>IF('2.Mapa'!$T$425=P$5,$C101&amp;" ","")</f>
        <v/>
      </c>
      <c r="Q101" s="91" t="str">
        <f>IF('2.Mapa'!$T$425=Q$5,$C101&amp;" ","")</f>
        <v/>
      </c>
      <c r="R101" s="91" t="str">
        <f>IF('2.Mapa'!$T$425=R$5,$C101&amp;" ","")</f>
        <v/>
      </c>
      <c r="S101" s="91" t="str">
        <f>IF('2.Mapa'!$T$425=S$5,$C101&amp;" ","")</f>
        <v/>
      </c>
      <c r="T101" s="91" t="str">
        <f>IF('2.Mapa'!$T$425=T$5,$C101&amp;" ","")</f>
        <v/>
      </c>
      <c r="U101" s="91" t="str">
        <f>IF('2.Mapa'!$T$425=U$5,$C101&amp;" ","")</f>
        <v/>
      </c>
      <c r="V101" s="91" t="str">
        <f>IF('2.Mapa'!$T$425=V$5,$C101&amp;" ","")</f>
        <v/>
      </c>
      <c r="W101" s="91" t="str">
        <f>IF('2.Mapa'!$T$425=W$5,$C101&amp;" ","")</f>
        <v/>
      </c>
      <c r="X101" s="92" t="str">
        <f>IF('2.Mapa'!$T$425=X$5,$C101&amp;" ","")</f>
        <v/>
      </c>
      <c r="Y101" s="92" t="str">
        <f>IF('2.Mapa'!$T$425=Y$5,$C101&amp;" ","")</f>
        <v/>
      </c>
      <c r="Z101" s="92" t="str">
        <f>IF('2.Mapa'!$T$425=Z$5,$C101&amp;" ","")</f>
        <v/>
      </c>
      <c r="AA101" s="92" t="str">
        <f>IF('2.Mapa'!$T$425=AA$5,$C101&amp;" ","")</f>
        <v/>
      </c>
      <c r="AB101" s="92" t="str">
        <f>IF('2.Mapa'!$T$425=AB$5,$C101&amp;" ","")</f>
        <v/>
      </c>
      <c r="AC101" s="54" t="str">
        <f>CONCATENATE("Rr",'2.Mapa'!B425)</f>
        <v>Rr</v>
      </c>
      <c r="AD101" s="89" t="str">
        <f>IF('2.Mapa'!$AR$425=AD$5,$AC101&amp;" ","")</f>
        <v/>
      </c>
      <c r="AE101" s="89" t="str">
        <f>IF('2.Mapa'!$AR$425=AE$5,$AC101&amp;" ","")</f>
        <v/>
      </c>
      <c r="AF101" s="89" t="str">
        <f>IF('2.Mapa'!$AR$425=AF$5,$AC101&amp;" ","")</f>
        <v/>
      </c>
      <c r="AG101" s="90" t="str">
        <f>IF('2.Mapa'!$AR$425=AG$5,$AC101&amp;" ","")</f>
        <v/>
      </c>
      <c r="AH101" s="90" t="str">
        <f>IF('2.Mapa'!$AR$425=AH$5,$AC101&amp;" ","")</f>
        <v/>
      </c>
      <c r="AI101" s="90" t="str">
        <f>IF('2.Mapa'!$AR$425=AI$5,$AC101&amp;" ","")</f>
        <v/>
      </c>
      <c r="AJ101" s="90" t="str">
        <f>IF('2.Mapa'!$AR$425=AJ$5,$AC101&amp;" ","")</f>
        <v/>
      </c>
      <c r="AK101" s="90" t="str">
        <f>IF('2.Mapa'!$AR$425=AK$5,$AC101&amp;" ","")</f>
        <v/>
      </c>
      <c r="AL101" s="90" t="str">
        <f>IF('2.Mapa'!$AR$425=AL$5,$AC101&amp;" ","")</f>
        <v/>
      </c>
      <c r="AM101" s="90" t="str">
        <f>IF('2.Mapa'!$AR$425=AM$5,$AC101&amp;" ","")</f>
        <v/>
      </c>
      <c r="AN101" s="90" t="str">
        <f>IF('2.Mapa'!$AR$425=AN$5,$AC101&amp;" ","")</f>
        <v/>
      </c>
      <c r="AO101" s="91" t="str">
        <f>IF('2.Mapa'!$AR$425=AO$5,$AC101&amp;" ","")</f>
        <v/>
      </c>
      <c r="AP101" s="91" t="str">
        <f>IF('2.Mapa'!$AR$425=AP$5,$AC101&amp;" ","")</f>
        <v/>
      </c>
      <c r="AQ101" s="91" t="str">
        <f>IF('2.Mapa'!$AR$425=AQ$5,$AC101&amp;" ","")</f>
        <v/>
      </c>
      <c r="AR101" s="91" t="str">
        <f>IF('2.Mapa'!$AR$425=AR$5,$AC101&amp;" ","")</f>
        <v/>
      </c>
      <c r="AS101" s="91" t="str">
        <f>IF('2.Mapa'!$AR$425=AS$5,$AC101&amp;" ","")</f>
        <v/>
      </c>
      <c r="AT101" s="91" t="str">
        <f>IF('2.Mapa'!$AR$425=AT$5,$AC101&amp;" ","")</f>
        <v/>
      </c>
      <c r="AU101" s="91" t="str">
        <f>IF('2.Mapa'!$AR$425=AU$5,$AC101&amp;" ","")</f>
        <v/>
      </c>
      <c r="AV101" s="91" t="str">
        <f>IF('2.Mapa'!$AR$425=AV$5,$AC101&amp;" ","")</f>
        <v/>
      </c>
      <c r="AW101" s="91" t="str">
        <f>IF('2.Mapa'!$AR$425=AW$5,$AC101&amp;" ","")</f>
        <v/>
      </c>
      <c r="AX101" s="92" t="str">
        <f>IF('2.Mapa'!$AR$425=AX$5,$AC101&amp;" ","")</f>
        <v/>
      </c>
      <c r="AY101" s="92" t="str">
        <f>IF('2.Mapa'!$AR$425=AY$5,$AC101&amp;" ","")</f>
        <v/>
      </c>
      <c r="AZ101" s="92" t="str">
        <f>IF('2.Mapa'!$AR$425=AZ$5,$AC101&amp;" ","")</f>
        <v/>
      </c>
      <c r="BA101" s="92" t="str">
        <f>IF('2.Mapa'!$AR$425=BA$5,$AC101&amp;" ","")</f>
        <v/>
      </c>
      <c r="BB101" s="92" t="str">
        <f>IF('2.Mapa'!$AR$425=BB$5,$AC101&amp;" ","")</f>
        <v/>
      </c>
      <c r="BC101" s="2"/>
    </row>
    <row r="102" spans="1:55" x14ac:dyDescent="0.25">
      <c r="A102" s="4">
        <f t="shared" si="1"/>
        <v>582</v>
      </c>
      <c r="B102" s="88">
        <f>'2.Mapa'!A$431</f>
        <v>0</v>
      </c>
      <c r="C102" s="54" t="str">
        <f>CONCATENATE("Ri",'2.Mapa'!B431)</f>
        <v>Ri</v>
      </c>
      <c r="D102" s="89" t="str">
        <f>IF('2.Mapa'!$T$431=D$5,$C102&amp;" ","")</f>
        <v/>
      </c>
      <c r="E102" s="89" t="str">
        <f>IF('2.Mapa'!$T$431=E$5,$C102&amp;" ","")</f>
        <v/>
      </c>
      <c r="F102" s="89" t="str">
        <f>IF('2.Mapa'!$T$431=F$5,$C102&amp;" ","")</f>
        <v/>
      </c>
      <c r="G102" s="90" t="str">
        <f>IF('2.Mapa'!$T$431=G$5,$C102&amp;" ","")</f>
        <v/>
      </c>
      <c r="H102" s="90" t="str">
        <f>IF('2.Mapa'!$T$431=H$5,$C102&amp;" ","")</f>
        <v/>
      </c>
      <c r="I102" s="90" t="str">
        <f>IF('2.Mapa'!$T$431=I$5,$C102&amp;" ","")</f>
        <v/>
      </c>
      <c r="J102" s="90" t="str">
        <f>IF('2.Mapa'!$T$431=J$5,$C102&amp;" ","")</f>
        <v/>
      </c>
      <c r="K102" s="90" t="str">
        <f>IF('2.Mapa'!$T$431=K$5,$C102&amp;" ","")</f>
        <v/>
      </c>
      <c r="L102" s="90" t="str">
        <f>IF('2.Mapa'!$T$431=L$5,$C102&amp;" ","")</f>
        <v/>
      </c>
      <c r="M102" s="90" t="str">
        <f>IF('2.Mapa'!$T$431=M$5,$C102&amp;" ","")</f>
        <v/>
      </c>
      <c r="N102" s="90" t="str">
        <f>IF('2.Mapa'!$T$431=N$5,$C102&amp;" ","")</f>
        <v/>
      </c>
      <c r="O102" s="91" t="str">
        <f>IF('2.Mapa'!$T$431=O$5,$C102&amp;" ","")</f>
        <v/>
      </c>
      <c r="P102" s="91" t="str">
        <f>IF('2.Mapa'!$T$431=P$5,$C102&amp;" ","")</f>
        <v/>
      </c>
      <c r="Q102" s="91" t="str">
        <f>IF('2.Mapa'!$T$431=Q$5,$C102&amp;" ","")</f>
        <v/>
      </c>
      <c r="R102" s="91" t="str">
        <f>IF('2.Mapa'!$T$431=R$5,$C102&amp;" ","")</f>
        <v/>
      </c>
      <c r="S102" s="91" t="str">
        <f>IF('2.Mapa'!$T$431=S$5,$C102&amp;" ","")</f>
        <v/>
      </c>
      <c r="T102" s="91" t="str">
        <f>IF('2.Mapa'!$T$431=T$5,$C102&amp;" ","")</f>
        <v/>
      </c>
      <c r="U102" s="91" t="str">
        <f>IF('2.Mapa'!$T$431=U$5,$C102&amp;" ","")</f>
        <v/>
      </c>
      <c r="V102" s="91" t="str">
        <f>IF('2.Mapa'!$T$431=V$5,$C102&amp;" ","")</f>
        <v/>
      </c>
      <c r="W102" s="91" t="str">
        <f>IF('2.Mapa'!$T$431=W$5,$C102&amp;" ","")</f>
        <v/>
      </c>
      <c r="X102" s="92" t="str">
        <f>IF('2.Mapa'!$T$431=X$5,$C102&amp;" ","")</f>
        <v/>
      </c>
      <c r="Y102" s="92" t="str">
        <f>IF('2.Mapa'!$T$431=Y$5,$C102&amp;" ","")</f>
        <v/>
      </c>
      <c r="Z102" s="92" t="str">
        <f>IF('2.Mapa'!$T$431=Z$5,$C102&amp;" ","")</f>
        <v/>
      </c>
      <c r="AA102" s="92" t="str">
        <f>IF('2.Mapa'!$T$431=AA$5,$C102&amp;" ","")</f>
        <v/>
      </c>
      <c r="AB102" s="92" t="str">
        <f>IF('2.Mapa'!$T$431=AB$5,$C102&amp;" ","")</f>
        <v/>
      </c>
      <c r="AC102" s="54" t="str">
        <f>CONCATENATE("Rr",'2.Mapa'!B431)</f>
        <v>Rr</v>
      </c>
      <c r="AD102" s="89" t="str">
        <f>IF('2.Mapa'!$AR$431=AD$5,$AC102&amp;" ","")</f>
        <v/>
      </c>
      <c r="AE102" s="89" t="str">
        <f>IF('2.Mapa'!$AR$431=AE$5,$AC102&amp;" ","")</f>
        <v/>
      </c>
      <c r="AF102" s="89" t="str">
        <f>IF('2.Mapa'!$AR$431=AF$5,$AC102&amp;" ","")</f>
        <v/>
      </c>
      <c r="AG102" s="90" t="str">
        <f>IF('2.Mapa'!$AR$431=AG$5,$AC102&amp;" ","")</f>
        <v/>
      </c>
      <c r="AH102" s="90" t="str">
        <f>IF('2.Mapa'!$AR$431=AH$5,$AC102&amp;" ","")</f>
        <v/>
      </c>
      <c r="AI102" s="90" t="str">
        <f>IF('2.Mapa'!$AR$431=AI$5,$AC102&amp;" ","")</f>
        <v/>
      </c>
      <c r="AJ102" s="90" t="str">
        <f>IF('2.Mapa'!$AR$431=AJ$5,$AC102&amp;" ","")</f>
        <v/>
      </c>
      <c r="AK102" s="90" t="str">
        <f>IF('2.Mapa'!$AR$431=AK$5,$AC102&amp;" ","")</f>
        <v/>
      </c>
      <c r="AL102" s="90" t="str">
        <f>IF('2.Mapa'!$AR$431=AL$5,$AC102&amp;" ","")</f>
        <v/>
      </c>
      <c r="AM102" s="90" t="str">
        <f>IF('2.Mapa'!$AR$431=AM$5,$AC102&amp;" ","")</f>
        <v/>
      </c>
      <c r="AN102" s="90" t="str">
        <f>IF('2.Mapa'!$AR$431=AN$5,$AC102&amp;" ","")</f>
        <v/>
      </c>
      <c r="AO102" s="91" t="str">
        <f>IF('2.Mapa'!$AR$431=AO$5,$AC102&amp;" ","")</f>
        <v/>
      </c>
      <c r="AP102" s="91" t="str">
        <f>IF('2.Mapa'!$AR$431=AP$5,$AC102&amp;" ","")</f>
        <v/>
      </c>
      <c r="AQ102" s="91" t="str">
        <f>IF('2.Mapa'!$AR$431=AQ$5,$AC102&amp;" ","")</f>
        <v/>
      </c>
      <c r="AR102" s="91" t="str">
        <f>IF('2.Mapa'!$AR$431=AR$5,$AC102&amp;" ","")</f>
        <v/>
      </c>
      <c r="AS102" s="91" t="str">
        <f>IF('2.Mapa'!$AR$431=AS$5,$AC102&amp;" ","")</f>
        <v/>
      </c>
      <c r="AT102" s="91" t="str">
        <f>IF('2.Mapa'!$AR$431=AT$5,$AC102&amp;" ","")</f>
        <v/>
      </c>
      <c r="AU102" s="91" t="str">
        <f>IF('2.Mapa'!$AR$431=AU$5,$AC102&amp;" ","")</f>
        <v/>
      </c>
      <c r="AV102" s="91" t="str">
        <f>IF('2.Mapa'!$AR$431=AV$5,$AC102&amp;" ","")</f>
        <v/>
      </c>
      <c r="AW102" s="91" t="str">
        <f>IF('2.Mapa'!$AR$431=AW$5,$AC102&amp;" ","")</f>
        <v/>
      </c>
      <c r="AX102" s="92" t="str">
        <f>IF('2.Mapa'!$AR$431=AX$5,$AC102&amp;" ","")</f>
        <v/>
      </c>
      <c r="AY102" s="92" t="str">
        <f>IF('2.Mapa'!$AR$431=AY$5,$AC102&amp;" ","")</f>
        <v/>
      </c>
      <c r="AZ102" s="92" t="str">
        <f>IF('2.Mapa'!$AR$431=AZ$5,$AC102&amp;" ","")</f>
        <v/>
      </c>
      <c r="BA102" s="92" t="str">
        <f>IF('2.Mapa'!$AR$431=BA$5,$AC102&amp;" ","")</f>
        <v/>
      </c>
      <c r="BB102" s="92" t="str">
        <f>IF('2.Mapa'!$AR$431=BB$5,$AC102&amp;" ","")</f>
        <v/>
      </c>
      <c r="BC102" s="2"/>
    </row>
    <row r="103" spans="1:55" x14ac:dyDescent="0.25">
      <c r="A103" s="4">
        <f>A102+6</f>
        <v>588</v>
      </c>
      <c r="B103" s="88">
        <f>'2.Mapa'!A$437</f>
        <v>0</v>
      </c>
      <c r="C103" s="54" t="str">
        <f>CONCATENATE("Ri",'2.Mapa'!B437)</f>
        <v>Ri</v>
      </c>
      <c r="D103" s="89" t="str">
        <f>IF('2.Mapa'!$T$437=D$5,$C103&amp;" ","")</f>
        <v/>
      </c>
      <c r="E103" s="89" t="str">
        <f>IF('2.Mapa'!$T$437=E$5,$C103&amp;" ","")</f>
        <v/>
      </c>
      <c r="F103" s="89" t="str">
        <f>IF('2.Mapa'!$T$437=F$5,$C103&amp;" ","")</f>
        <v/>
      </c>
      <c r="G103" s="90" t="str">
        <f>IF('2.Mapa'!$T$437=G$5,$C103&amp;" ","")</f>
        <v/>
      </c>
      <c r="H103" s="90" t="str">
        <f>IF('2.Mapa'!$T$437=H$5,$C103&amp;" ","")</f>
        <v/>
      </c>
      <c r="I103" s="90" t="str">
        <f>IF('2.Mapa'!$T$437=I$5,$C103&amp;" ","")</f>
        <v/>
      </c>
      <c r="J103" s="90" t="str">
        <f>IF('2.Mapa'!$T$437=J$5,$C103&amp;" ","")</f>
        <v/>
      </c>
      <c r="K103" s="90" t="str">
        <f>IF('2.Mapa'!$T$437=K$5,$C103&amp;" ","")</f>
        <v/>
      </c>
      <c r="L103" s="90" t="str">
        <f>IF('2.Mapa'!$T$437=L$5,$C103&amp;" ","")</f>
        <v/>
      </c>
      <c r="M103" s="90" t="str">
        <f>IF('2.Mapa'!$T$437=M$5,$C103&amp;" ","")</f>
        <v/>
      </c>
      <c r="N103" s="90" t="str">
        <f>IF('2.Mapa'!$T$437=N$5,$C103&amp;" ","")</f>
        <v/>
      </c>
      <c r="O103" s="91" t="str">
        <f>IF('2.Mapa'!$T$437=O$5,$C103&amp;" ","")</f>
        <v/>
      </c>
      <c r="P103" s="91" t="str">
        <f>IF('2.Mapa'!$T$437=P$5,$C103&amp;" ","")</f>
        <v/>
      </c>
      <c r="Q103" s="91" t="str">
        <f>IF('2.Mapa'!$T$437=Q$5,$C103&amp;" ","")</f>
        <v/>
      </c>
      <c r="R103" s="91" t="str">
        <f>IF('2.Mapa'!$T$437=R$5,$C103&amp;" ","")</f>
        <v/>
      </c>
      <c r="S103" s="91" t="str">
        <f>IF('2.Mapa'!$T$437=S$5,$C103&amp;" ","")</f>
        <v/>
      </c>
      <c r="T103" s="91" t="str">
        <f>IF('2.Mapa'!$T$437=T$5,$C103&amp;" ","")</f>
        <v/>
      </c>
      <c r="U103" s="91" t="str">
        <f>IF('2.Mapa'!$T$437=U$5,$C103&amp;" ","")</f>
        <v/>
      </c>
      <c r="V103" s="91" t="str">
        <f>IF('2.Mapa'!$T$437=V$5,$C103&amp;" ","")</f>
        <v/>
      </c>
      <c r="W103" s="91" t="str">
        <f>IF('2.Mapa'!$T$437=W$5,$C103&amp;" ","")</f>
        <v/>
      </c>
      <c r="X103" s="92" t="str">
        <f>IF('2.Mapa'!$T$437=X$5,$C103&amp;" ","")</f>
        <v/>
      </c>
      <c r="Y103" s="92" t="str">
        <f>IF('2.Mapa'!$T$437=Y$5,$C103&amp;" ","")</f>
        <v/>
      </c>
      <c r="Z103" s="92" t="str">
        <f>IF('2.Mapa'!$T$437=Z$5,$C103&amp;" ","")</f>
        <v/>
      </c>
      <c r="AA103" s="92" t="str">
        <f>IF('2.Mapa'!$T$437=AA$5,$C103&amp;" ","")</f>
        <v/>
      </c>
      <c r="AB103" s="92" t="str">
        <f>IF('2.Mapa'!$T$437=AB$5,$C103&amp;" ","")</f>
        <v/>
      </c>
      <c r="AC103" s="54" t="str">
        <f>CONCATENATE("Rr",'2.Mapa'!B437)</f>
        <v>Rr</v>
      </c>
      <c r="AD103" s="89" t="str">
        <f>IF('2.Mapa'!$AR$437=AD$5,$AC103&amp;" ","")</f>
        <v/>
      </c>
      <c r="AE103" s="89" t="str">
        <f>IF('2.Mapa'!$AR$437=AE$5,$AC103&amp;" ","")</f>
        <v/>
      </c>
      <c r="AF103" s="89" t="str">
        <f>IF('2.Mapa'!$AR$437=AF$5,$AC103&amp;" ","")</f>
        <v/>
      </c>
      <c r="AG103" s="90" t="str">
        <f>IF('2.Mapa'!$AR$437=AG$5,$AC103&amp;" ","")</f>
        <v/>
      </c>
      <c r="AH103" s="90" t="str">
        <f>IF('2.Mapa'!$AR$437=AH$5,$AC103&amp;" ","")</f>
        <v/>
      </c>
      <c r="AI103" s="90" t="str">
        <f>IF('2.Mapa'!$AR$437=AI$5,$AC103&amp;" ","")</f>
        <v/>
      </c>
      <c r="AJ103" s="90" t="str">
        <f>IF('2.Mapa'!$AR$437=AJ$5,$AC103&amp;" ","")</f>
        <v/>
      </c>
      <c r="AK103" s="90" t="str">
        <f>IF('2.Mapa'!$AR$437=AK$5,$AC103&amp;" ","")</f>
        <v/>
      </c>
      <c r="AL103" s="90" t="str">
        <f>IF('2.Mapa'!$AR$437=AL$5,$AC103&amp;" ","")</f>
        <v/>
      </c>
      <c r="AM103" s="90" t="str">
        <f>IF('2.Mapa'!$AR$437=AM$5,$AC103&amp;" ","")</f>
        <v/>
      </c>
      <c r="AN103" s="90" t="str">
        <f>IF('2.Mapa'!$AR$437=AN$5,$AC103&amp;" ","")</f>
        <v/>
      </c>
      <c r="AO103" s="91" t="str">
        <f>IF('2.Mapa'!$AR$437=AO$5,$AC103&amp;" ","")</f>
        <v/>
      </c>
      <c r="AP103" s="91" t="str">
        <f>IF('2.Mapa'!$AR$437=AP$5,$AC103&amp;" ","")</f>
        <v/>
      </c>
      <c r="AQ103" s="91" t="str">
        <f>IF('2.Mapa'!$AR$437=AQ$5,$AC103&amp;" ","")</f>
        <v/>
      </c>
      <c r="AR103" s="91" t="str">
        <f>IF('2.Mapa'!$AR$437=AR$5,$AC103&amp;" ","")</f>
        <v/>
      </c>
      <c r="AS103" s="91" t="str">
        <f>IF('2.Mapa'!$AR$437=AS$5,$AC103&amp;" ","")</f>
        <v/>
      </c>
      <c r="AT103" s="91" t="str">
        <f>IF('2.Mapa'!$AR$437=AT$5,$AC103&amp;" ","")</f>
        <v/>
      </c>
      <c r="AU103" s="91" t="str">
        <f>IF('2.Mapa'!$AR$437=AU$5,$AC103&amp;" ","")</f>
        <v/>
      </c>
      <c r="AV103" s="91" t="str">
        <f>IF('2.Mapa'!$AR$437=AV$5,$AC103&amp;" ","")</f>
        <v/>
      </c>
      <c r="AW103" s="91" t="str">
        <f>IF('2.Mapa'!$AR$437=AW$5,$AC103&amp;" ","")</f>
        <v/>
      </c>
      <c r="AX103" s="92" t="str">
        <f>IF('2.Mapa'!$AR$437=AX$5,$AC103&amp;" ","")</f>
        <v/>
      </c>
      <c r="AY103" s="92" t="str">
        <f>IF('2.Mapa'!$AR$437=AY$5,$AC103&amp;" ","")</f>
        <v/>
      </c>
      <c r="AZ103" s="92" t="str">
        <f>IF('2.Mapa'!$AR$437=AZ$5,$AC103&amp;" ","")</f>
        <v/>
      </c>
      <c r="BA103" s="92" t="str">
        <f>IF('2.Mapa'!$AR$437=BA$5,$AC103&amp;" ","")</f>
        <v/>
      </c>
      <c r="BB103" s="92" t="str">
        <f>IF('2.Mapa'!$AR$437=BB$5,$AC103&amp;" ","")</f>
        <v/>
      </c>
      <c r="BC103" s="2"/>
    </row>
    <row r="104" spans="1:55" x14ac:dyDescent="0.25">
      <c r="A104" s="4">
        <f>A103+6</f>
        <v>594</v>
      </c>
      <c r="B104" s="88">
        <f>'2.Mapa'!A$443</f>
        <v>0</v>
      </c>
      <c r="C104" s="54" t="str">
        <f>CONCATENATE("Ri",'2.Mapa'!B443)</f>
        <v>Ri</v>
      </c>
      <c r="D104" s="89" t="str">
        <f>IF('2.Mapa'!$T$443=D$5,$C104&amp;" ","")</f>
        <v/>
      </c>
      <c r="E104" s="89" t="str">
        <f>IF('2.Mapa'!$T$443=E$5,$C104&amp;" ","")</f>
        <v/>
      </c>
      <c r="F104" s="89" t="str">
        <f>IF('2.Mapa'!$T$443=F$5,$C104&amp;" ","")</f>
        <v/>
      </c>
      <c r="G104" s="90" t="str">
        <f>IF('2.Mapa'!$T$443=G$5,$C104&amp;" ","")</f>
        <v/>
      </c>
      <c r="H104" s="90" t="str">
        <f>IF('2.Mapa'!$T$443=H$5,$C104&amp;" ","")</f>
        <v/>
      </c>
      <c r="I104" s="90" t="str">
        <f>IF('2.Mapa'!$T$443=I$5,$C104&amp;" ","")</f>
        <v/>
      </c>
      <c r="J104" s="90" t="str">
        <f>IF('2.Mapa'!$T$443=J$5,$C104&amp;" ","")</f>
        <v/>
      </c>
      <c r="K104" s="90" t="str">
        <f>IF('2.Mapa'!$T$443=K$5,$C104&amp;" ","")</f>
        <v/>
      </c>
      <c r="L104" s="90" t="str">
        <f>IF('2.Mapa'!$T$443=L$5,$C104&amp;" ","")</f>
        <v/>
      </c>
      <c r="M104" s="90" t="str">
        <f>IF('2.Mapa'!$T$443=M$5,$C104&amp;" ","")</f>
        <v/>
      </c>
      <c r="N104" s="90" t="str">
        <f>IF('2.Mapa'!$T$443=N$5,$C104&amp;" ","")</f>
        <v/>
      </c>
      <c r="O104" s="91" t="str">
        <f>IF('2.Mapa'!$T$443=O$5,$C104&amp;" ","")</f>
        <v/>
      </c>
      <c r="P104" s="91" t="str">
        <f>IF('2.Mapa'!$T$443=P$5,$C104&amp;" ","")</f>
        <v/>
      </c>
      <c r="Q104" s="91" t="str">
        <f>IF('2.Mapa'!$T$443=Q$5,$C104&amp;" ","")</f>
        <v/>
      </c>
      <c r="R104" s="91" t="str">
        <f>IF('2.Mapa'!$T$443=R$5,$C104&amp;" ","")</f>
        <v/>
      </c>
      <c r="S104" s="91" t="str">
        <f>IF('2.Mapa'!$T$443=S$5,$C104&amp;" ","")</f>
        <v/>
      </c>
      <c r="T104" s="91" t="str">
        <f>IF('2.Mapa'!$T$443=T$5,$C104&amp;" ","")</f>
        <v/>
      </c>
      <c r="U104" s="91" t="str">
        <f>IF('2.Mapa'!$T$443=U$5,$C104&amp;" ","")</f>
        <v/>
      </c>
      <c r="V104" s="91" t="str">
        <f>IF('2.Mapa'!$T$443=V$5,$C104&amp;" ","")</f>
        <v/>
      </c>
      <c r="W104" s="91" t="str">
        <f>IF('2.Mapa'!$T$443=W$5,$C104&amp;" ","")</f>
        <v/>
      </c>
      <c r="X104" s="92" t="str">
        <f>IF('2.Mapa'!$T$443=X$5,$C104&amp;" ","")</f>
        <v/>
      </c>
      <c r="Y104" s="92" t="str">
        <f>IF('2.Mapa'!$T$443=Y$5,$C104&amp;" ","")</f>
        <v/>
      </c>
      <c r="Z104" s="92" t="str">
        <f>IF('2.Mapa'!$T$443=Z$5,$C104&amp;" ","")</f>
        <v/>
      </c>
      <c r="AA104" s="92" t="str">
        <f>IF('2.Mapa'!$T$443=AA$5,$C104&amp;" ","")</f>
        <v/>
      </c>
      <c r="AB104" s="92" t="str">
        <f>IF('2.Mapa'!$T$443=AB$5,$C104&amp;" ","")</f>
        <v/>
      </c>
      <c r="AC104" s="54" t="str">
        <f>CONCATENATE("Rr",'2.Mapa'!B443)</f>
        <v>Rr</v>
      </c>
      <c r="AD104" s="89" t="str">
        <f>IF('2.Mapa'!$AR$443=AD$5,$AC104&amp;" ","")</f>
        <v/>
      </c>
      <c r="AE104" s="89" t="str">
        <f>IF('2.Mapa'!$AR$443=AE$5,$AC104&amp;" ","")</f>
        <v/>
      </c>
      <c r="AF104" s="89" t="str">
        <f>IF('2.Mapa'!$AR$443=AF$5,$AC104&amp;" ","")</f>
        <v/>
      </c>
      <c r="AG104" s="90" t="str">
        <f>IF('2.Mapa'!$AR$443=AG$5,$AC104&amp;" ","")</f>
        <v/>
      </c>
      <c r="AH104" s="90" t="str">
        <f>IF('2.Mapa'!$AR$443=AH$5,$AC104&amp;" ","")</f>
        <v/>
      </c>
      <c r="AI104" s="90" t="str">
        <f>IF('2.Mapa'!$AR$443=AI$5,$AC104&amp;" ","")</f>
        <v/>
      </c>
      <c r="AJ104" s="90" t="str">
        <f>IF('2.Mapa'!$AR$443=AJ$5,$AC104&amp;" ","")</f>
        <v/>
      </c>
      <c r="AK104" s="90" t="str">
        <f>IF('2.Mapa'!$AR$443=AK$5,$AC104&amp;" ","")</f>
        <v/>
      </c>
      <c r="AL104" s="90" t="str">
        <f>IF('2.Mapa'!$AR$443=AL$5,$AC104&amp;" ","")</f>
        <v/>
      </c>
      <c r="AM104" s="90" t="str">
        <f>IF('2.Mapa'!$AR$443=AM$5,$AC104&amp;" ","")</f>
        <v/>
      </c>
      <c r="AN104" s="90" t="str">
        <f>IF('2.Mapa'!$AR$443=AN$5,$AC104&amp;" ","")</f>
        <v/>
      </c>
      <c r="AO104" s="91" t="str">
        <f>IF('2.Mapa'!$AR$443=AO$5,$AC104&amp;" ","")</f>
        <v/>
      </c>
      <c r="AP104" s="91" t="str">
        <f>IF('2.Mapa'!$AR$443=AP$5,$AC104&amp;" ","")</f>
        <v/>
      </c>
      <c r="AQ104" s="91" t="str">
        <f>IF('2.Mapa'!$AR$443=AQ$5,$AC104&amp;" ","")</f>
        <v/>
      </c>
      <c r="AR104" s="91" t="str">
        <f>IF('2.Mapa'!$AR$443=AR$5,$AC104&amp;" ","")</f>
        <v/>
      </c>
      <c r="AS104" s="91" t="str">
        <f>IF('2.Mapa'!$AR$443=AS$5,$AC104&amp;" ","")</f>
        <v/>
      </c>
      <c r="AT104" s="91" t="str">
        <f>IF('2.Mapa'!$AR$443=AT$5,$AC104&amp;" ","")</f>
        <v/>
      </c>
      <c r="AU104" s="91" t="str">
        <f>IF('2.Mapa'!$AR$443=AU$5,$AC104&amp;" ","")</f>
        <v/>
      </c>
      <c r="AV104" s="91" t="str">
        <f>IF('2.Mapa'!$AR$443=AV$5,$AC104&amp;" ","")</f>
        <v/>
      </c>
      <c r="AW104" s="91" t="str">
        <f>IF('2.Mapa'!$AR$443=AW$5,$AC104&amp;" ","")</f>
        <v/>
      </c>
      <c r="AX104" s="92" t="str">
        <f>IF('2.Mapa'!$AR$443=AX$5,$AC104&amp;" ","")</f>
        <v/>
      </c>
      <c r="AY104" s="92" t="str">
        <f>IF('2.Mapa'!$AR$443=AY$5,$AC104&amp;" ","")</f>
        <v/>
      </c>
      <c r="AZ104" s="92" t="str">
        <f>IF('2.Mapa'!$AR$443=AZ$5,$AC104&amp;" ","")</f>
        <v/>
      </c>
      <c r="BA104" s="92" t="str">
        <f>IF('2.Mapa'!$AR$443=BA$5,$AC104&amp;" ","")</f>
        <v/>
      </c>
      <c r="BB104" s="92" t="str">
        <f>IF('2.Mapa'!$AR$443=BB$5,$AC104&amp;" ","")</f>
        <v/>
      </c>
      <c r="BC104" s="2"/>
    </row>
    <row r="105" spans="1:55" x14ac:dyDescent="0.25">
      <c r="A105" s="4">
        <f>A104+6</f>
        <v>600</v>
      </c>
      <c r="B105" s="88">
        <f>'2.Mapa'!A$449</f>
        <v>0</v>
      </c>
      <c r="C105" s="54" t="str">
        <f>CONCATENATE("Ri",'2.Mapa'!B449)</f>
        <v>Ri</v>
      </c>
      <c r="D105" s="89" t="str">
        <f>IF('2.Mapa'!$T$449=D$5,$C105&amp;" ","")</f>
        <v/>
      </c>
      <c r="E105" s="89" t="str">
        <f>IF('2.Mapa'!$T$449=E$5,$C105&amp;" ","")</f>
        <v/>
      </c>
      <c r="F105" s="89" t="str">
        <f>IF('2.Mapa'!$T$449=F$5,$C105&amp;" ","")</f>
        <v/>
      </c>
      <c r="G105" s="90" t="str">
        <f>IF('2.Mapa'!$T$449=G$5,$C105&amp;" ","")</f>
        <v/>
      </c>
      <c r="H105" s="90" t="str">
        <f>IF('2.Mapa'!$T$449=H$5,$C105&amp;" ","")</f>
        <v/>
      </c>
      <c r="I105" s="90" t="str">
        <f>IF('2.Mapa'!$T$449=I$5,$C105&amp;" ","")</f>
        <v/>
      </c>
      <c r="J105" s="90" t="str">
        <f>IF('2.Mapa'!$T$449=J$5,$C105&amp;" ","")</f>
        <v/>
      </c>
      <c r="K105" s="90" t="str">
        <f>IF('2.Mapa'!$T$449=K$5,$C105&amp;" ","")</f>
        <v/>
      </c>
      <c r="L105" s="90" t="str">
        <f>IF('2.Mapa'!$T$449=L$5,$C105&amp;" ","")</f>
        <v/>
      </c>
      <c r="M105" s="90" t="str">
        <f>IF('2.Mapa'!$T$449=M$5,$C105&amp;" ","")</f>
        <v/>
      </c>
      <c r="N105" s="90" t="str">
        <f>IF('2.Mapa'!$T$449=N$5,$C105&amp;" ","")</f>
        <v/>
      </c>
      <c r="O105" s="91" t="str">
        <f>IF('2.Mapa'!$T$449=O$5,$C105&amp;" ","")</f>
        <v/>
      </c>
      <c r="P105" s="91" t="str">
        <f>IF('2.Mapa'!$T$449=P$5,$C105&amp;" ","")</f>
        <v/>
      </c>
      <c r="Q105" s="91" t="str">
        <f>IF('2.Mapa'!$T$449=Q$5,$C105&amp;" ","")</f>
        <v/>
      </c>
      <c r="R105" s="91" t="str">
        <f>IF('2.Mapa'!$T$449=R$5,$C105&amp;" ","")</f>
        <v/>
      </c>
      <c r="S105" s="91" t="str">
        <f>IF('2.Mapa'!$T$449=S$5,$C105&amp;" ","")</f>
        <v/>
      </c>
      <c r="T105" s="91" t="str">
        <f>IF('2.Mapa'!$T$449=T$5,$C105&amp;" ","")</f>
        <v/>
      </c>
      <c r="U105" s="91" t="str">
        <f>IF('2.Mapa'!$T$449=U$5,$C105&amp;" ","")</f>
        <v/>
      </c>
      <c r="V105" s="91" t="str">
        <f>IF('2.Mapa'!$T$449=V$5,$C105&amp;" ","")</f>
        <v/>
      </c>
      <c r="W105" s="91" t="str">
        <f>IF('2.Mapa'!$T$449=W$5,$C105&amp;" ","")</f>
        <v/>
      </c>
      <c r="X105" s="92" t="str">
        <f>IF('2.Mapa'!$T$449=X$5,$C105&amp;" ","")</f>
        <v/>
      </c>
      <c r="Y105" s="92" t="str">
        <f>IF('2.Mapa'!$T$449=Y$5,$C105&amp;" ","")</f>
        <v/>
      </c>
      <c r="Z105" s="92" t="str">
        <f>IF('2.Mapa'!$T$449=Z$5,$C105&amp;" ","")</f>
        <v/>
      </c>
      <c r="AA105" s="92" t="str">
        <f>IF('2.Mapa'!$T$449=AA$5,$C105&amp;" ","")</f>
        <v/>
      </c>
      <c r="AB105" s="92" t="str">
        <f>IF('2.Mapa'!$T$449=AB$5,$C105&amp;" ","")</f>
        <v/>
      </c>
      <c r="AC105" s="54" t="str">
        <f>CONCATENATE("Rr",'2.Mapa'!B449)</f>
        <v>Rr</v>
      </c>
      <c r="AD105" s="89" t="str">
        <f>IF('2.Mapa'!$AR$449=AD$5,$AC105&amp;" ","")</f>
        <v/>
      </c>
      <c r="AE105" s="89" t="str">
        <f>IF('2.Mapa'!$AR$449=AE$5,$AC105&amp;" ","")</f>
        <v/>
      </c>
      <c r="AF105" s="89" t="str">
        <f>IF('2.Mapa'!$AR$449=AF$5,$AC105&amp;" ","")</f>
        <v/>
      </c>
      <c r="AG105" s="90" t="str">
        <f>IF('2.Mapa'!$AR$449=AG$5,$AC105&amp;" ","")</f>
        <v/>
      </c>
      <c r="AH105" s="90" t="str">
        <f>IF('2.Mapa'!$AR$449=AH$5,$AC105&amp;" ","")</f>
        <v/>
      </c>
      <c r="AI105" s="90" t="str">
        <f>IF('2.Mapa'!$AR$449=AI$5,$AC105&amp;" ","")</f>
        <v/>
      </c>
      <c r="AJ105" s="90" t="str">
        <f>IF('2.Mapa'!$AR$449=AJ$5,$AC105&amp;" ","")</f>
        <v/>
      </c>
      <c r="AK105" s="90" t="str">
        <f>IF('2.Mapa'!$AR$449=AK$5,$AC105&amp;" ","")</f>
        <v/>
      </c>
      <c r="AL105" s="90" t="str">
        <f>IF('2.Mapa'!$AR$449=AL$5,$AC105&amp;" ","")</f>
        <v/>
      </c>
      <c r="AM105" s="90" t="str">
        <f>IF('2.Mapa'!$AR$449=AM$5,$AC105&amp;" ","")</f>
        <v/>
      </c>
      <c r="AN105" s="90" t="str">
        <f>IF('2.Mapa'!$AR$449=AN$5,$AC105&amp;" ","")</f>
        <v/>
      </c>
      <c r="AO105" s="91" t="str">
        <f>IF('2.Mapa'!$AR$449=AO$5,$AC105&amp;" ","")</f>
        <v/>
      </c>
      <c r="AP105" s="91" t="str">
        <f>IF('2.Mapa'!$AR$449=AP$5,$AC105&amp;" ","")</f>
        <v/>
      </c>
      <c r="AQ105" s="91" t="str">
        <f>IF('2.Mapa'!$AR$449=AQ$5,$AC105&amp;" ","")</f>
        <v/>
      </c>
      <c r="AR105" s="91" t="str">
        <f>IF('2.Mapa'!$AR$449=AR$5,$AC105&amp;" ","")</f>
        <v/>
      </c>
      <c r="AS105" s="91" t="str">
        <f>IF('2.Mapa'!$AR$449=AS$5,$AC105&amp;" ","")</f>
        <v/>
      </c>
      <c r="AT105" s="91" t="str">
        <f>IF('2.Mapa'!$AR$449=AT$5,$AC105&amp;" ","")</f>
        <v/>
      </c>
      <c r="AU105" s="91" t="str">
        <f>IF('2.Mapa'!$AR$449=AU$5,$AC105&amp;" ","")</f>
        <v/>
      </c>
      <c r="AV105" s="91" t="str">
        <f>IF('2.Mapa'!$AR$449=AV$5,$AC105&amp;" ","")</f>
        <v/>
      </c>
      <c r="AW105" s="91" t="str">
        <f>IF('2.Mapa'!$AR$449=AW$5,$AC105&amp;" ","")</f>
        <v/>
      </c>
      <c r="AX105" s="92" t="str">
        <f>IF('2.Mapa'!$AR$449=AX$5,$AC105&amp;" ","")</f>
        <v/>
      </c>
      <c r="AY105" s="92" t="str">
        <f>IF('2.Mapa'!$AR$449=AY$5,$AC105&amp;" ","")</f>
        <v/>
      </c>
      <c r="AZ105" s="92" t="str">
        <f>IF('2.Mapa'!$AR$449=AZ$5,$AC105&amp;" ","")</f>
        <v/>
      </c>
      <c r="BA105" s="92" t="str">
        <f>IF('2.Mapa'!$AR$449=BA$5,$AC105&amp;" ","")</f>
        <v/>
      </c>
      <c r="BB105" s="92" t="str">
        <f>IF('2.Mapa'!$AR$449=BB$5,$AC105&amp;" ","")</f>
        <v/>
      </c>
      <c r="BC105" s="2"/>
    </row>
    <row r="106" spans="1:55" ht="63.75" x14ac:dyDescent="0.25">
      <c r="A106" s="1"/>
      <c r="C106" s="93" t="s">
        <v>85</v>
      </c>
      <c r="D106" s="94" t="e">
        <f>CONCATENATE(D6,D7,D8,D9,D10,D11,D12,D13,D14,D15,D16,D17,D18,D19,D20,D21,D22,D23,D24,D25,D26,D27,D28,D29,D30,D31,D32,D33,D34,D35,D36,D37,D38,D39,D40,D41,D42,D43,D44,D45,D46,D47,D48,D49,D50,D51,D52,D53,D54,D55,D56,D57,D58,D59,D60,D61,D62,D63,D64,D65,D66,D67,D68,D69,D70,D71,D72,D73,D74,D75,D76,D77,D78,D79,D80,D81,D82,D83,D84,D85,D86,D87,D88,D89,D90,D91,D92,D93,D94,D95,D96,D97,D98,D99,D100,D101,D102,D103,D104,D105)</f>
        <v>#REF!</v>
      </c>
      <c r="E106" s="94" t="e">
        <f t="shared" ref="E106:W106" si="2">CONCATENATE(E6,E7,E8,E9,E10,E11,E12,E13,E14,E15,E16,E17,E18,E19,E20,E21,E22,E23,E24,E25,E26,E27,E28,E29,E30,E31,E32,E33,E34,E35,E36,E37,E38,E39,E40,E41,E42,E43,E44,E45,E46,E47,E48,E49,E50,E51,E52,E53,E54,E55,E56,E57,E58,E59,E60,E61,E62,E63,E64,E65,E66,E67,E68,E69,E70,E71,E72,E73,E74,E75,E76,E77,E78,E79,E80,E81,E82,E83,E84,E85,E86,E87,E88,E89,E90,E91,E92,E93,E94,E95,E96,E97,E98,E99,E100,E101,E102,E103,E104,E105)</f>
        <v>#REF!</v>
      </c>
      <c r="F106" s="94" t="e">
        <f t="shared" si="2"/>
        <v>#REF!</v>
      </c>
      <c r="G106" s="95" t="e">
        <f t="shared" si="2"/>
        <v>#REF!</v>
      </c>
      <c r="H106" s="95" t="e">
        <f t="shared" si="2"/>
        <v>#REF!</v>
      </c>
      <c r="I106" s="95" t="e">
        <f>CONCATENATE(I6,I7,I8,I9,I10,I11,I12,I13,I14,I15,I16,I17,I18,I19,I20,I21,I22,I23,I24,I25,I26,I27,I28,I29,I30,I31,I32,I33,I34,I35,I36,I37,I38,I39,I40,I41,I42,I43,I44,I45,I46,I47,I48,I49,I50,I51,I52,I53,I54,I55,I56,I57,I58,I59,I60,I61,I62,I63,I64,I65,I66,I67,I68,I69,I70,I71,I72,I73,I74,I75,I76,I77,I78,I79,I80,I81,I82,I83,I84,I85,I86,I87,I88,I89,I90,I91,I92,I93,I94,I95,I96,I97,I98,I99,I100,I101,I102,I103,I104,I105)</f>
        <v>#REF!</v>
      </c>
      <c r="J106" s="95" t="e">
        <f t="shared" si="2"/>
        <v>#REF!</v>
      </c>
      <c r="K106" s="95" t="e">
        <f t="shared" si="2"/>
        <v>#REF!</v>
      </c>
      <c r="L106" s="95" t="e">
        <f t="shared" si="2"/>
        <v>#REF!</v>
      </c>
      <c r="M106" s="95" t="e">
        <f t="shared" si="2"/>
        <v>#REF!</v>
      </c>
      <c r="N106" s="95" t="e">
        <f t="shared" si="2"/>
        <v>#REF!</v>
      </c>
      <c r="O106" s="96" t="e">
        <f t="shared" si="2"/>
        <v>#REF!</v>
      </c>
      <c r="P106" s="96" t="e">
        <f t="shared" si="2"/>
        <v>#REF!</v>
      </c>
      <c r="Q106" s="96" t="e">
        <f t="shared" si="2"/>
        <v>#REF!</v>
      </c>
      <c r="R106" s="96" t="e">
        <f t="shared" si="2"/>
        <v>#REF!</v>
      </c>
      <c r="S106" s="96" t="e">
        <f t="shared" si="2"/>
        <v>#REF!</v>
      </c>
      <c r="T106" s="96" t="e">
        <f t="shared" si="2"/>
        <v>#REF!</v>
      </c>
      <c r="U106" s="96" t="e">
        <f t="shared" si="2"/>
        <v>#REF!</v>
      </c>
      <c r="V106" s="96" t="e">
        <f t="shared" si="2"/>
        <v>#REF!</v>
      </c>
      <c r="W106" s="96" t="e">
        <f t="shared" si="2"/>
        <v>#REF!</v>
      </c>
      <c r="X106" s="97" t="e">
        <f>CONCATENATE(X6,X7,X8,X9,X10,X11,X12,X13,X14,X15,X16,X17,X18,X19,X20,X21,X22,X23,X24,X25,X26,X27,X28,X29,X30,X31,X32,X33,X34,X35,X36,X37,X38,X39,X40,X41,X42,X43,X44,X45,X46,X47,X48,X49,X50,X51,X52,X53,X54,X55,X56,X57,X58,X59,X60,X61,X62,X63,X64,X65,X66,X67,X68,X69,X70,X71,X72,X73,X74,X75,X76,X77,X78,X79,X80,X81,X82,X83,X84,X85,X86,X87,X88,X89,X90,X91,X92,X93,X94,X95,X96,X97,X98,X99,X100,X101,X102,X103,X104,X105)</f>
        <v>#REF!</v>
      </c>
      <c r="Y106" s="97" t="e">
        <f>CONCATENATE(Y6,Y7,Y8,Y9,Y10,Y11,Y12,Y13,Y14,Y15,Y16,Y17,Y18,Y19,Y20,Y21,Y22,Y23,Y24,Y25,Y26,Y27,Y28,Y29,Y30,Y31,Y32,Y33,Y34,Y35,Y36,Y37,Y38,Y39,Y40,Y41,Y42,Y43,Y44,Y45,Y46,Y47,Y48,Y49,Y50,Y51,Y52,Y53,Y54,Y55,Y56,Y57,Y58,Y59,Y60,Y61,Y62,Y63,Y64,Y65,Y66,Y67,Y68,Y69,Y70,Y71,Y72,Y73,Y74,Y75,Y76,Y77,Y78,Y79,Y80,Y81,Y82,Y83,Y84,Y85,Y86,Y87,Y88,Y89,Y90,Y91,Y92,Y93,Y94,Y95,Y96,Y97,Y98,Y99,Y100,Y101,Y102,Y103,Y104,Y105)</f>
        <v>#REF!</v>
      </c>
      <c r="Z106" s="97" t="e">
        <f>CONCATENATE(Z6,Z7,Z8,Z9,Z10,Z11,Z12,Z13,Z14,Z15,Z16,Z17,Z18,Z19,Z20,Z21,Z22,Z23,Z24,Z25,Z26,Z27,Z28,Z29,Z30,Z31,Z32,Z33,Z34,Z35,Z36,Z37,Z38,Z39,Z40,Z41,Z42,Z43,Z44,Z45,Z46,Z47,Z48,Z49,Z50,Z51,Z52,Z53,Z54,Z55,Z56,Z57,Z58,Z59,Z60,Z61,Z62,Z63,Z64,Z65,Z66,Z67,Z68,Z69,Z70,Z71,Z72,Z73,Z74,Z75,Z76,Z77,Z78,Z79,Z80,Z81,Z82,Z83,Z84,Z85,Z86,Z87,Z88,Z89,Z90,Z91,Z92,Z93,Z94,Z95,Z96,Z97,Z98,Z99,Z100,Z101,Z102,Z103,Z104,Z105)</f>
        <v>#REF!</v>
      </c>
      <c r="AA106" s="97" t="e">
        <f>CONCATENATE(AA6,AA7,AA8,AA9,AA10,AA11,AA12,AA13,AA14,AA15,AA16,AA17,AA18,AA19,AA20,AA21,AA22,AA23,AA24,AA25,AA26,AA27,AA28,AA29,AA30,AA31,AA32,AA33,AA34,AA35,AA36,AA37,AA38,AA39,AA40,AA41,AA42,AA43,AA44,AA45,AA46,AA47,AA48,AA49,AA50,AA51,AA52,AA53,AA54,AA55,AA56,AA57,AA58,AA59,AA60,AA61,AA62,AA63,AA64,AA65,AA66,AA67,AA68,AA69,AA70,AA71,AA72,AA73,AA74,AA75,AA76,AA77,AA78,AA79,AA80,AA81,AA82,AA83,AA84,AA85,AA86,AA87,AA88,AA89,AA90,AA91,AA92,AA93,AA94,AA95,AA96,AA97,AA98,AA99,AA100,AA101,AA102,AA103,AA104,AA105)</f>
        <v>#REF!</v>
      </c>
      <c r="AB106" s="97" t="e">
        <f>CONCATENATE(AB6,AB7,AB8,AB9,AB10,AB11,AB12,AB13,AB14,AB15,AB16,AB17,AB18,AB19,AB20,AB21,AB22,AB23,AB24,AB25,AB26,AB27,AB28,AB29,AB30,AB31,AB32,AB33,AB34,AB35,AB36,AB37,AB38,AB39,AB40,AB41,AB42,AB43,AB44,AB45,AB46,AB47,AB48,AB49,AB50,AB51,AB52,AB53,AB54,AB55,AB56,AB57,AB58,AB59,AB60,AB61,AB62,AB63,AB64,AB65,AB66,AB67,AB68,AB69,AB70,AB71,AB72,AB73,AB74,AB75,AB76,AB77,AB78,AB79,AB80,AB81,AB82,AB83,AB84,AB85,AB86,AB87,AB88,AB89,AB90,AB91,AB92,AB93,AB94,AB95,AB96,AB97,AB98,AB99,AB100,AB101,AB102,AB103,AB104,AB105)</f>
        <v>#REF!</v>
      </c>
      <c r="AC106" s="98" t="s">
        <v>85</v>
      </c>
      <c r="AD106" s="94" t="e">
        <f t="shared" ref="AD106:AR106" ca="1" si="3">CONCATENATE(AD6,AD7,AD8,AD9,AD10,AD11,AD12,AD13,AD14,AD15,AD16,AD17,AD18,AD19,AD20,AD21,AD22,AD23,AD24,AD25,AD26,AD27,AD28,AD29,AD30,AD31,AD32,AD33,AD34,AD35,AD36,AD37,AD38,AD39,AD40,AD41,AD42,AD43,AD44,AD45,AD46,AD47,AD48,AD49,AD50,AD51,AD52,AD53,AD54,AD55,AD56,AD57,AD58,AD59,AD60,AD61,AD62,AD63,AD64,AD65,AD66,AD67,AD68,AD69,AD70,AD71,AD72,AD73,AD74,AD75,AD76,AD77,AD78,AD79,AD80,AD81,AD82,AD83,AD84,AD85,AD86,AD87,AD88,AD89,AD90,AD91,AD92,AD93,AD94,AD95,AD96,AD97,AD98,AD99,AD100,AD101,AD102,AD103,AD104,AD105)</f>
        <v>#REF!</v>
      </c>
      <c r="AE106" s="94" t="e">
        <f t="shared" ca="1" si="3"/>
        <v>#REF!</v>
      </c>
      <c r="AF106" s="94" t="e">
        <f t="shared" ca="1" si="3"/>
        <v>#REF!</v>
      </c>
      <c r="AG106" s="95" t="e">
        <f t="shared" ca="1" si="3"/>
        <v>#REF!</v>
      </c>
      <c r="AH106" s="95" t="e">
        <f t="shared" ca="1" si="3"/>
        <v>#REF!</v>
      </c>
      <c r="AI106" s="95" t="e">
        <f t="shared" ca="1" si="3"/>
        <v>#REF!</v>
      </c>
      <c r="AJ106" s="95" t="e">
        <f t="shared" ca="1" si="3"/>
        <v>#REF!</v>
      </c>
      <c r="AK106" s="95" t="e">
        <f t="shared" ca="1" si="3"/>
        <v>#REF!</v>
      </c>
      <c r="AL106" s="95" t="e">
        <f t="shared" ca="1" si="3"/>
        <v>#REF!</v>
      </c>
      <c r="AM106" s="95" t="e">
        <f t="shared" ca="1" si="3"/>
        <v>#REF!</v>
      </c>
      <c r="AN106" s="95" t="e">
        <f t="shared" ca="1" si="3"/>
        <v>#REF!</v>
      </c>
      <c r="AO106" s="96" t="e">
        <f t="shared" ca="1" si="3"/>
        <v>#REF!</v>
      </c>
      <c r="AP106" s="96" t="e">
        <f t="shared" ca="1" si="3"/>
        <v>#REF!</v>
      </c>
      <c r="AQ106" s="96" t="e">
        <f t="shared" ca="1" si="3"/>
        <v>#REF!</v>
      </c>
      <c r="AR106" s="96" t="e">
        <f t="shared" ca="1" si="3"/>
        <v>#REF!</v>
      </c>
      <c r="AS106" s="96" t="e">
        <f ca="1">CONCATENATE(AS6,AS7,AS8,AS9,AS10,AS11,AS12,AS13,AS14,AS15,AS16,AS17,AS18,AS19,AS20,AS21,AS22,AS23,AS24,AS25,AS26,AS27,AS28,AS29,AS30,AS31,AS32,AS33,AS34,AS35,AS36,AS37,AS38,AS39,AS40,AS41,AS42,AS43,AS44,AS45,AS46,AS47,AS48,AS49,AS50,AS51,AS52,AS53,AS54,AS55,AS56,AS57,AS58,AS59,AS60,AS61,AS62,AS63,AS64,AS65,AS66,AS67,AS68,AS69,AS70,AS71,AS72,AS73,AS74,AS75,AS76,AS77,AS78,AS79,AS80,AS81,AS82,AS83,AS84,AS85,AS86,AS87,AS88,AS89,AS90,AS91,AS92,AS93,AS94,AS95,AS96,AS97,AS98,AS99,AS100,AS101,AS102,AS103,AS104,AS105)</f>
        <v>#REF!</v>
      </c>
      <c r="AT106" s="96" t="e">
        <f t="shared" ref="AT106:BB106" ca="1" si="4">CONCATENATE(AT6,AT7,AT8,AT9,AT10,AT11,AT12,AT13,AT14,AT15,AT16,AT17,AT18,AT19,AT20,AT21,AT22,AT23,AT24,AT25,AT26,AT27,AT28,AT29,AT30,AT31,AT32,AT33,AT34,AT35,AT36,AT37,AT38,AT39,AT40,AT41,AT42,AT43,AT44,AT45,AT46,AT47,AT48,AT49,AT50,AT51,AT52,AT53,AT54,AT55,AT56,AT57,AT58,AT59,AT60,AT61,AT62,AT63,AT64,AT65,AT66,AT67,AT68,AT69,AT70,AT71,AT72,AT73,AT74,AT75,AT76,AT77,AT78,AT79,AT80,AT81,AT82,AT83,AT84,AT85,AT86,AT87,AT88,AT89,AT90,AT91,AT92,AT93,AT94,AT95,AT96,AT97,AT98,AT99,AT100,AT101,AT102,AT103,AT104,AT105)</f>
        <v>#REF!</v>
      </c>
      <c r="AU106" s="96" t="e">
        <f t="shared" ca="1" si="4"/>
        <v>#REF!</v>
      </c>
      <c r="AV106" s="96" t="e">
        <f t="shared" ca="1" si="4"/>
        <v>#REF!</v>
      </c>
      <c r="AW106" s="96" t="e">
        <f t="shared" ca="1" si="4"/>
        <v>#REF!</v>
      </c>
      <c r="AX106" s="97" t="e">
        <f t="shared" ca="1" si="4"/>
        <v>#REF!</v>
      </c>
      <c r="AY106" s="97" t="e">
        <f t="shared" ca="1" si="4"/>
        <v>#REF!</v>
      </c>
      <c r="AZ106" s="97" t="e">
        <f t="shared" ca="1" si="4"/>
        <v>#REF!</v>
      </c>
      <c r="BA106" s="97" t="e">
        <f t="shared" ca="1" si="4"/>
        <v>#REF!</v>
      </c>
      <c r="BB106" s="97" t="e">
        <f t="shared" ca="1" si="4"/>
        <v>#REF!</v>
      </c>
    </row>
    <row r="107" spans="1:55" x14ac:dyDescent="0.25">
      <c r="C107" s="93" t="s">
        <v>86</v>
      </c>
      <c r="D107" s="54">
        <f>50-COUNTBLANK(D6:D55)</f>
        <v>0</v>
      </c>
      <c r="E107" s="54">
        <f t="shared" ref="E107:BB107" si="5">50-COUNTBLANK(E6:E55)</f>
        <v>0</v>
      </c>
      <c r="F107" s="54">
        <f t="shared" si="5"/>
        <v>1</v>
      </c>
      <c r="G107" s="54">
        <f t="shared" si="5"/>
        <v>0</v>
      </c>
      <c r="H107" s="54">
        <f t="shared" si="5"/>
        <v>0</v>
      </c>
      <c r="I107" s="54">
        <f t="shared" si="5"/>
        <v>3</v>
      </c>
      <c r="J107" s="54">
        <f t="shared" si="5"/>
        <v>1</v>
      </c>
      <c r="K107" s="54">
        <f t="shared" si="5"/>
        <v>1</v>
      </c>
      <c r="L107" s="54">
        <f t="shared" si="5"/>
        <v>1</v>
      </c>
      <c r="M107" s="54">
        <f t="shared" si="5"/>
        <v>7</v>
      </c>
      <c r="N107" s="54">
        <f t="shared" si="5"/>
        <v>5</v>
      </c>
      <c r="O107" s="54">
        <f t="shared" si="5"/>
        <v>1</v>
      </c>
      <c r="P107" s="54">
        <f t="shared" si="5"/>
        <v>1</v>
      </c>
      <c r="Q107" s="54">
        <f t="shared" si="5"/>
        <v>2</v>
      </c>
      <c r="R107" s="54">
        <f t="shared" si="5"/>
        <v>2</v>
      </c>
      <c r="S107" s="54">
        <f t="shared" si="5"/>
        <v>2</v>
      </c>
      <c r="T107" s="54">
        <f t="shared" si="5"/>
        <v>3</v>
      </c>
      <c r="U107" s="54">
        <f t="shared" si="5"/>
        <v>4</v>
      </c>
      <c r="V107" s="54">
        <f t="shared" si="5"/>
        <v>2</v>
      </c>
      <c r="W107" s="54">
        <f t="shared" si="5"/>
        <v>5</v>
      </c>
      <c r="X107" s="54">
        <f t="shared" si="5"/>
        <v>0</v>
      </c>
      <c r="Y107" s="54">
        <f t="shared" si="5"/>
        <v>4</v>
      </c>
      <c r="Z107" s="54">
        <f t="shared" si="5"/>
        <v>0</v>
      </c>
      <c r="AA107" s="54">
        <f t="shared" si="5"/>
        <v>2</v>
      </c>
      <c r="AB107" s="54">
        <f t="shared" si="5"/>
        <v>3</v>
      </c>
      <c r="AC107" s="93" t="s">
        <v>86</v>
      </c>
      <c r="AD107" s="54">
        <f t="shared" ca="1" si="5"/>
        <v>0</v>
      </c>
      <c r="AE107" s="54">
        <f t="shared" ca="1" si="5"/>
        <v>2</v>
      </c>
      <c r="AF107" s="54">
        <f t="shared" ca="1" si="5"/>
        <v>2</v>
      </c>
      <c r="AG107" s="54">
        <f t="shared" ca="1" si="5"/>
        <v>0</v>
      </c>
      <c r="AH107" s="54">
        <f t="shared" ca="1" si="5"/>
        <v>3</v>
      </c>
      <c r="AI107" s="54">
        <f t="shared" ca="1" si="5"/>
        <v>5</v>
      </c>
      <c r="AJ107" s="54">
        <f t="shared" ca="1" si="5"/>
        <v>0</v>
      </c>
      <c r="AK107" s="54">
        <f t="shared" ca="1" si="5"/>
        <v>6</v>
      </c>
      <c r="AL107" s="54">
        <f t="shared" ca="1" si="5"/>
        <v>0</v>
      </c>
      <c r="AM107" s="54">
        <f t="shared" ca="1" si="5"/>
        <v>9</v>
      </c>
      <c r="AN107" s="54">
        <f t="shared" ca="1" si="5"/>
        <v>3</v>
      </c>
      <c r="AO107" s="54">
        <f t="shared" ca="1" si="5"/>
        <v>0</v>
      </c>
      <c r="AP107" s="54">
        <f t="shared" ca="1" si="5"/>
        <v>1</v>
      </c>
      <c r="AQ107" s="54">
        <f t="shared" ca="1" si="5"/>
        <v>0</v>
      </c>
      <c r="AR107" s="54">
        <f t="shared" ca="1" si="5"/>
        <v>0</v>
      </c>
      <c r="AS107" s="54">
        <f t="shared" ca="1" si="5"/>
        <v>12</v>
      </c>
      <c r="AT107" s="54">
        <f t="shared" ca="1" si="5"/>
        <v>3</v>
      </c>
      <c r="AU107" s="54">
        <f t="shared" ca="1" si="5"/>
        <v>0</v>
      </c>
      <c r="AV107" s="54">
        <f t="shared" ca="1" si="5"/>
        <v>0</v>
      </c>
      <c r="AW107" s="54">
        <f t="shared" ca="1" si="5"/>
        <v>0</v>
      </c>
      <c r="AX107" s="54">
        <f t="shared" ca="1" si="5"/>
        <v>2</v>
      </c>
      <c r="AY107" s="54">
        <f t="shared" ca="1" si="5"/>
        <v>1</v>
      </c>
      <c r="AZ107" s="54">
        <f t="shared" ca="1" si="5"/>
        <v>1</v>
      </c>
      <c r="BA107" s="54">
        <f t="shared" ca="1" si="5"/>
        <v>0</v>
      </c>
      <c r="BB107" s="54">
        <f t="shared" ca="1" si="5"/>
        <v>0</v>
      </c>
    </row>
    <row r="110" spans="1:55" x14ac:dyDescent="0.25">
      <c r="B110" s="99" t="s">
        <v>87</v>
      </c>
      <c r="C110" s="93" t="s">
        <v>83</v>
      </c>
      <c r="D110" s="64">
        <v>1</v>
      </c>
      <c r="E110" s="64">
        <v>2</v>
      </c>
      <c r="F110" s="64">
        <v>3</v>
      </c>
      <c r="G110" s="61">
        <v>4</v>
      </c>
      <c r="H110" s="61">
        <v>5</v>
      </c>
      <c r="I110" s="61">
        <v>6</v>
      </c>
      <c r="J110" s="61">
        <v>7</v>
      </c>
      <c r="K110" s="61">
        <v>8</v>
      </c>
      <c r="L110" s="61">
        <v>9</v>
      </c>
      <c r="M110" s="61">
        <v>10</v>
      </c>
      <c r="N110" s="61">
        <v>11</v>
      </c>
      <c r="O110" s="59">
        <v>12</v>
      </c>
      <c r="P110" s="59">
        <v>13</v>
      </c>
      <c r="Q110" s="59">
        <v>14</v>
      </c>
      <c r="R110" s="59">
        <v>15</v>
      </c>
      <c r="S110" s="59">
        <v>16</v>
      </c>
      <c r="T110" s="59">
        <v>17</v>
      </c>
      <c r="U110" s="59">
        <v>18</v>
      </c>
      <c r="V110" s="59">
        <v>19</v>
      </c>
      <c r="W110" s="59">
        <v>20</v>
      </c>
      <c r="X110" s="57">
        <v>21</v>
      </c>
      <c r="Y110" s="57">
        <v>22</v>
      </c>
      <c r="Z110" s="57">
        <v>23</v>
      </c>
      <c r="AA110" s="57">
        <v>24</v>
      </c>
      <c r="AB110" s="57">
        <v>25</v>
      </c>
      <c r="AC110" s="93" t="s">
        <v>84</v>
      </c>
      <c r="AD110" s="64">
        <v>1</v>
      </c>
      <c r="AE110" s="64">
        <v>2</v>
      </c>
      <c r="AF110" s="64">
        <v>3</v>
      </c>
      <c r="AG110" s="61">
        <v>4</v>
      </c>
      <c r="AH110" s="61">
        <v>5</v>
      </c>
      <c r="AI110" s="61">
        <v>6</v>
      </c>
      <c r="AJ110" s="61">
        <v>7</v>
      </c>
      <c r="AK110" s="61">
        <v>8</v>
      </c>
      <c r="AL110" s="61">
        <v>9</v>
      </c>
      <c r="AM110" s="61">
        <v>10</v>
      </c>
      <c r="AN110" s="61">
        <v>11</v>
      </c>
      <c r="AO110" s="59">
        <v>12</v>
      </c>
      <c r="AP110" s="59">
        <v>13</v>
      </c>
      <c r="AQ110" s="59">
        <v>14</v>
      </c>
      <c r="AR110" s="59">
        <v>15</v>
      </c>
      <c r="AS110" s="59">
        <v>16</v>
      </c>
      <c r="AT110" s="59">
        <v>17</v>
      </c>
      <c r="AU110" s="59">
        <v>18</v>
      </c>
      <c r="AV110" s="59">
        <v>19</v>
      </c>
      <c r="AW110" s="59">
        <v>20</v>
      </c>
      <c r="AX110" s="57">
        <v>21</v>
      </c>
      <c r="AY110" s="57">
        <v>22</v>
      </c>
      <c r="AZ110" s="57">
        <v>23</v>
      </c>
      <c r="BA110" s="57">
        <v>24</v>
      </c>
      <c r="BB110" s="57">
        <v>25</v>
      </c>
    </row>
    <row r="111" spans="1:55" x14ac:dyDescent="0.25">
      <c r="B111" s="100" t="str">
        <f>'3.Matrices'!J22</f>
        <v>Mejoramiento continuo</v>
      </c>
      <c r="C111" s="93" t="str">
        <f>C6</f>
        <v>Ri27</v>
      </c>
      <c r="D111" s="89" t="str">
        <f>IF($B6='3.Matrices'!$J$22,D6,"")</f>
        <v/>
      </c>
      <c r="E111" s="89" t="str">
        <f>IF($B6='3.Matrices'!$J$22,E6,"")</f>
        <v/>
      </c>
      <c r="F111" s="89" t="str">
        <f>IF($B6='3.Matrices'!$J$22,F6,"")</f>
        <v/>
      </c>
      <c r="G111" s="90" t="str">
        <f>IF($B6='3.Matrices'!$J$22,G6,"")</f>
        <v/>
      </c>
      <c r="H111" s="90" t="str">
        <f>IF($B6='3.Matrices'!$J$22,H6,"")</f>
        <v/>
      </c>
      <c r="I111" s="90" t="str">
        <f>IF($B6='3.Matrices'!$J$22,I6,"")</f>
        <v/>
      </c>
      <c r="J111" s="90" t="str">
        <f>IF($B6='3.Matrices'!$J$22,J6,"")</f>
        <v/>
      </c>
      <c r="K111" s="90" t="str">
        <f>IF($B6='3.Matrices'!$J$22,K6,"")</f>
        <v/>
      </c>
      <c r="L111" s="90" t="str">
        <f>IF($B6='3.Matrices'!$J$22,L6,"")</f>
        <v/>
      </c>
      <c r="M111" s="90" t="str">
        <f>IF($B6='3.Matrices'!$J$22,M6,"")</f>
        <v/>
      </c>
      <c r="N111" s="90" t="str">
        <f>IF($B6='3.Matrices'!$J$22,N6,"")</f>
        <v/>
      </c>
      <c r="O111" s="91" t="str">
        <f>IF($B6='3.Matrices'!$J$22,O6,"")</f>
        <v/>
      </c>
      <c r="P111" s="91" t="str">
        <f>IF($B6='3.Matrices'!$J$22,P6,"")</f>
        <v/>
      </c>
      <c r="Q111" s="91" t="str">
        <f>IF($B6='3.Matrices'!$J$22,Q6,"")</f>
        <v/>
      </c>
      <c r="R111" s="91" t="str">
        <f>IF($B6='3.Matrices'!$J$22,R6,"")</f>
        <v/>
      </c>
      <c r="S111" s="91" t="str">
        <f>IF($B6='3.Matrices'!$J$22,S6,"")</f>
        <v/>
      </c>
      <c r="T111" s="91" t="str">
        <f>IF($B6='3.Matrices'!$J$22,T6,"")</f>
        <v/>
      </c>
      <c r="U111" s="91" t="str">
        <f>IF($B6='3.Matrices'!$J$22,U6,"")</f>
        <v/>
      </c>
      <c r="V111" s="91" t="str">
        <f>IF($B6='3.Matrices'!$J$22,V6,"")</f>
        <v/>
      </c>
      <c r="W111" s="91" t="str">
        <f>IF($B6='3.Matrices'!$J$22,W6,"")</f>
        <v/>
      </c>
      <c r="X111" s="92" t="str">
        <f>IF($B6='3.Matrices'!$J$22,X6,"")</f>
        <v/>
      </c>
      <c r="Y111" s="92" t="str">
        <f>IF($B6='3.Matrices'!$J$22,Y6,"")</f>
        <v/>
      </c>
      <c r="Z111" s="92" t="str">
        <f>IF($B6='3.Matrices'!$J$22,Z6,"")</f>
        <v/>
      </c>
      <c r="AA111" s="92" t="str">
        <f>IF($B6='3.Matrices'!$J$22,AA6,"")</f>
        <v/>
      </c>
      <c r="AB111" s="92" t="str">
        <f>IF($B6='3.Matrices'!$J$22,AB6,"")</f>
        <v/>
      </c>
      <c r="AC111" s="54" t="str">
        <f>AC6</f>
        <v>Rr27</v>
      </c>
      <c r="AD111" s="89" t="str">
        <f>IF($B6='3.Matrices'!$J$22,AD6,"")</f>
        <v/>
      </c>
      <c r="AE111" s="89" t="str">
        <f>IF($B6='3.Matrices'!$J$22,AE6,"")</f>
        <v/>
      </c>
      <c r="AF111" s="89" t="str">
        <f>IF($B6='3.Matrices'!$J$22,AF6,"")</f>
        <v/>
      </c>
      <c r="AG111" s="90" t="str">
        <f>IF($B6='3.Matrices'!$J$22,AG6,"")</f>
        <v/>
      </c>
      <c r="AH111" s="90" t="str">
        <f>IF($B6='3.Matrices'!$J$22,AH6,"")</f>
        <v/>
      </c>
      <c r="AI111" s="90" t="str">
        <f>IF($B6='3.Matrices'!$J$22,AI6,"")</f>
        <v/>
      </c>
      <c r="AJ111" s="90" t="str">
        <f>IF($B6='3.Matrices'!$J$22,AJ6,"")</f>
        <v/>
      </c>
      <c r="AK111" s="90" t="str">
        <f>IF($B6='3.Matrices'!$J$22,AK6,"")</f>
        <v/>
      </c>
      <c r="AL111" s="90" t="str">
        <f>IF($B6='3.Matrices'!$J$22,AL6,"")</f>
        <v/>
      </c>
      <c r="AM111" s="90" t="str">
        <f>IF($B6='3.Matrices'!$J$22,AM6,"")</f>
        <v/>
      </c>
      <c r="AN111" s="90" t="str">
        <f>IF($B6='3.Matrices'!$J$22,AN6,"")</f>
        <v/>
      </c>
      <c r="AO111" s="91" t="str">
        <f>IF($B6='3.Matrices'!$J$22,AO6,"")</f>
        <v/>
      </c>
      <c r="AP111" s="91" t="str">
        <f>IF($B6='3.Matrices'!$J$22,AP6,"")</f>
        <v/>
      </c>
      <c r="AQ111" s="91" t="str">
        <f>IF($B6='3.Matrices'!$J$22,AQ6,"")</f>
        <v/>
      </c>
      <c r="AR111" s="91" t="str">
        <f>IF($B6='3.Matrices'!$J$22,AR6,"")</f>
        <v/>
      </c>
      <c r="AS111" s="91" t="str">
        <f>IF($B6='3.Matrices'!$J$22,AS6,"")</f>
        <v/>
      </c>
      <c r="AT111" s="91" t="str">
        <f>IF($B6='3.Matrices'!$J$22,AT6,"")</f>
        <v/>
      </c>
      <c r="AU111" s="91" t="str">
        <f>IF($B6='3.Matrices'!$J$22,AU6,"")</f>
        <v/>
      </c>
      <c r="AV111" s="91" t="str">
        <f>IF($B6='3.Matrices'!$J$22,AV6,"")</f>
        <v/>
      </c>
      <c r="AW111" s="91" t="str">
        <f>IF($B6='3.Matrices'!$J$22,AW6,"")</f>
        <v/>
      </c>
      <c r="AX111" s="92" t="str">
        <f>IF($B6='3.Matrices'!$J$22,AX6,"")</f>
        <v/>
      </c>
      <c r="AY111" s="92" t="str">
        <f>IF($B6='3.Matrices'!$J$22,AY6,"")</f>
        <v/>
      </c>
      <c r="AZ111" s="92" t="str">
        <f>IF($B6='3.Matrices'!$J$22,AZ6,"")</f>
        <v/>
      </c>
      <c r="BA111" s="92" t="str">
        <f>IF($B6='3.Matrices'!$J$22,BA6,"")</f>
        <v/>
      </c>
      <c r="BB111" s="92" t="str">
        <f>IF($B6='3.Matrices'!$J$22,BB6,"")</f>
        <v/>
      </c>
    </row>
    <row r="112" spans="1:55" x14ac:dyDescent="0.25">
      <c r="C112" s="93" t="str">
        <f t="shared" ref="C112:C175" si="6">C7</f>
        <v>Ri28</v>
      </c>
      <c r="D112" s="89" t="str">
        <f>IF($B7='3.Matrices'!$J$22,D7,"")</f>
        <v/>
      </c>
      <c r="E112" s="89" t="str">
        <f>IF($B7='3.Matrices'!$J$22,E7,"")</f>
        <v/>
      </c>
      <c r="F112" s="89" t="str">
        <f>IF($B7='3.Matrices'!$J$22,F7,"")</f>
        <v/>
      </c>
      <c r="G112" s="90" t="str">
        <f>IF($B7='3.Matrices'!$J$22,G7,"")</f>
        <v/>
      </c>
      <c r="H112" s="90" t="str">
        <f>IF($B7='3.Matrices'!$J$22,H7,"")</f>
        <v/>
      </c>
      <c r="I112" s="90" t="str">
        <f>IF($B7='3.Matrices'!$J$22,I7,"")</f>
        <v/>
      </c>
      <c r="J112" s="90" t="str">
        <f>IF($B7='3.Matrices'!$J$22,J7,"")</f>
        <v/>
      </c>
      <c r="K112" s="90" t="str">
        <f>IF($B7='3.Matrices'!$J$22,K7,"")</f>
        <v/>
      </c>
      <c r="L112" s="90" t="str">
        <f>IF($B7='3.Matrices'!$J$22,L7,"")</f>
        <v/>
      </c>
      <c r="M112" s="90" t="str">
        <f>IF($B7='3.Matrices'!$J$22,M7,"")</f>
        <v/>
      </c>
      <c r="N112" s="90" t="str">
        <f>IF($B7='3.Matrices'!$J$22,N7,"")</f>
        <v/>
      </c>
      <c r="O112" s="91" t="str">
        <f>IF($B7='3.Matrices'!$J$22,O7,"")</f>
        <v/>
      </c>
      <c r="P112" s="91" t="str">
        <f>IF($B7='3.Matrices'!$J$22,P7,"")</f>
        <v/>
      </c>
      <c r="Q112" s="91" t="str">
        <f>IF($B7='3.Matrices'!$J$22,Q7,"")</f>
        <v/>
      </c>
      <c r="R112" s="91" t="str">
        <f>IF($B7='3.Matrices'!$J$22,R7,"")</f>
        <v/>
      </c>
      <c r="S112" s="91" t="str">
        <f>IF($B7='3.Matrices'!$J$22,S7,"")</f>
        <v/>
      </c>
      <c r="T112" s="91" t="str">
        <f>IF($B7='3.Matrices'!$J$22,T7,"")</f>
        <v/>
      </c>
      <c r="U112" s="91" t="str">
        <f>IF($B7='3.Matrices'!$J$22,U7,"")</f>
        <v/>
      </c>
      <c r="V112" s="91" t="str">
        <f>IF($B7='3.Matrices'!$J$22,V7,"")</f>
        <v/>
      </c>
      <c r="W112" s="91" t="str">
        <f>IF($B7='3.Matrices'!$J$22,W7,"")</f>
        <v/>
      </c>
      <c r="X112" s="92" t="str">
        <f>IF($B7='3.Matrices'!$J$22,X7,"")</f>
        <v/>
      </c>
      <c r="Y112" s="92" t="str">
        <f>IF($B7='3.Matrices'!$J$22,Y7,"")</f>
        <v/>
      </c>
      <c r="Z112" s="92" t="str">
        <f>IF($B7='3.Matrices'!$J$22,Z7,"")</f>
        <v/>
      </c>
      <c r="AA112" s="92" t="str">
        <f>IF($B7='3.Matrices'!$J$22,AA7,"")</f>
        <v/>
      </c>
      <c r="AB112" s="92" t="str">
        <f>IF($B7='3.Matrices'!$J$22,AB7,"")</f>
        <v/>
      </c>
      <c r="AC112" s="54" t="str">
        <f t="shared" ref="AC112:AC175" si="7">AC7</f>
        <v>Rr28</v>
      </c>
      <c r="AD112" s="89" t="str">
        <f>IF($B7='3.Matrices'!$J$22,AD7,"")</f>
        <v/>
      </c>
      <c r="AE112" s="89" t="str">
        <f>IF($B7='3.Matrices'!$J$22,AE7,"")</f>
        <v/>
      </c>
      <c r="AF112" s="89" t="str">
        <f>IF($B7='3.Matrices'!$J$22,AF7,"")</f>
        <v/>
      </c>
      <c r="AG112" s="90" t="str">
        <f>IF($B7='3.Matrices'!$J$22,AG7,"")</f>
        <v/>
      </c>
      <c r="AH112" s="90" t="str">
        <f>IF($B7='3.Matrices'!$J$22,AH7,"")</f>
        <v/>
      </c>
      <c r="AI112" s="90" t="str">
        <f>IF($B7='3.Matrices'!$J$22,AI7,"")</f>
        <v/>
      </c>
      <c r="AJ112" s="90" t="str">
        <f>IF($B7='3.Matrices'!$J$22,AJ7,"")</f>
        <v/>
      </c>
      <c r="AK112" s="90" t="str">
        <f>IF($B7='3.Matrices'!$J$22,AK7,"")</f>
        <v/>
      </c>
      <c r="AL112" s="90" t="str">
        <f>IF($B7='3.Matrices'!$J$22,AL7,"")</f>
        <v/>
      </c>
      <c r="AM112" s="90" t="str">
        <f>IF($B7='3.Matrices'!$J$22,AM7,"")</f>
        <v/>
      </c>
      <c r="AN112" s="90" t="str">
        <f>IF($B7='3.Matrices'!$J$22,AN7,"")</f>
        <v/>
      </c>
      <c r="AO112" s="91" t="str">
        <f>IF($B7='3.Matrices'!$J$22,AO7,"")</f>
        <v/>
      </c>
      <c r="AP112" s="91" t="str">
        <f>IF($B7='3.Matrices'!$J$22,AP7,"")</f>
        <v/>
      </c>
      <c r="AQ112" s="91" t="str">
        <f>IF($B7='3.Matrices'!$J$22,AQ7,"")</f>
        <v/>
      </c>
      <c r="AR112" s="91" t="str">
        <f>IF($B7='3.Matrices'!$J$22,AR7,"")</f>
        <v/>
      </c>
      <c r="AS112" s="91" t="str">
        <f>IF($B7='3.Matrices'!$J$22,AS7,"")</f>
        <v/>
      </c>
      <c r="AT112" s="91" t="str">
        <f>IF($B7='3.Matrices'!$J$22,AT7,"")</f>
        <v/>
      </c>
      <c r="AU112" s="91" t="str">
        <f>IF($B7='3.Matrices'!$J$22,AU7,"")</f>
        <v/>
      </c>
      <c r="AV112" s="91" t="str">
        <f>IF($B7='3.Matrices'!$J$22,AV7,"")</f>
        <v/>
      </c>
      <c r="AW112" s="91" t="str">
        <f>IF($B7='3.Matrices'!$J$22,AW7,"")</f>
        <v/>
      </c>
      <c r="AX112" s="92" t="str">
        <f>IF($B7='3.Matrices'!$J$22,AX7,"")</f>
        <v/>
      </c>
      <c r="AY112" s="92" t="str">
        <f>IF($B7='3.Matrices'!$J$22,AY7,"")</f>
        <v/>
      </c>
      <c r="AZ112" s="92" t="str">
        <f>IF($B7='3.Matrices'!$J$22,AZ7,"")</f>
        <v/>
      </c>
      <c r="BA112" s="92" t="str">
        <f>IF($B7='3.Matrices'!$J$22,BA7,"")</f>
        <v/>
      </c>
      <c r="BB112" s="92" t="str">
        <f>IF($B7='3.Matrices'!$J$22,BB7,"")</f>
        <v/>
      </c>
    </row>
    <row r="113" spans="3:54" x14ac:dyDescent="0.25">
      <c r="C113" s="93" t="str">
        <f t="shared" si="6"/>
        <v>Ri36</v>
      </c>
      <c r="D113" s="89" t="str">
        <f>IF($B8='3.Matrices'!$J$22,D8,"")</f>
        <v/>
      </c>
      <c r="E113" s="89" t="str">
        <f>IF($B8='3.Matrices'!$J$22,E8,"")</f>
        <v/>
      </c>
      <c r="F113" s="89" t="str">
        <f>IF($B8='3.Matrices'!$J$22,F8,"")</f>
        <v/>
      </c>
      <c r="G113" s="90" t="str">
        <f>IF($B8='3.Matrices'!$J$22,G8,"")</f>
        <v/>
      </c>
      <c r="H113" s="90" t="str">
        <f>IF($B8='3.Matrices'!$J$22,H8,"")</f>
        <v/>
      </c>
      <c r="I113" s="90" t="str">
        <f>IF($B8='3.Matrices'!$J$22,I8,"")</f>
        <v/>
      </c>
      <c r="J113" s="90" t="str">
        <f>IF($B8='3.Matrices'!$J$22,J8,"")</f>
        <v/>
      </c>
      <c r="K113" s="90" t="str">
        <f>IF($B8='3.Matrices'!$J$22,K8,"")</f>
        <v/>
      </c>
      <c r="L113" s="90" t="str">
        <f>IF($B8='3.Matrices'!$J$22,L8,"")</f>
        <v/>
      </c>
      <c r="M113" s="90" t="str">
        <f>IF($B8='3.Matrices'!$J$22,M8,"")</f>
        <v/>
      </c>
      <c r="N113" s="90" t="str">
        <f>IF($B8='3.Matrices'!$J$22,N8,"")</f>
        <v/>
      </c>
      <c r="O113" s="91" t="str">
        <f>IF($B8='3.Matrices'!$J$22,O8,"")</f>
        <v/>
      </c>
      <c r="P113" s="91" t="str">
        <f>IF($B8='3.Matrices'!$J$22,P8,"")</f>
        <v/>
      </c>
      <c r="Q113" s="91" t="str">
        <f>IF($B8='3.Matrices'!$J$22,Q8,"")</f>
        <v/>
      </c>
      <c r="R113" s="91" t="str">
        <f>IF($B8='3.Matrices'!$J$22,R8,"")</f>
        <v/>
      </c>
      <c r="S113" s="91" t="str">
        <f>IF($B8='3.Matrices'!$J$22,S8,"")</f>
        <v/>
      </c>
      <c r="T113" s="91" t="str">
        <f>IF($B8='3.Matrices'!$J$22,T8,"")</f>
        <v/>
      </c>
      <c r="U113" s="91" t="str">
        <f>IF($B8='3.Matrices'!$J$22,U8,"")</f>
        <v/>
      </c>
      <c r="V113" s="91" t="str">
        <f>IF($B8='3.Matrices'!$J$22,V8,"")</f>
        <v/>
      </c>
      <c r="W113" s="91" t="str">
        <f>IF($B8='3.Matrices'!$J$22,W8,"")</f>
        <v/>
      </c>
      <c r="X113" s="92" t="str">
        <f>IF($B8='3.Matrices'!$J$22,X8,"")</f>
        <v/>
      </c>
      <c r="Y113" s="92" t="str">
        <f>IF($B8='3.Matrices'!$J$22,Y8,"")</f>
        <v/>
      </c>
      <c r="Z113" s="92" t="str">
        <f>IF($B8='3.Matrices'!$J$22,Z8,"")</f>
        <v/>
      </c>
      <c r="AA113" s="92" t="str">
        <f>IF($B8='3.Matrices'!$J$22,AA8,"")</f>
        <v/>
      </c>
      <c r="AB113" s="92" t="str">
        <f>IF($B8='3.Matrices'!$J$22,AB8,"")</f>
        <v/>
      </c>
      <c r="AC113" s="54" t="str">
        <f t="shared" si="7"/>
        <v>Rr36</v>
      </c>
      <c r="AD113" s="89" t="str">
        <f>IF($B8='3.Matrices'!$J$22,AD8,"")</f>
        <v/>
      </c>
      <c r="AE113" s="89" t="str">
        <f>IF($B8='3.Matrices'!$J$22,AE8,"")</f>
        <v/>
      </c>
      <c r="AF113" s="89" t="str">
        <f>IF($B8='3.Matrices'!$J$22,AF8,"")</f>
        <v/>
      </c>
      <c r="AG113" s="90" t="str">
        <f>IF($B8='3.Matrices'!$J$22,AG8,"")</f>
        <v/>
      </c>
      <c r="AH113" s="90" t="str">
        <f>IF($B8='3.Matrices'!$J$22,AH8,"")</f>
        <v/>
      </c>
      <c r="AI113" s="90" t="str">
        <f>IF($B8='3.Matrices'!$J$22,AI8,"")</f>
        <v/>
      </c>
      <c r="AJ113" s="90" t="str">
        <f>IF($B8='3.Matrices'!$J$22,AJ8,"")</f>
        <v/>
      </c>
      <c r="AK113" s="90" t="str">
        <f>IF($B8='3.Matrices'!$J$22,AK8,"")</f>
        <v/>
      </c>
      <c r="AL113" s="90" t="str">
        <f>IF($B8='3.Matrices'!$J$22,AL8,"")</f>
        <v/>
      </c>
      <c r="AM113" s="90" t="str">
        <f>IF($B8='3.Matrices'!$J$22,AM8,"")</f>
        <v/>
      </c>
      <c r="AN113" s="90" t="str">
        <f>IF($B8='3.Matrices'!$J$22,AN8,"")</f>
        <v/>
      </c>
      <c r="AO113" s="91" t="str">
        <f>IF($B8='3.Matrices'!$J$22,AO8,"")</f>
        <v/>
      </c>
      <c r="AP113" s="91" t="str">
        <f>IF($B8='3.Matrices'!$J$22,AP8,"")</f>
        <v/>
      </c>
      <c r="AQ113" s="91" t="str">
        <f>IF($B8='3.Matrices'!$J$22,AQ8,"")</f>
        <v/>
      </c>
      <c r="AR113" s="91" t="str">
        <f>IF($B8='3.Matrices'!$J$22,AR8,"")</f>
        <v/>
      </c>
      <c r="AS113" s="91" t="str">
        <f>IF($B8='3.Matrices'!$J$22,AS8,"")</f>
        <v/>
      </c>
      <c r="AT113" s="91" t="str">
        <f>IF($B8='3.Matrices'!$J$22,AT8,"")</f>
        <v/>
      </c>
      <c r="AU113" s="91" t="str">
        <f>IF($B8='3.Matrices'!$J$22,AU8,"")</f>
        <v/>
      </c>
      <c r="AV113" s="91" t="str">
        <f>IF($B8='3.Matrices'!$J$22,AV8,"")</f>
        <v/>
      </c>
      <c r="AW113" s="91" t="str">
        <f>IF($B8='3.Matrices'!$J$22,AW8,"")</f>
        <v/>
      </c>
      <c r="AX113" s="92" t="str">
        <f>IF($B8='3.Matrices'!$J$22,AX8,"")</f>
        <v/>
      </c>
      <c r="AY113" s="92" t="str">
        <f>IF($B8='3.Matrices'!$J$22,AY8,"")</f>
        <v/>
      </c>
      <c r="AZ113" s="92" t="str">
        <f>IF($B8='3.Matrices'!$J$22,AZ8,"")</f>
        <v/>
      </c>
      <c r="BA113" s="92" t="str">
        <f>IF($B8='3.Matrices'!$J$22,BA8,"")</f>
        <v/>
      </c>
      <c r="BB113" s="92" t="str">
        <f>IF($B8='3.Matrices'!$J$22,BB8,"")</f>
        <v/>
      </c>
    </row>
    <row r="114" spans="3:54" x14ac:dyDescent="0.25">
      <c r="C114" s="93" t="str">
        <f t="shared" si="6"/>
        <v>Ri37</v>
      </c>
      <c r="D114" s="89" t="str">
        <f>IF($B9='3.Matrices'!$J$22,D9,"")</f>
        <v/>
      </c>
      <c r="E114" s="89" t="str">
        <f>IF($B9='3.Matrices'!$J$22,E9,"")</f>
        <v/>
      </c>
      <c r="F114" s="89" t="str">
        <f>IF($B9='3.Matrices'!$J$22,F9,"")</f>
        <v/>
      </c>
      <c r="G114" s="90" t="str">
        <f>IF($B9='3.Matrices'!$J$22,G9,"")</f>
        <v/>
      </c>
      <c r="H114" s="90" t="str">
        <f>IF($B9='3.Matrices'!$J$22,H9,"")</f>
        <v/>
      </c>
      <c r="I114" s="90" t="str">
        <f>IF($B9='3.Matrices'!$J$22,I9,"")</f>
        <v/>
      </c>
      <c r="J114" s="90" t="str">
        <f>IF($B9='3.Matrices'!$J$22,J9,"")</f>
        <v/>
      </c>
      <c r="K114" s="90" t="str">
        <f>IF($B9='3.Matrices'!$J$22,K9,"")</f>
        <v/>
      </c>
      <c r="L114" s="90" t="str">
        <f>IF($B9='3.Matrices'!$J$22,L9,"")</f>
        <v/>
      </c>
      <c r="M114" s="90" t="str">
        <f>IF($B9='3.Matrices'!$J$22,M9,"")</f>
        <v/>
      </c>
      <c r="N114" s="90" t="str">
        <f>IF($B9='3.Matrices'!$J$22,N9,"")</f>
        <v/>
      </c>
      <c r="O114" s="91" t="str">
        <f>IF($B9='3.Matrices'!$J$22,O9,"")</f>
        <v/>
      </c>
      <c r="P114" s="91" t="str">
        <f>IF($B9='3.Matrices'!$J$22,P9,"")</f>
        <v/>
      </c>
      <c r="Q114" s="91" t="str">
        <f>IF($B9='3.Matrices'!$J$22,Q9,"")</f>
        <v/>
      </c>
      <c r="R114" s="91" t="str">
        <f>IF($B9='3.Matrices'!$J$22,R9,"")</f>
        <v/>
      </c>
      <c r="S114" s="91" t="str">
        <f>IF($B9='3.Matrices'!$J$22,S9,"")</f>
        <v/>
      </c>
      <c r="T114" s="91" t="str">
        <f>IF($B9='3.Matrices'!$J$22,T9,"")</f>
        <v/>
      </c>
      <c r="U114" s="91" t="str">
        <f>IF($B9='3.Matrices'!$J$22,U9,"")</f>
        <v/>
      </c>
      <c r="V114" s="91" t="str">
        <f>IF($B9='3.Matrices'!$J$22,V9,"")</f>
        <v/>
      </c>
      <c r="W114" s="91" t="str">
        <f>IF($B9='3.Matrices'!$J$22,W9,"")</f>
        <v/>
      </c>
      <c r="X114" s="92" t="str">
        <f>IF($B9='3.Matrices'!$J$22,X9,"")</f>
        <v/>
      </c>
      <c r="Y114" s="92" t="str">
        <f>IF($B9='3.Matrices'!$J$22,Y9,"")</f>
        <v/>
      </c>
      <c r="Z114" s="92" t="str">
        <f>IF($B9='3.Matrices'!$J$22,Z9,"")</f>
        <v/>
      </c>
      <c r="AA114" s="92" t="str">
        <f>IF($B9='3.Matrices'!$J$22,AA9,"")</f>
        <v/>
      </c>
      <c r="AB114" s="92" t="str">
        <f>IF($B9='3.Matrices'!$J$22,AB9,"")</f>
        <v/>
      </c>
      <c r="AC114" s="54" t="str">
        <f t="shared" si="7"/>
        <v>Rr37</v>
      </c>
      <c r="AD114" s="89" t="str">
        <f>IF($B9='3.Matrices'!$J$22,AD9,"")</f>
        <v/>
      </c>
      <c r="AE114" s="89" t="str">
        <f>IF($B9='3.Matrices'!$J$22,AE9,"")</f>
        <v/>
      </c>
      <c r="AF114" s="89" t="str">
        <f>IF($B9='3.Matrices'!$J$22,AF9,"")</f>
        <v/>
      </c>
      <c r="AG114" s="90" t="str">
        <f>IF($B9='3.Matrices'!$J$22,AG9,"")</f>
        <v/>
      </c>
      <c r="AH114" s="90" t="str">
        <f>IF($B9='3.Matrices'!$J$22,AH9,"")</f>
        <v/>
      </c>
      <c r="AI114" s="90" t="str">
        <f>IF($B9='3.Matrices'!$J$22,AI9,"")</f>
        <v/>
      </c>
      <c r="AJ114" s="90" t="str">
        <f>IF($B9='3.Matrices'!$J$22,AJ9,"")</f>
        <v/>
      </c>
      <c r="AK114" s="90" t="str">
        <f>IF($B9='3.Matrices'!$J$22,AK9,"")</f>
        <v/>
      </c>
      <c r="AL114" s="90" t="str">
        <f>IF($B9='3.Matrices'!$J$22,AL9,"")</f>
        <v/>
      </c>
      <c r="AM114" s="90" t="str">
        <f>IF($B9='3.Matrices'!$J$22,AM9,"")</f>
        <v/>
      </c>
      <c r="AN114" s="90" t="str">
        <f>IF($B9='3.Matrices'!$J$22,AN9,"")</f>
        <v/>
      </c>
      <c r="AO114" s="91" t="str">
        <f>IF($B9='3.Matrices'!$J$22,AO9,"")</f>
        <v/>
      </c>
      <c r="AP114" s="91" t="str">
        <f>IF($B9='3.Matrices'!$J$22,AP9,"")</f>
        <v/>
      </c>
      <c r="AQ114" s="91" t="str">
        <f>IF($B9='3.Matrices'!$J$22,AQ9,"")</f>
        <v/>
      </c>
      <c r="AR114" s="91" t="str">
        <f>IF($B9='3.Matrices'!$J$22,AR9,"")</f>
        <v/>
      </c>
      <c r="AS114" s="91" t="str">
        <f>IF($B9='3.Matrices'!$J$22,AS9,"")</f>
        <v/>
      </c>
      <c r="AT114" s="91" t="str">
        <f>IF($B9='3.Matrices'!$J$22,AT9,"")</f>
        <v/>
      </c>
      <c r="AU114" s="91" t="str">
        <f>IF($B9='3.Matrices'!$J$22,AU9,"")</f>
        <v/>
      </c>
      <c r="AV114" s="91" t="str">
        <f>IF($B9='3.Matrices'!$J$22,AV9,"")</f>
        <v/>
      </c>
      <c r="AW114" s="91" t="str">
        <f>IF($B9='3.Matrices'!$J$22,AW9,"")</f>
        <v/>
      </c>
      <c r="AX114" s="92" t="str">
        <f>IF($B9='3.Matrices'!$J$22,AX9,"")</f>
        <v/>
      </c>
      <c r="AY114" s="92" t="str">
        <f>IF($B9='3.Matrices'!$J$22,AY9,"")</f>
        <v/>
      </c>
      <c r="AZ114" s="92" t="str">
        <f>IF($B9='3.Matrices'!$J$22,AZ9,"")</f>
        <v/>
      </c>
      <c r="BA114" s="92" t="str">
        <f>IF($B9='3.Matrices'!$J$22,BA9,"")</f>
        <v/>
      </c>
      <c r="BB114" s="92" t="str">
        <f>IF($B9='3.Matrices'!$J$22,BB9,"")</f>
        <v/>
      </c>
    </row>
    <row r="115" spans="3:54" x14ac:dyDescent="0.25">
      <c r="C115" s="93" t="str">
        <f t="shared" si="6"/>
        <v>Ri38</v>
      </c>
      <c r="D115" s="89" t="str">
        <f>IF($B10='3.Matrices'!$J$22,D10,"")</f>
        <v/>
      </c>
      <c r="E115" s="89" t="str">
        <f>IF($B10='3.Matrices'!$J$22,E10,"")</f>
        <v/>
      </c>
      <c r="F115" s="89" t="str">
        <f>IF($B10='3.Matrices'!$J$22,F10,"")</f>
        <v/>
      </c>
      <c r="G115" s="90" t="str">
        <f>IF($B10='3.Matrices'!$J$22,G10,"")</f>
        <v/>
      </c>
      <c r="H115" s="90" t="str">
        <f>IF($B10='3.Matrices'!$J$22,H10,"")</f>
        <v/>
      </c>
      <c r="I115" s="90" t="str">
        <f>IF($B10='3.Matrices'!$J$22,I10,"")</f>
        <v/>
      </c>
      <c r="J115" s="90" t="str">
        <f>IF($B10='3.Matrices'!$J$22,J10,"")</f>
        <v/>
      </c>
      <c r="K115" s="90" t="str">
        <f>IF($B10='3.Matrices'!$J$22,K10,"")</f>
        <v/>
      </c>
      <c r="L115" s="90" t="str">
        <f>IF($B10='3.Matrices'!$J$22,L10,"")</f>
        <v/>
      </c>
      <c r="M115" s="90" t="str">
        <f>IF($B10='3.Matrices'!$J$22,M10,"")</f>
        <v/>
      </c>
      <c r="N115" s="90" t="str">
        <f>IF($B10='3.Matrices'!$J$22,N10,"")</f>
        <v/>
      </c>
      <c r="O115" s="91" t="str">
        <f>IF($B10='3.Matrices'!$J$22,O10,"")</f>
        <v/>
      </c>
      <c r="P115" s="91" t="str">
        <f>IF($B10='3.Matrices'!$J$22,P10,"")</f>
        <v/>
      </c>
      <c r="Q115" s="91" t="str">
        <f>IF($B10='3.Matrices'!$J$22,Q10,"")</f>
        <v/>
      </c>
      <c r="R115" s="91" t="str">
        <f>IF($B10='3.Matrices'!$J$22,R10,"")</f>
        <v/>
      </c>
      <c r="S115" s="91" t="str">
        <f>IF($B10='3.Matrices'!$J$22,S10,"")</f>
        <v/>
      </c>
      <c r="T115" s="91" t="str">
        <f>IF($B10='3.Matrices'!$J$22,T10,"")</f>
        <v/>
      </c>
      <c r="U115" s="91" t="str">
        <f>IF($B10='3.Matrices'!$J$22,U10,"")</f>
        <v/>
      </c>
      <c r="V115" s="91" t="str">
        <f>IF($B10='3.Matrices'!$J$22,V10,"")</f>
        <v/>
      </c>
      <c r="W115" s="91" t="str">
        <f>IF($B10='3.Matrices'!$J$22,W10,"")</f>
        <v/>
      </c>
      <c r="X115" s="92" t="str">
        <f>IF($B10='3.Matrices'!$J$22,X10,"")</f>
        <v/>
      </c>
      <c r="Y115" s="92" t="str">
        <f>IF($B10='3.Matrices'!$J$22,Y10,"")</f>
        <v/>
      </c>
      <c r="Z115" s="92" t="str">
        <f>IF($B10='3.Matrices'!$J$22,Z10,"")</f>
        <v/>
      </c>
      <c r="AA115" s="92" t="str">
        <f>IF($B10='3.Matrices'!$J$22,AA10,"")</f>
        <v/>
      </c>
      <c r="AB115" s="92" t="str">
        <f>IF($B10='3.Matrices'!$J$22,AB10,"")</f>
        <v/>
      </c>
      <c r="AC115" s="54" t="str">
        <f t="shared" si="7"/>
        <v>Rr38</v>
      </c>
      <c r="AD115" s="89" t="str">
        <f>IF($B10='3.Matrices'!$J$22,AD10,"")</f>
        <v/>
      </c>
      <c r="AE115" s="89" t="str">
        <f>IF($B10='3.Matrices'!$J$22,AE10,"")</f>
        <v/>
      </c>
      <c r="AF115" s="89" t="str">
        <f>IF($B10='3.Matrices'!$J$22,AF10,"")</f>
        <v/>
      </c>
      <c r="AG115" s="90" t="str">
        <f>IF($B10='3.Matrices'!$J$22,AG10,"")</f>
        <v/>
      </c>
      <c r="AH115" s="90" t="str">
        <f>IF($B10='3.Matrices'!$J$22,AH10,"")</f>
        <v/>
      </c>
      <c r="AI115" s="90" t="str">
        <f>IF($B10='3.Matrices'!$J$22,AI10,"")</f>
        <v/>
      </c>
      <c r="AJ115" s="90" t="str">
        <f>IF($B10='3.Matrices'!$J$22,AJ10,"")</f>
        <v/>
      </c>
      <c r="AK115" s="90" t="str">
        <f>IF($B10='3.Matrices'!$J$22,AK10,"")</f>
        <v/>
      </c>
      <c r="AL115" s="90" t="str">
        <f>IF($B10='3.Matrices'!$J$22,AL10,"")</f>
        <v/>
      </c>
      <c r="AM115" s="90" t="str">
        <f>IF($B10='3.Matrices'!$J$22,AM10,"")</f>
        <v/>
      </c>
      <c r="AN115" s="90" t="str">
        <f>IF($B10='3.Matrices'!$J$22,AN10,"")</f>
        <v/>
      </c>
      <c r="AO115" s="91" t="str">
        <f>IF($B10='3.Matrices'!$J$22,AO10,"")</f>
        <v/>
      </c>
      <c r="AP115" s="91" t="str">
        <f>IF($B10='3.Matrices'!$J$22,AP10,"")</f>
        <v/>
      </c>
      <c r="AQ115" s="91" t="str">
        <f>IF($B10='3.Matrices'!$J$22,AQ10,"")</f>
        <v/>
      </c>
      <c r="AR115" s="91" t="str">
        <f>IF($B10='3.Matrices'!$J$22,AR10,"")</f>
        <v/>
      </c>
      <c r="AS115" s="91" t="str">
        <f>IF($B10='3.Matrices'!$J$22,AS10,"")</f>
        <v/>
      </c>
      <c r="AT115" s="91" t="str">
        <f>IF($B10='3.Matrices'!$J$22,AT10,"")</f>
        <v/>
      </c>
      <c r="AU115" s="91" t="str">
        <f>IF($B10='3.Matrices'!$J$22,AU10,"")</f>
        <v/>
      </c>
      <c r="AV115" s="91" t="str">
        <f>IF($B10='3.Matrices'!$J$22,AV10,"")</f>
        <v/>
      </c>
      <c r="AW115" s="91" t="str">
        <f>IF($B10='3.Matrices'!$J$22,AW10,"")</f>
        <v/>
      </c>
      <c r="AX115" s="92" t="str">
        <f>IF($B10='3.Matrices'!$J$22,AX10,"")</f>
        <v/>
      </c>
      <c r="AY115" s="92" t="str">
        <f>IF($B10='3.Matrices'!$J$22,AY10,"")</f>
        <v/>
      </c>
      <c r="AZ115" s="92" t="str">
        <f>IF($B10='3.Matrices'!$J$22,AZ10,"")</f>
        <v/>
      </c>
      <c r="BA115" s="92" t="str">
        <f>IF($B10='3.Matrices'!$J$22,BA10,"")</f>
        <v/>
      </c>
      <c r="BB115" s="92" t="str">
        <f>IF($B10='3.Matrices'!$J$22,BB10,"")</f>
        <v/>
      </c>
    </row>
    <row r="116" spans="3:54" x14ac:dyDescent="0.25">
      <c r="C116" s="93" t="str">
        <f t="shared" si="6"/>
        <v>Ri39</v>
      </c>
      <c r="D116" s="89" t="str">
        <f>IF($B11='3.Matrices'!$J$22,D11,"")</f>
        <v/>
      </c>
      <c r="E116" s="89" t="str">
        <f>IF($B11='3.Matrices'!$J$22,E11,"")</f>
        <v/>
      </c>
      <c r="F116" s="89" t="str">
        <f>IF($B11='3.Matrices'!$J$22,F11,"")</f>
        <v/>
      </c>
      <c r="G116" s="90" t="str">
        <f>IF($B11='3.Matrices'!$J$22,G11,"")</f>
        <v/>
      </c>
      <c r="H116" s="90" t="str">
        <f>IF($B11='3.Matrices'!$J$22,H11,"")</f>
        <v/>
      </c>
      <c r="I116" s="90" t="str">
        <f>IF($B11='3.Matrices'!$J$22,I11,"")</f>
        <v/>
      </c>
      <c r="J116" s="90" t="str">
        <f>IF($B11='3.Matrices'!$J$22,J11,"")</f>
        <v/>
      </c>
      <c r="K116" s="90" t="str">
        <f>IF($B11='3.Matrices'!$J$22,K11,"")</f>
        <v/>
      </c>
      <c r="L116" s="90" t="str">
        <f>IF($B11='3.Matrices'!$J$22,L11,"")</f>
        <v/>
      </c>
      <c r="M116" s="90" t="str">
        <f>IF($B11='3.Matrices'!$J$22,M11,"")</f>
        <v/>
      </c>
      <c r="N116" s="90" t="str">
        <f>IF($B11='3.Matrices'!$J$22,N11,"")</f>
        <v/>
      </c>
      <c r="O116" s="91" t="str">
        <f>IF($B11='3.Matrices'!$J$22,O11,"")</f>
        <v/>
      </c>
      <c r="P116" s="91" t="str">
        <f>IF($B11='3.Matrices'!$J$22,P11,"")</f>
        <v/>
      </c>
      <c r="Q116" s="91" t="str">
        <f>IF($B11='3.Matrices'!$J$22,Q11,"")</f>
        <v/>
      </c>
      <c r="R116" s="91" t="str">
        <f>IF($B11='3.Matrices'!$J$22,R11,"")</f>
        <v/>
      </c>
      <c r="S116" s="91" t="str">
        <f>IF($B11='3.Matrices'!$J$22,S11,"")</f>
        <v/>
      </c>
      <c r="T116" s="91" t="str">
        <f>IF($B11='3.Matrices'!$J$22,T11,"")</f>
        <v/>
      </c>
      <c r="U116" s="91" t="str">
        <f>IF($B11='3.Matrices'!$J$22,U11,"")</f>
        <v/>
      </c>
      <c r="V116" s="91" t="str">
        <f>IF($B11='3.Matrices'!$J$22,V11,"")</f>
        <v/>
      </c>
      <c r="W116" s="91" t="str">
        <f>IF($B11='3.Matrices'!$J$22,W11,"")</f>
        <v/>
      </c>
      <c r="X116" s="92" t="str">
        <f>IF($B11='3.Matrices'!$J$22,X11,"")</f>
        <v/>
      </c>
      <c r="Y116" s="92" t="str">
        <f>IF($B11='3.Matrices'!$J$22,Y11,"")</f>
        <v/>
      </c>
      <c r="Z116" s="92" t="str">
        <f>IF($B11='3.Matrices'!$J$22,Z11,"")</f>
        <v/>
      </c>
      <c r="AA116" s="92" t="str">
        <f>IF($B11='3.Matrices'!$J$22,AA11,"")</f>
        <v/>
      </c>
      <c r="AB116" s="92" t="str">
        <f>IF($B11='3.Matrices'!$J$22,AB11,"")</f>
        <v/>
      </c>
      <c r="AC116" s="54" t="str">
        <f t="shared" si="7"/>
        <v>Rr39</v>
      </c>
      <c r="AD116" s="89" t="str">
        <f>IF($B11='3.Matrices'!$J$22,AD11,"")</f>
        <v/>
      </c>
      <c r="AE116" s="89" t="str">
        <f>IF($B11='3.Matrices'!$J$22,AE11,"")</f>
        <v/>
      </c>
      <c r="AF116" s="89" t="str">
        <f>IF($B11='3.Matrices'!$J$22,AF11,"")</f>
        <v/>
      </c>
      <c r="AG116" s="90" t="str">
        <f>IF($B11='3.Matrices'!$J$22,AG11,"")</f>
        <v/>
      </c>
      <c r="AH116" s="90" t="str">
        <f>IF($B11='3.Matrices'!$J$22,AH11,"")</f>
        <v/>
      </c>
      <c r="AI116" s="90" t="str">
        <f>IF($B11='3.Matrices'!$J$22,AI11,"")</f>
        <v/>
      </c>
      <c r="AJ116" s="90" t="str">
        <f>IF($B11='3.Matrices'!$J$22,AJ11,"")</f>
        <v/>
      </c>
      <c r="AK116" s="90" t="str">
        <f>IF($B11='3.Matrices'!$J$22,AK11,"")</f>
        <v/>
      </c>
      <c r="AL116" s="90" t="str">
        <f>IF($B11='3.Matrices'!$J$22,AL11,"")</f>
        <v/>
      </c>
      <c r="AM116" s="90" t="str">
        <f>IF($B11='3.Matrices'!$J$22,AM11,"")</f>
        <v/>
      </c>
      <c r="AN116" s="90" t="str">
        <f>IF($B11='3.Matrices'!$J$22,AN11,"")</f>
        <v/>
      </c>
      <c r="AO116" s="91" t="str">
        <f>IF($B11='3.Matrices'!$J$22,AO11,"")</f>
        <v/>
      </c>
      <c r="AP116" s="91" t="str">
        <f>IF($B11='3.Matrices'!$J$22,AP11,"")</f>
        <v/>
      </c>
      <c r="AQ116" s="91" t="str">
        <f>IF($B11='3.Matrices'!$J$22,AQ11,"")</f>
        <v/>
      </c>
      <c r="AR116" s="91" t="str">
        <f>IF($B11='3.Matrices'!$J$22,AR11,"")</f>
        <v/>
      </c>
      <c r="AS116" s="91" t="str">
        <f>IF($B11='3.Matrices'!$J$22,AS11,"")</f>
        <v/>
      </c>
      <c r="AT116" s="91" t="str">
        <f>IF($B11='3.Matrices'!$J$22,AT11,"")</f>
        <v/>
      </c>
      <c r="AU116" s="91" t="str">
        <f>IF($B11='3.Matrices'!$J$22,AU11,"")</f>
        <v/>
      </c>
      <c r="AV116" s="91" t="str">
        <f>IF($B11='3.Matrices'!$J$22,AV11,"")</f>
        <v/>
      </c>
      <c r="AW116" s="91" t="str">
        <f>IF($B11='3.Matrices'!$J$22,AW11,"")</f>
        <v/>
      </c>
      <c r="AX116" s="92" t="str">
        <f>IF($B11='3.Matrices'!$J$22,AX11,"")</f>
        <v/>
      </c>
      <c r="AY116" s="92" t="str">
        <f>IF($B11='3.Matrices'!$J$22,AY11,"")</f>
        <v/>
      </c>
      <c r="AZ116" s="92" t="str">
        <f>IF($B11='3.Matrices'!$J$22,AZ11,"")</f>
        <v/>
      </c>
      <c r="BA116" s="92" t="str">
        <f>IF($B11='3.Matrices'!$J$22,BA11,"")</f>
        <v/>
      </c>
      <c r="BB116" s="92" t="str">
        <f>IF($B11='3.Matrices'!$J$22,BB11,"")</f>
        <v/>
      </c>
    </row>
    <row r="117" spans="3:54" x14ac:dyDescent="0.25">
      <c r="C117" s="93" t="str">
        <f t="shared" si="6"/>
        <v>Ri31</v>
      </c>
      <c r="D117" s="89" t="str">
        <f>IF($B12='3.Matrices'!$J$22,D12,"")</f>
        <v/>
      </c>
      <c r="E117" s="89" t="str">
        <f>IF($B12='3.Matrices'!$J$22,E12,"")</f>
        <v/>
      </c>
      <c r="F117" s="89" t="str">
        <f>IF($B12='3.Matrices'!$J$22,F12,"")</f>
        <v/>
      </c>
      <c r="G117" s="90" t="str">
        <f>IF($B12='3.Matrices'!$J$22,G12,"")</f>
        <v/>
      </c>
      <c r="H117" s="90" t="str">
        <f>IF($B12='3.Matrices'!$J$22,H12,"")</f>
        <v/>
      </c>
      <c r="I117" s="90" t="str">
        <f>IF($B12='3.Matrices'!$J$22,I12,"")</f>
        <v/>
      </c>
      <c r="J117" s="90" t="str">
        <f>IF($B12='3.Matrices'!$J$22,J12,"")</f>
        <v/>
      </c>
      <c r="K117" s="90" t="str">
        <f>IF($B12='3.Matrices'!$J$22,K12,"")</f>
        <v/>
      </c>
      <c r="L117" s="90" t="str">
        <f>IF($B12='3.Matrices'!$J$22,L12,"")</f>
        <v/>
      </c>
      <c r="M117" s="90" t="str">
        <f>IF($B12='3.Matrices'!$J$22,M12,"")</f>
        <v/>
      </c>
      <c r="N117" s="90" t="str">
        <f>IF($B12='3.Matrices'!$J$22,N12,"")</f>
        <v/>
      </c>
      <c r="O117" s="91" t="str">
        <f>IF($B12='3.Matrices'!$J$22,O12,"")</f>
        <v/>
      </c>
      <c r="P117" s="91" t="str">
        <f>IF($B12='3.Matrices'!$J$22,P12,"")</f>
        <v/>
      </c>
      <c r="Q117" s="91" t="str">
        <f>IF($B12='3.Matrices'!$J$22,Q12,"")</f>
        <v/>
      </c>
      <c r="R117" s="91" t="str">
        <f>IF($B12='3.Matrices'!$J$22,R12,"")</f>
        <v/>
      </c>
      <c r="S117" s="91" t="str">
        <f>IF($B12='3.Matrices'!$J$22,S12,"")</f>
        <v/>
      </c>
      <c r="T117" s="91" t="str">
        <f>IF($B12='3.Matrices'!$J$22,T12,"")</f>
        <v/>
      </c>
      <c r="U117" s="91" t="str">
        <f>IF($B12='3.Matrices'!$J$22,U12,"")</f>
        <v/>
      </c>
      <c r="V117" s="91" t="str">
        <f>IF($B12='3.Matrices'!$J$22,V12,"")</f>
        <v/>
      </c>
      <c r="W117" s="91" t="str">
        <f>IF($B12='3.Matrices'!$J$22,W12,"")</f>
        <v/>
      </c>
      <c r="X117" s="92" t="str">
        <f>IF($B12='3.Matrices'!$J$22,X12,"")</f>
        <v/>
      </c>
      <c r="Y117" s="92" t="str">
        <f>IF($B12='3.Matrices'!$J$22,Y12,"")</f>
        <v/>
      </c>
      <c r="Z117" s="92" t="str">
        <f>IF($B12='3.Matrices'!$J$22,Z12,"")</f>
        <v/>
      </c>
      <c r="AA117" s="92" t="str">
        <f>IF($B12='3.Matrices'!$J$22,AA12,"")</f>
        <v/>
      </c>
      <c r="AB117" s="92" t="str">
        <f>IF($B12='3.Matrices'!$J$22,AB12,"")</f>
        <v/>
      </c>
      <c r="AC117" s="54" t="str">
        <f t="shared" si="7"/>
        <v>Rr31</v>
      </c>
      <c r="AD117" s="89" t="str">
        <f>IF($B12='3.Matrices'!$J$22,AD12,"")</f>
        <v/>
      </c>
      <c r="AE117" s="89" t="str">
        <f>IF($B12='3.Matrices'!$J$22,AE12,"")</f>
        <v/>
      </c>
      <c r="AF117" s="89" t="str">
        <f>IF($B12='3.Matrices'!$J$22,AF12,"")</f>
        <v/>
      </c>
      <c r="AG117" s="90" t="str">
        <f>IF($B12='3.Matrices'!$J$22,AG12,"")</f>
        <v/>
      </c>
      <c r="AH117" s="90" t="str">
        <f>IF($B12='3.Matrices'!$J$22,AH12,"")</f>
        <v/>
      </c>
      <c r="AI117" s="90" t="str">
        <f>IF($B12='3.Matrices'!$J$22,AI12,"")</f>
        <v/>
      </c>
      <c r="AJ117" s="90" t="str">
        <f>IF($B12='3.Matrices'!$J$22,AJ12,"")</f>
        <v/>
      </c>
      <c r="AK117" s="90" t="str">
        <f>IF($B12='3.Matrices'!$J$22,AK12,"")</f>
        <v/>
      </c>
      <c r="AL117" s="90" t="str">
        <f>IF($B12='3.Matrices'!$J$22,AL12,"")</f>
        <v/>
      </c>
      <c r="AM117" s="90" t="str">
        <f>IF($B12='3.Matrices'!$J$22,AM12,"")</f>
        <v/>
      </c>
      <c r="AN117" s="90" t="str">
        <f>IF($B12='3.Matrices'!$J$22,AN12,"")</f>
        <v/>
      </c>
      <c r="AO117" s="91" t="str">
        <f>IF($B12='3.Matrices'!$J$22,AO12,"")</f>
        <v/>
      </c>
      <c r="AP117" s="91" t="str">
        <f>IF($B12='3.Matrices'!$J$22,AP12,"")</f>
        <v/>
      </c>
      <c r="AQ117" s="91" t="str">
        <f>IF($B12='3.Matrices'!$J$22,AQ12,"")</f>
        <v/>
      </c>
      <c r="AR117" s="91" t="str">
        <f>IF($B12='3.Matrices'!$J$22,AR12,"")</f>
        <v/>
      </c>
      <c r="AS117" s="91" t="str">
        <f>IF($B12='3.Matrices'!$J$22,AS12,"")</f>
        <v/>
      </c>
      <c r="AT117" s="91" t="str">
        <f>IF($B12='3.Matrices'!$J$22,AT12,"")</f>
        <v/>
      </c>
      <c r="AU117" s="91" t="str">
        <f>IF($B12='3.Matrices'!$J$22,AU12,"")</f>
        <v/>
      </c>
      <c r="AV117" s="91" t="str">
        <f>IF($B12='3.Matrices'!$J$22,AV12,"")</f>
        <v/>
      </c>
      <c r="AW117" s="91" t="str">
        <f>IF($B12='3.Matrices'!$J$22,AW12,"")</f>
        <v/>
      </c>
      <c r="AX117" s="92" t="str">
        <f>IF($B12='3.Matrices'!$J$22,AX12,"")</f>
        <v/>
      </c>
      <c r="AY117" s="92" t="str">
        <f>IF($B12='3.Matrices'!$J$22,AY12,"")</f>
        <v/>
      </c>
      <c r="AZ117" s="92" t="str">
        <f>IF($B12='3.Matrices'!$J$22,AZ12,"")</f>
        <v/>
      </c>
      <c r="BA117" s="92" t="str">
        <f>IF($B12='3.Matrices'!$J$22,BA12,"")</f>
        <v/>
      </c>
      <c r="BB117" s="92" t="str">
        <f>IF($B12='3.Matrices'!$J$22,BB12,"")</f>
        <v/>
      </c>
    </row>
    <row r="118" spans="3:54" x14ac:dyDescent="0.25">
      <c r="C118" s="93" t="str">
        <f t="shared" si="6"/>
        <v>Ri47</v>
      </c>
      <c r="D118" s="89" t="str">
        <f>IF($B13='3.Matrices'!$J$22,D13,"")</f>
        <v/>
      </c>
      <c r="E118" s="89" t="str">
        <f>IF($B13='3.Matrices'!$J$22,E13,"")</f>
        <v/>
      </c>
      <c r="F118" s="89" t="str">
        <f>IF($B13='3.Matrices'!$J$22,F13,"")</f>
        <v/>
      </c>
      <c r="G118" s="90" t="str">
        <f>IF($B13='3.Matrices'!$J$22,G13,"")</f>
        <v/>
      </c>
      <c r="H118" s="90" t="str">
        <f>IF($B13='3.Matrices'!$J$22,H13,"")</f>
        <v/>
      </c>
      <c r="I118" s="90" t="str">
        <f>IF($B13='3.Matrices'!$J$22,I13,"")</f>
        <v/>
      </c>
      <c r="J118" s="90" t="str">
        <f>IF($B13='3.Matrices'!$J$22,J13,"")</f>
        <v/>
      </c>
      <c r="K118" s="90" t="str">
        <f>IF($B13='3.Matrices'!$J$22,K13,"")</f>
        <v/>
      </c>
      <c r="L118" s="90" t="str">
        <f>IF($B13='3.Matrices'!$J$22,L13,"")</f>
        <v/>
      </c>
      <c r="M118" s="90" t="str">
        <f>IF($B13='3.Matrices'!$J$22,M13,"")</f>
        <v/>
      </c>
      <c r="N118" s="90" t="str">
        <f>IF($B13='3.Matrices'!$J$22,N13,"")</f>
        <v/>
      </c>
      <c r="O118" s="91" t="str">
        <f>IF($B13='3.Matrices'!$J$22,O13,"")</f>
        <v/>
      </c>
      <c r="P118" s="91" t="str">
        <f>IF($B13='3.Matrices'!$J$22,P13,"")</f>
        <v/>
      </c>
      <c r="Q118" s="91" t="str">
        <f>IF($B13='3.Matrices'!$J$22,Q13,"")</f>
        <v/>
      </c>
      <c r="R118" s="91" t="str">
        <f>IF($B13='3.Matrices'!$J$22,R13,"")</f>
        <v/>
      </c>
      <c r="S118" s="91" t="str">
        <f>IF($B13='3.Matrices'!$J$22,S13,"")</f>
        <v/>
      </c>
      <c r="T118" s="91" t="str">
        <f>IF($B13='3.Matrices'!$J$22,T13,"")</f>
        <v/>
      </c>
      <c r="U118" s="91" t="str">
        <f>IF($B13='3.Matrices'!$J$22,U13,"")</f>
        <v/>
      </c>
      <c r="V118" s="91" t="str">
        <f>IF($B13='3.Matrices'!$J$22,V13,"")</f>
        <v/>
      </c>
      <c r="W118" s="91" t="str">
        <f>IF($B13='3.Matrices'!$J$22,W13,"")</f>
        <v/>
      </c>
      <c r="X118" s="92" t="str">
        <f>IF($B13='3.Matrices'!$J$22,X13,"")</f>
        <v/>
      </c>
      <c r="Y118" s="92" t="str">
        <f>IF($B13='3.Matrices'!$J$22,Y13,"")</f>
        <v/>
      </c>
      <c r="Z118" s="92" t="str">
        <f>IF($B13='3.Matrices'!$J$22,Z13,"")</f>
        <v/>
      </c>
      <c r="AA118" s="92" t="str">
        <f>IF($B13='3.Matrices'!$J$22,AA13,"")</f>
        <v/>
      </c>
      <c r="AB118" s="92" t="str">
        <f>IF($B13='3.Matrices'!$J$22,AB13,"")</f>
        <v/>
      </c>
      <c r="AC118" s="54" t="str">
        <f t="shared" si="7"/>
        <v>Rr47</v>
      </c>
      <c r="AD118" s="89" t="str">
        <f>IF($B13='3.Matrices'!$J$22,AD13,"")</f>
        <v/>
      </c>
      <c r="AE118" s="89" t="str">
        <f>IF($B13='3.Matrices'!$J$22,AE13,"")</f>
        <v/>
      </c>
      <c r="AF118" s="89" t="str">
        <f>IF($B13='3.Matrices'!$J$22,AF13,"")</f>
        <v/>
      </c>
      <c r="AG118" s="90" t="str">
        <f>IF($B13='3.Matrices'!$J$22,AG13,"")</f>
        <v/>
      </c>
      <c r="AH118" s="90" t="str">
        <f>IF($B13='3.Matrices'!$J$22,AH13,"")</f>
        <v/>
      </c>
      <c r="AI118" s="90" t="str">
        <f>IF($B13='3.Matrices'!$J$22,AI13,"")</f>
        <v/>
      </c>
      <c r="AJ118" s="90" t="str">
        <f>IF($B13='3.Matrices'!$J$22,AJ13,"")</f>
        <v/>
      </c>
      <c r="AK118" s="90" t="str">
        <f>IF($B13='3.Matrices'!$J$22,AK13,"")</f>
        <v/>
      </c>
      <c r="AL118" s="90" t="str">
        <f>IF($B13='3.Matrices'!$J$22,AL13,"")</f>
        <v/>
      </c>
      <c r="AM118" s="90" t="str">
        <f>IF($B13='3.Matrices'!$J$22,AM13,"")</f>
        <v/>
      </c>
      <c r="AN118" s="90" t="str">
        <f>IF($B13='3.Matrices'!$J$22,AN13,"")</f>
        <v/>
      </c>
      <c r="AO118" s="91" t="str">
        <f>IF($B13='3.Matrices'!$J$22,AO13,"")</f>
        <v/>
      </c>
      <c r="AP118" s="91" t="str">
        <f>IF($B13='3.Matrices'!$J$22,AP13,"")</f>
        <v/>
      </c>
      <c r="AQ118" s="91" t="str">
        <f>IF($B13='3.Matrices'!$J$22,AQ13,"")</f>
        <v/>
      </c>
      <c r="AR118" s="91" t="str">
        <f>IF($B13='3.Matrices'!$J$22,AR13,"")</f>
        <v/>
      </c>
      <c r="AS118" s="91" t="str">
        <f>IF($B13='3.Matrices'!$J$22,AS13,"")</f>
        <v/>
      </c>
      <c r="AT118" s="91" t="str">
        <f>IF($B13='3.Matrices'!$J$22,AT13,"")</f>
        <v/>
      </c>
      <c r="AU118" s="91" t="str">
        <f>IF($B13='3.Matrices'!$J$22,AU13,"")</f>
        <v/>
      </c>
      <c r="AV118" s="91" t="str">
        <f>IF($B13='3.Matrices'!$J$22,AV13,"")</f>
        <v/>
      </c>
      <c r="AW118" s="91" t="str">
        <f>IF($B13='3.Matrices'!$J$22,AW13,"")</f>
        <v/>
      </c>
      <c r="AX118" s="92" t="str">
        <f>IF($B13='3.Matrices'!$J$22,AX13,"")</f>
        <v/>
      </c>
      <c r="AY118" s="92" t="str">
        <f>IF($B13='3.Matrices'!$J$22,AY13,"")</f>
        <v/>
      </c>
      <c r="AZ118" s="92" t="str">
        <f>IF($B13='3.Matrices'!$J$22,AZ13,"")</f>
        <v/>
      </c>
      <c r="BA118" s="92" t="str">
        <f>IF($B13='3.Matrices'!$J$22,BA13,"")</f>
        <v/>
      </c>
      <c r="BB118" s="92" t="str">
        <f>IF($B13='3.Matrices'!$J$22,BB13,"")</f>
        <v/>
      </c>
    </row>
    <row r="119" spans="3:54" x14ac:dyDescent="0.25">
      <c r="C119" s="93" t="str">
        <f t="shared" si="6"/>
        <v>Ri48</v>
      </c>
      <c r="D119" s="89" t="str">
        <f>IF($B14='3.Matrices'!$J$22,D14,"")</f>
        <v/>
      </c>
      <c r="E119" s="89" t="str">
        <f>IF($B14='3.Matrices'!$J$22,E14,"")</f>
        <v/>
      </c>
      <c r="F119" s="89" t="str">
        <f>IF($B14='3.Matrices'!$J$22,F14,"")</f>
        <v/>
      </c>
      <c r="G119" s="90" t="str">
        <f>IF($B14='3.Matrices'!$J$22,G14,"")</f>
        <v/>
      </c>
      <c r="H119" s="90" t="str">
        <f>IF($B14='3.Matrices'!$J$22,H14,"")</f>
        <v/>
      </c>
      <c r="I119" s="90" t="str">
        <f>IF($B14='3.Matrices'!$J$22,I14,"")</f>
        <v/>
      </c>
      <c r="J119" s="90" t="str">
        <f>IF($B14='3.Matrices'!$J$22,J14,"")</f>
        <v/>
      </c>
      <c r="K119" s="90" t="str">
        <f>IF($B14='3.Matrices'!$J$22,K14,"")</f>
        <v/>
      </c>
      <c r="L119" s="90" t="str">
        <f>IF($B14='3.Matrices'!$J$22,L14,"")</f>
        <v/>
      </c>
      <c r="M119" s="90" t="str">
        <f>IF($B14='3.Matrices'!$J$22,M14,"")</f>
        <v/>
      </c>
      <c r="N119" s="90" t="str">
        <f>IF($B14='3.Matrices'!$J$22,N14,"")</f>
        <v/>
      </c>
      <c r="O119" s="91" t="str">
        <f>IF($B14='3.Matrices'!$J$22,O14,"")</f>
        <v/>
      </c>
      <c r="P119" s="91" t="str">
        <f>IF($B14='3.Matrices'!$J$22,P14,"")</f>
        <v/>
      </c>
      <c r="Q119" s="91" t="str">
        <f>IF($B14='3.Matrices'!$J$22,Q14,"")</f>
        <v/>
      </c>
      <c r="R119" s="91" t="str">
        <f>IF($B14='3.Matrices'!$J$22,R14,"")</f>
        <v/>
      </c>
      <c r="S119" s="91" t="str">
        <f>IF($B14='3.Matrices'!$J$22,S14,"")</f>
        <v/>
      </c>
      <c r="T119" s="91" t="str">
        <f>IF($B14='3.Matrices'!$J$22,T14,"")</f>
        <v/>
      </c>
      <c r="U119" s="91" t="str">
        <f>IF($B14='3.Matrices'!$J$22,U14,"")</f>
        <v/>
      </c>
      <c r="V119" s="91" t="str">
        <f>IF($B14='3.Matrices'!$J$22,V14,"")</f>
        <v/>
      </c>
      <c r="W119" s="91" t="str">
        <f>IF($B14='3.Matrices'!$J$22,W14,"")</f>
        <v/>
      </c>
      <c r="X119" s="92" t="str">
        <f>IF($B14='3.Matrices'!$J$22,X14,"")</f>
        <v/>
      </c>
      <c r="Y119" s="92" t="str">
        <f>IF($B14='3.Matrices'!$J$22,Y14,"")</f>
        <v/>
      </c>
      <c r="Z119" s="92" t="str">
        <f>IF($B14='3.Matrices'!$J$22,Z14,"")</f>
        <v/>
      </c>
      <c r="AA119" s="92" t="str">
        <f>IF($B14='3.Matrices'!$J$22,AA14,"")</f>
        <v/>
      </c>
      <c r="AB119" s="92" t="str">
        <f>IF($B14='3.Matrices'!$J$22,AB14,"")</f>
        <v/>
      </c>
      <c r="AC119" s="54" t="str">
        <f t="shared" si="7"/>
        <v>Rr48</v>
      </c>
      <c r="AD119" s="89" t="str">
        <f>IF($B14='3.Matrices'!$J$22,AD14,"")</f>
        <v/>
      </c>
      <c r="AE119" s="89" t="str">
        <f>IF($B14='3.Matrices'!$J$22,AE14,"")</f>
        <v/>
      </c>
      <c r="AF119" s="89" t="str">
        <f>IF($B14='3.Matrices'!$J$22,AF14,"")</f>
        <v/>
      </c>
      <c r="AG119" s="90" t="str">
        <f>IF($B14='3.Matrices'!$J$22,AG14,"")</f>
        <v/>
      </c>
      <c r="AH119" s="90" t="str">
        <f>IF($B14='3.Matrices'!$J$22,AH14,"")</f>
        <v/>
      </c>
      <c r="AI119" s="90" t="str">
        <f>IF($B14='3.Matrices'!$J$22,AI14,"")</f>
        <v/>
      </c>
      <c r="AJ119" s="90" t="str">
        <f>IF($B14='3.Matrices'!$J$22,AJ14,"")</f>
        <v/>
      </c>
      <c r="AK119" s="90" t="str">
        <f>IF($B14='3.Matrices'!$J$22,AK14,"")</f>
        <v/>
      </c>
      <c r="AL119" s="90" t="str">
        <f>IF($B14='3.Matrices'!$J$22,AL14,"")</f>
        <v/>
      </c>
      <c r="AM119" s="90" t="str">
        <f>IF($B14='3.Matrices'!$J$22,AM14,"")</f>
        <v/>
      </c>
      <c r="AN119" s="90" t="str">
        <f>IF($B14='3.Matrices'!$J$22,AN14,"")</f>
        <v/>
      </c>
      <c r="AO119" s="91" t="str">
        <f>IF($B14='3.Matrices'!$J$22,AO14,"")</f>
        <v/>
      </c>
      <c r="AP119" s="91" t="str">
        <f>IF($B14='3.Matrices'!$J$22,AP14,"")</f>
        <v/>
      </c>
      <c r="AQ119" s="91" t="str">
        <f>IF($B14='3.Matrices'!$J$22,AQ14,"")</f>
        <v/>
      </c>
      <c r="AR119" s="91" t="str">
        <f>IF($B14='3.Matrices'!$J$22,AR14,"")</f>
        <v/>
      </c>
      <c r="AS119" s="91" t="str">
        <f>IF($B14='3.Matrices'!$J$22,AS14,"")</f>
        <v/>
      </c>
      <c r="AT119" s="91" t="str">
        <f>IF($B14='3.Matrices'!$J$22,AT14,"")</f>
        <v/>
      </c>
      <c r="AU119" s="91" t="str">
        <f>IF($B14='3.Matrices'!$J$22,AU14,"")</f>
        <v/>
      </c>
      <c r="AV119" s="91" t="str">
        <f>IF($B14='3.Matrices'!$J$22,AV14,"")</f>
        <v/>
      </c>
      <c r="AW119" s="91" t="str">
        <f>IF($B14='3.Matrices'!$J$22,AW14,"")</f>
        <v/>
      </c>
      <c r="AX119" s="92" t="str">
        <f>IF($B14='3.Matrices'!$J$22,AX14,"")</f>
        <v/>
      </c>
      <c r="AY119" s="92" t="str">
        <f>IF($B14='3.Matrices'!$J$22,AY14,"")</f>
        <v/>
      </c>
      <c r="AZ119" s="92" t="str">
        <f>IF($B14='3.Matrices'!$J$22,AZ14,"")</f>
        <v/>
      </c>
      <c r="BA119" s="92" t="str">
        <f>IF($B14='3.Matrices'!$J$22,BA14,"")</f>
        <v/>
      </c>
      <c r="BB119" s="92" t="str">
        <f>IF($B14='3.Matrices'!$J$22,BB14,"")</f>
        <v/>
      </c>
    </row>
    <row r="120" spans="3:54" x14ac:dyDescent="0.25">
      <c r="C120" s="93" t="str">
        <f t="shared" si="6"/>
        <v>Ri49</v>
      </c>
      <c r="D120" s="89" t="str">
        <f>IF($B15='3.Matrices'!$J$22,D15,"")</f>
        <v/>
      </c>
      <c r="E120" s="89" t="str">
        <f>IF($B15='3.Matrices'!$J$22,E15,"")</f>
        <v/>
      </c>
      <c r="F120" s="89" t="str">
        <f>IF($B15='3.Matrices'!$J$22,F15,"")</f>
        <v/>
      </c>
      <c r="G120" s="90" t="str">
        <f>IF($B15='3.Matrices'!$J$22,G15,"")</f>
        <v/>
      </c>
      <c r="H120" s="90" t="str">
        <f>IF($B15='3.Matrices'!$J$22,H15,"")</f>
        <v/>
      </c>
      <c r="I120" s="90" t="str">
        <f>IF($B15='3.Matrices'!$J$22,I15,"")</f>
        <v/>
      </c>
      <c r="J120" s="90" t="str">
        <f>IF($B15='3.Matrices'!$J$22,J15,"")</f>
        <v/>
      </c>
      <c r="K120" s="90" t="str">
        <f>IF($B15='3.Matrices'!$J$22,K15,"")</f>
        <v/>
      </c>
      <c r="L120" s="90" t="str">
        <f>IF($B15='3.Matrices'!$J$22,L15,"")</f>
        <v/>
      </c>
      <c r="M120" s="90" t="str">
        <f>IF($B15='3.Matrices'!$J$22,M15,"")</f>
        <v/>
      </c>
      <c r="N120" s="90" t="str">
        <f>IF($B15='3.Matrices'!$J$22,N15,"")</f>
        <v/>
      </c>
      <c r="O120" s="91" t="str">
        <f>IF($B15='3.Matrices'!$J$22,O15,"")</f>
        <v/>
      </c>
      <c r="P120" s="91" t="str">
        <f>IF($B15='3.Matrices'!$J$22,P15,"")</f>
        <v/>
      </c>
      <c r="Q120" s="91" t="str">
        <f>IF($B15='3.Matrices'!$J$22,Q15,"")</f>
        <v/>
      </c>
      <c r="R120" s="91" t="str">
        <f>IF($B15='3.Matrices'!$J$22,R15,"")</f>
        <v/>
      </c>
      <c r="S120" s="91" t="str">
        <f>IF($B15='3.Matrices'!$J$22,S15,"")</f>
        <v/>
      </c>
      <c r="T120" s="91" t="str">
        <f>IF($B15='3.Matrices'!$J$22,T15,"")</f>
        <v/>
      </c>
      <c r="U120" s="91" t="str">
        <f>IF($B15='3.Matrices'!$J$22,U15,"")</f>
        <v/>
      </c>
      <c r="V120" s="91" t="str">
        <f>IF($B15='3.Matrices'!$J$22,V15,"")</f>
        <v/>
      </c>
      <c r="W120" s="91" t="str">
        <f>IF($B15='3.Matrices'!$J$22,W15,"")</f>
        <v/>
      </c>
      <c r="X120" s="92" t="str">
        <f>IF($B15='3.Matrices'!$J$22,X15,"")</f>
        <v/>
      </c>
      <c r="Y120" s="92" t="str">
        <f>IF($B15='3.Matrices'!$J$22,Y15,"")</f>
        <v/>
      </c>
      <c r="Z120" s="92" t="str">
        <f>IF($B15='3.Matrices'!$J$22,Z15,"")</f>
        <v/>
      </c>
      <c r="AA120" s="92" t="str">
        <f>IF($B15='3.Matrices'!$J$22,AA15,"")</f>
        <v/>
      </c>
      <c r="AB120" s="92" t="str">
        <f>IF($B15='3.Matrices'!$J$22,AB15,"")</f>
        <v/>
      </c>
      <c r="AC120" s="54" t="str">
        <f t="shared" si="7"/>
        <v>Rr49</v>
      </c>
      <c r="AD120" s="89" t="str">
        <f>IF($B15='3.Matrices'!$J$22,AD15,"")</f>
        <v/>
      </c>
      <c r="AE120" s="89" t="str">
        <f>IF($B15='3.Matrices'!$J$22,AE15,"")</f>
        <v/>
      </c>
      <c r="AF120" s="89" t="str">
        <f>IF($B15='3.Matrices'!$J$22,AF15,"")</f>
        <v/>
      </c>
      <c r="AG120" s="90" t="str">
        <f>IF($B15='3.Matrices'!$J$22,AG15,"")</f>
        <v/>
      </c>
      <c r="AH120" s="90" t="str">
        <f>IF($B15='3.Matrices'!$J$22,AH15,"")</f>
        <v/>
      </c>
      <c r="AI120" s="90" t="str">
        <f>IF($B15='3.Matrices'!$J$22,AI15,"")</f>
        <v/>
      </c>
      <c r="AJ120" s="90" t="str">
        <f>IF($B15='3.Matrices'!$J$22,AJ15,"")</f>
        <v/>
      </c>
      <c r="AK120" s="90" t="str">
        <f>IF($B15='3.Matrices'!$J$22,AK15,"")</f>
        <v/>
      </c>
      <c r="AL120" s="90" t="str">
        <f>IF($B15='3.Matrices'!$J$22,AL15,"")</f>
        <v/>
      </c>
      <c r="AM120" s="90" t="str">
        <f>IF($B15='3.Matrices'!$J$22,AM15,"")</f>
        <v/>
      </c>
      <c r="AN120" s="90" t="str">
        <f>IF($B15='3.Matrices'!$J$22,AN15,"")</f>
        <v/>
      </c>
      <c r="AO120" s="91" t="str">
        <f>IF($B15='3.Matrices'!$J$22,AO15,"")</f>
        <v/>
      </c>
      <c r="AP120" s="91" t="str">
        <f>IF($B15='3.Matrices'!$J$22,AP15,"")</f>
        <v/>
      </c>
      <c r="AQ120" s="91" t="str">
        <f>IF($B15='3.Matrices'!$J$22,AQ15,"")</f>
        <v/>
      </c>
      <c r="AR120" s="91" t="str">
        <f>IF($B15='3.Matrices'!$J$22,AR15,"")</f>
        <v/>
      </c>
      <c r="AS120" s="91" t="str">
        <f>IF($B15='3.Matrices'!$J$22,AS15,"")</f>
        <v/>
      </c>
      <c r="AT120" s="91" t="str">
        <f>IF($B15='3.Matrices'!$J$22,AT15,"")</f>
        <v/>
      </c>
      <c r="AU120" s="91" t="str">
        <f>IF($B15='3.Matrices'!$J$22,AU15,"")</f>
        <v/>
      </c>
      <c r="AV120" s="91" t="str">
        <f>IF($B15='3.Matrices'!$J$22,AV15,"")</f>
        <v/>
      </c>
      <c r="AW120" s="91" t="str">
        <f>IF($B15='3.Matrices'!$J$22,AW15,"")</f>
        <v/>
      </c>
      <c r="AX120" s="92" t="str">
        <f>IF($B15='3.Matrices'!$J$22,AX15,"")</f>
        <v/>
      </c>
      <c r="AY120" s="92" t="str">
        <f>IF($B15='3.Matrices'!$J$22,AY15,"")</f>
        <v/>
      </c>
      <c r="AZ120" s="92" t="str">
        <f>IF($B15='3.Matrices'!$J$22,AZ15,"")</f>
        <v/>
      </c>
      <c r="BA120" s="92" t="str">
        <f>IF($B15='3.Matrices'!$J$22,BA15,"")</f>
        <v/>
      </c>
      <c r="BB120" s="92" t="str">
        <f>IF($B15='3.Matrices'!$J$22,BB15,"")</f>
        <v/>
      </c>
    </row>
    <row r="121" spans="3:54" x14ac:dyDescent="0.25">
      <c r="C121" s="93" t="str">
        <f t="shared" si="6"/>
        <v>Ri17</v>
      </c>
      <c r="D121" s="89" t="str">
        <f>IF($B16='3.Matrices'!$J$22,D16,"")</f>
        <v/>
      </c>
      <c r="E121" s="89" t="str">
        <f>IF($B16='3.Matrices'!$J$22,E16,"")</f>
        <v/>
      </c>
      <c r="F121" s="89" t="str">
        <f>IF($B16='3.Matrices'!$J$22,F16,"")</f>
        <v/>
      </c>
      <c r="G121" s="90" t="str">
        <f>IF($B16='3.Matrices'!$J$22,G16,"")</f>
        <v/>
      </c>
      <c r="H121" s="90" t="str">
        <f>IF($B16='3.Matrices'!$J$22,H16,"")</f>
        <v/>
      </c>
      <c r="I121" s="90" t="str">
        <f>IF($B16='3.Matrices'!$J$22,I16,"")</f>
        <v/>
      </c>
      <c r="J121" s="90" t="str">
        <f>IF($B16='3.Matrices'!$J$22,J16,"")</f>
        <v/>
      </c>
      <c r="K121" s="90" t="str">
        <f>IF($B16='3.Matrices'!$J$22,K16,"")</f>
        <v/>
      </c>
      <c r="L121" s="90" t="str">
        <f>IF($B16='3.Matrices'!$J$22,L16,"")</f>
        <v/>
      </c>
      <c r="M121" s="90" t="str">
        <f>IF($B16='3.Matrices'!$J$22,M16,"")</f>
        <v/>
      </c>
      <c r="N121" s="90" t="str">
        <f>IF($B16='3.Matrices'!$J$22,N16,"")</f>
        <v/>
      </c>
      <c r="O121" s="91" t="str">
        <f>IF($B16='3.Matrices'!$J$22,O16,"")</f>
        <v/>
      </c>
      <c r="P121" s="91" t="str">
        <f>IF($B16='3.Matrices'!$J$22,P16,"")</f>
        <v/>
      </c>
      <c r="Q121" s="91" t="str">
        <f>IF($B16='3.Matrices'!$J$22,Q16,"")</f>
        <v/>
      </c>
      <c r="R121" s="91" t="str">
        <f>IF($B16='3.Matrices'!$J$22,R16,"")</f>
        <v/>
      </c>
      <c r="S121" s="91" t="str">
        <f>IF($B16='3.Matrices'!$J$22,S16,"")</f>
        <v/>
      </c>
      <c r="T121" s="91" t="str">
        <f>IF($B16='3.Matrices'!$J$22,T16,"")</f>
        <v/>
      </c>
      <c r="U121" s="91" t="str">
        <f>IF($B16='3.Matrices'!$J$22,U16,"")</f>
        <v/>
      </c>
      <c r="V121" s="91" t="str">
        <f>IF($B16='3.Matrices'!$J$22,V16,"")</f>
        <v/>
      </c>
      <c r="W121" s="91" t="str">
        <f>IF($B16='3.Matrices'!$J$22,W16,"")</f>
        <v/>
      </c>
      <c r="X121" s="92" t="str">
        <f>IF($B16='3.Matrices'!$J$22,X16,"")</f>
        <v/>
      </c>
      <c r="Y121" s="92" t="str">
        <f>IF($B16='3.Matrices'!$J$22,Y16,"")</f>
        <v/>
      </c>
      <c r="Z121" s="92" t="str">
        <f>IF($B16='3.Matrices'!$J$22,Z16,"")</f>
        <v/>
      </c>
      <c r="AA121" s="92" t="str">
        <f>IF($B16='3.Matrices'!$J$22,AA16,"")</f>
        <v/>
      </c>
      <c r="AB121" s="92" t="str">
        <f>IF($B16='3.Matrices'!$J$22,AB16,"")</f>
        <v/>
      </c>
      <c r="AC121" s="54" t="str">
        <f t="shared" si="7"/>
        <v>Rr17</v>
      </c>
      <c r="AD121" s="89" t="str">
        <f>IF($B16='3.Matrices'!$J$22,AD16,"")</f>
        <v/>
      </c>
      <c r="AE121" s="89" t="str">
        <f>IF($B16='3.Matrices'!$J$22,AE16,"")</f>
        <v/>
      </c>
      <c r="AF121" s="89" t="str">
        <f>IF($B16='3.Matrices'!$J$22,AF16,"")</f>
        <v/>
      </c>
      <c r="AG121" s="90" t="str">
        <f>IF($B16='3.Matrices'!$J$22,AG16,"")</f>
        <v/>
      </c>
      <c r="AH121" s="90" t="str">
        <f>IF($B16='3.Matrices'!$J$22,AH16,"")</f>
        <v/>
      </c>
      <c r="AI121" s="90" t="str">
        <f>IF($B16='3.Matrices'!$J$22,AI16,"")</f>
        <v/>
      </c>
      <c r="AJ121" s="90" t="str">
        <f>IF($B16='3.Matrices'!$J$22,AJ16,"")</f>
        <v/>
      </c>
      <c r="AK121" s="90" t="str">
        <f>IF($B16='3.Matrices'!$J$22,AK16,"")</f>
        <v/>
      </c>
      <c r="AL121" s="90" t="str">
        <f>IF($B16='3.Matrices'!$J$22,AL16,"")</f>
        <v/>
      </c>
      <c r="AM121" s="90" t="str">
        <f>IF($B16='3.Matrices'!$J$22,AM16,"")</f>
        <v/>
      </c>
      <c r="AN121" s="90" t="str">
        <f>IF($B16='3.Matrices'!$J$22,AN16,"")</f>
        <v/>
      </c>
      <c r="AO121" s="91" t="str">
        <f>IF($B16='3.Matrices'!$J$22,AO16,"")</f>
        <v/>
      </c>
      <c r="AP121" s="91" t="str">
        <f>IF($B16='3.Matrices'!$J$22,AP16,"")</f>
        <v/>
      </c>
      <c r="AQ121" s="91" t="str">
        <f>IF($B16='3.Matrices'!$J$22,AQ16,"")</f>
        <v/>
      </c>
      <c r="AR121" s="91" t="str">
        <f>IF($B16='3.Matrices'!$J$22,AR16,"")</f>
        <v/>
      </c>
      <c r="AS121" s="91" t="str">
        <f>IF($B16='3.Matrices'!$J$22,AS16,"")</f>
        <v/>
      </c>
      <c r="AT121" s="91" t="str">
        <f>IF($B16='3.Matrices'!$J$22,AT16,"")</f>
        <v/>
      </c>
      <c r="AU121" s="91" t="str">
        <f>IF($B16='3.Matrices'!$J$22,AU16,"")</f>
        <v/>
      </c>
      <c r="AV121" s="91" t="str">
        <f>IF($B16='3.Matrices'!$J$22,AV16,"")</f>
        <v/>
      </c>
      <c r="AW121" s="91" t="str">
        <f>IF($B16='3.Matrices'!$J$22,AW16,"")</f>
        <v/>
      </c>
      <c r="AX121" s="92" t="str">
        <f>IF($B16='3.Matrices'!$J$22,AX16,"")</f>
        <v/>
      </c>
      <c r="AY121" s="92" t="str">
        <f>IF($B16='3.Matrices'!$J$22,AY16,"")</f>
        <v/>
      </c>
      <c r="AZ121" s="92" t="str">
        <f>IF($B16='3.Matrices'!$J$22,AZ16,"")</f>
        <v/>
      </c>
      <c r="BA121" s="92" t="str">
        <f>IF($B16='3.Matrices'!$J$22,BA16,"")</f>
        <v/>
      </c>
      <c r="BB121" s="92" t="str">
        <f>IF($B16='3.Matrices'!$J$22,BB16,"")</f>
        <v/>
      </c>
    </row>
    <row r="122" spans="3:54" x14ac:dyDescent="0.25">
      <c r="C122" s="93" t="str">
        <f t="shared" si="6"/>
        <v>Ri18</v>
      </c>
      <c r="D122" s="89" t="str">
        <f>IF($B17='3.Matrices'!$J$22,D17,"")</f>
        <v/>
      </c>
      <c r="E122" s="89" t="str">
        <f>IF($B17='3.Matrices'!$J$22,E17,"")</f>
        <v/>
      </c>
      <c r="F122" s="89" t="str">
        <f>IF($B17='3.Matrices'!$J$22,F17,"")</f>
        <v/>
      </c>
      <c r="G122" s="90" t="str">
        <f>IF($B17='3.Matrices'!$J$22,G17,"")</f>
        <v/>
      </c>
      <c r="H122" s="90" t="str">
        <f>IF($B17='3.Matrices'!$J$22,H17,"")</f>
        <v/>
      </c>
      <c r="I122" s="90" t="str">
        <f>IF($B17='3.Matrices'!$J$22,I17,"")</f>
        <v/>
      </c>
      <c r="J122" s="90" t="str">
        <f>IF($B17='3.Matrices'!$J$22,J17,"")</f>
        <v/>
      </c>
      <c r="K122" s="90" t="str">
        <f>IF($B17='3.Matrices'!$J$22,K17,"")</f>
        <v/>
      </c>
      <c r="L122" s="90" t="str">
        <f>IF($B17='3.Matrices'!$J$22,L17,"")</f>
        <v/>
      </c>
      <c r="M122" s="90" t="str">
        <f>IF($B17='3.Matrices'!$J$22,M17,"")</f>
        <v/>
      </c>
      <c r="N122" s="90" t="str">
        <f>IF($B17='3.Matrices'!$J$22,N17,"")</f>
        <v/>
      </c>
      <c r="O122" s="91" t="str">
        <f>IF($B17='3.Matrices'!$J$22,O17,"")</f>
        <v/>
      </c>
      <c r="P122" s="91" t="str">
        <f>IF($B17='3.Matrices'!$J$22,P17,"")</f>
        <v/>
      </c>
      <c r="Q122" s="91" t="str">
        <f>IF($B17='3.Matrices'!$J$22,Q17,"")</f>
        <v/>
      </c>
      <c r="R122" s="91" t="str">
        <f>IF($B17='3.Matrices'!$J$22,R17,"")</f>
        <v/>
      </c>
      <c r="S122" s="91" t="str">
        <f>IF($B17='3.Matrices'!$J$22,S17,"")</f>
        <v/>
      </c>
      <c r="T122" s="91" t="str">
        <f>IF($B17='3.Matrices'!$J$22,T17,"")</f>
        <v/>
      </c>
      <c r="U122" s="91" t="str">
        <f>IF($B17='3.Matrices'!$J$22,U17,"")</f>
        <v/>
      </c>
      <c r="V122" s="91" t="str">
        <f>IF($B17='3.Matrices'!$J$22,V17,"")</f>
        <v/>
      </c>
      <c r="W122" s="91" t="str">
        <f>IF($B17='3.Matrices'!$J$22,W17,"")</f>
        <v/>
      </c>
      <c r="X122" s="92" t="str">
        <f>IF($B17='3.Matrices'!$J$22,X17,"")</f>
        <v/>
      </c>
      <c r="Y122" s="92" t="str">
        <f>IF($B17='3.Matrices'!$J$22,Y17,"")</f>
        <v/>
      </c>
      <c r="Z122" s="92" t="str">
        <f>IF($B17='3.Matrices'!$J$22,Z17,"")</f>
        <v/>
      </c>
      <c r="AA122" s="92" t="str">
        <f>IF($B17='3.Matrices'!$J$22,AA17,"")</f>
        <v/>
      </c>
      <c r="AB122" s="92" t="str">
        <f>IF($B17='3.Matrices'!$J$22,AB17,"")</f>
        <v/>
      </c>
      <c r="AC122" s="54" t="str">
        <f t="shared" si="7"/>
        <v>Rr18</v>
      </c>
      <c r="AD122" s="89" t="str">
        <f>IF($B17='3.Matrices'!$J$22,AD17,"")</f>
        <v/>
      </c>
      <c r="AE122" s="89" t="str">
        <f>IF($B17='3.Matrices'!$J$22,AE17,"")</f>
        <v/>
      </c>
      <c r="AF122" s="89" t="str">
        <f>IF($B17='3.Matrices'!$J$22,AF17,"")</f>
        <v/>
      </c>
      <c r="AG122" s="90" t="str">
        <f>IF($B17='3.Matrices'!$J$22,AG17,"")</f>
        <v/>
      </c>
      <c r="AH122" s="90" t="str">
        <f>IF($B17='3.Matrices'!$J$22,AH17,"")</f>
        <v/>
      </c>
      <c r="AI122" s="90" t="str">
        <f>IF($B17='3.Matrices'!$J$22,AI17,"")</f>
        <v/>
      </c>
      <c r="AJ122" s="90" t="str">
        <f>IF($B17='3.Matrices'!$J$22,AJ17,"")</f>
        <v/>
      </c>
      <c r="AK122" s="90" t="str">
        <f>IF($B17='3.Matrices'!$J$22,AK17,"")</f>
        <v/>
      </c>
      <c r="AL122" s="90" t="str">
        <f>IF($B17='3.Matrices'!$J$22,AL17,"")</f>
        <v/>
      </c>
      <c r="AM122" s="90" t="str">
        <f>IF($B17='3.Matrices'!$J$22,AM17,"")</f>
        <v/>
      </c>
      <c r="AN122" s="90" t="str">
        <f>IF($B17='3.Matrices'!$J$22,AN17,"")</f>
        <v/>
      </c>
      <c r="AO122" s="91" t="str">
        <f>IF($B17='3.Matrices'!$J$22,AO17,"")</f>
        <v/>
      </c>
      <c r="AP122" s="91" t="str">
        <f>IF($B17='3.Matrices'!$J$22,AP17,"")</f>
        <v/>
      </c>
      <c r="AQ122" s="91" t="str">
        <f>IF($B17='3.Matrices'!$J$22,AQ17,"")</f>
        <v/>
      </c>
      <c r="AR122" s="91" t="str">
        <f>IF($B17='3.Matrices'!$J$22,AR17,"")</f>
        <v/>
      </c>
      <c r="AS122" s="91" t="str">
        <f>IF($B17='3.Matrices'!$J$22,AS17,"")</f>
        <v/>
      </c>
      <c r="AT122" s="91" t="str">
        <f>IF($B17='3.Matrices'!$J$22,AT17,"")</f>
        <v/>
      </c>
      <c r="AU122" s="91" t="str">
        <f>IF($B17='3.Matrices'!$J$22,AU17,"")</f>
        <v/>
      </c>
      <c r="AV122" s="91" t="str">
        <f>IF($B17='3.Matrices'!$J$22,AV17,"")</f>
        <v/>
      </c>
      <c r="AW122" s="91" t="str">
        <f>IF($B17='3.Matrices'!$J$22,AW17,"")</f>
        <v/>
      </c>
      <c r="AX122" s="92" t="str">
        <f>IF($B17='3.Matrices'!$J$22,AX17,"")</f>
        <v/>
      </c>
      <c r="AY122" s="92" t="str">
        <f>IF($B17='3.Matrices'!$J$22,AY17,"")</f>
        <v/>
      </c>
      <c r="AZ122" s="92" t="str">
        <f>IF($B17='3.Matrices'!$J$22,AZ17,"")</f>
        <v/>
      </c>
      <c r="BA122" s="92" t="str">
        <f>IF($B17='3.Matrices'!$J$22,BA17,"")</f>
        <v/>
      </c>
      <c r="BB122" s="92" t="str">
        <f>IF($B17='3.Matrices'!$J$22,BB17,"")</f>
        <v/>
      </c>
    </row>
    <row r="123" spans="3:54" x14ac:dyDescent="0.25">
      <c r="C123" s="93" t="str">
        <f t="shared" si="6"/>
        <v>Ri24</v>
      </c>
      <c r="D123" s="89" t="str">
        <f>IF($B18='3.Matrices'!$J$22,D18,"")</f>
        <v/>
      </c>
      <c r="E123" s="89" t="str">
        <f>IF($B18='3.Matrices'!$J$22,E18,"")</f>
        <v/>
      </c>
      <c r="F123" s="89" t="str">
        <f>IF($B18='3.Matrices'!$J$22,F18,"")</f>
        <v/>
      </c>
      <c r="G123" s="90" t="str">
        <f>IF($B18='3.Matrices'!$J$22,G18,"")</f>
        <v/>
      </c>
      <c r="H123" s="90" t="str">
        <f>IF($B18='3.Matrices'!$J$22,H18,"")</f>
        <v/>
      </c>
      <c r="I123" s="90" t="str">
        <f>IF($B18='3.Matrices'!$J$22,I18,"")</f>
        <v/>
      </c>
      <c r="J123" s="90" t="str">
        <f>IF($B18='3.Matrices'!$J$22,J18,"")</f>
        <v/>
      </c>
      <c r="K123" s="90" t="str">
        <f>IF($B18='3.Matrices'!$J$22,K18,"")</f>
        <v/>
      </c>
      <c r="L123" s="90" t="str">
        <f>IF($B18='3.Matrices'!$J$22,L18,"")</f>
        <v/>
      </c>
      <c r="M123" s="90" t="str">
        <f>IF($B18='3.Matrices'!$J$22,M18,"")</f>
        <v/>
      </c>
      <c r="N123" s="90" t="str">
        <f>IF($B18='3.Matrices'!$J$22,N18,"")</f>
        <v/>
      </c>
      <c r="O123" s="91" t="str">
        <f>IF($B18='3.Matrices'!$J$22,O18,"")</f>
        <v/>
      </c>
      <c r="P123" s="91" t="str">
        <f>IF($B18='3.Matrices'!$J$22,P18,"")</f>
        <v/>
      </c>
      <c r="Q123" s="91" t="str">
        <f>IF($B18='3.Matrices'!$J$22,Q18,"")</f>
        <v/>
      </c>
      <c r="R123" s="91" t="str">
        <f>IF($B18='3.Matrices'!$J$22,R18,"")</f>
        <v/>
      </c>
      <c r="S123" s="91" t="str">
        <f>IF($B18='3.Matrices'!$J$22,S18,"")</f>
        <v/>
      </c>
      <c r="T123" s="91" t="str">
        <f>IF($B18='3.Matrices'!$J$22,T18,"")</f>
        <v/>
      </c>
      <c r="U123" s="91" t="str">
        <f>IF($B18='3.Matrices'!$J$22,U18,"")</f>
        <v/>
      </c>
      <c r="V123" s="91" t="str">
        <f>IF($B18='3.Matrices'!$J$22,V18,"")</f>
        <v/>
      </c>
      <c r="W123" s="91" t="str">
        <f>IF($B18='3.Matrices'!$J$22,W18,"")</f>
        <v/>
      </c>
      <c r="X123" s="92" t="str">
        <f>IF($B18='3.Matrices'!$J$22,X18,"")</f>
        <v/>
      </c>
      <c r="Y123" s="92" t="str">
        <f>IF($B18='3.Matrices'!$J$22,Y18,"")</f>
        <v/>
      </c>
      <c r="Z123" s="92" t="str">
        <f>IF($B18='3.Matrices'!$J$22,Z18,"")</f>
        <v/>
      </c>
      <c r="AA123" s="92" t="str">
        <f>IF($B18='3.Matrices'!$J$22,AA18,"")</f>
        <v/>
      </c>
      <c r="AB123" s="92" t="str">
        <f>IF($B18='3.Matrices'!$J$22,AB18,"")</f>
        <v/>
      </c>
      <c r="AC123" s="54" t="str">
        <f t="shared" si="7"/>
        <v>Rr24</v>
      </c>
      <c r="AD123" s="89" t="str">
        <f>IF($B18='3.Matrices'!$J$22,AD18,"")</f>
        <v/>
      </c>
      <c r="AE123" s="89" t="str">
        <f>IF($B18='3.Matrices'!$J$22,AE18,"")</f>
        <v/>
      </c>
      <c r="AF123" s="89" t="str">
        <f>IF($B18='3.Matrices'!$J$22,AF18,"")</f>
        <v/>
      </c>
      <c r="AG123" s="90" t="str">
        <f>IF($B18='3.Matrices'!$J$22,AG18,"")</f>
        <v/>
      </c>
      <c r="AH123" s="90" t="str">
        <f>IF($B18='3.Matrices'!$J$22,AH18,"")</f>
        <v/>
      </c>
      <c r="AI123" s="90" t="str">
        <f>IF($B18='3.Matrices'!$J$22,AI18,"")</f>
        <v/>
      </c>
      <c r="AJ123" s="90" t="str">
        <f>IF($B18='3.Matrices'!$J$22,AJ18,"")</f>
        <v/>
      </c>
      <c r="AK123" s="90" t="str">
        <f>IF($B18='3.Matrices'!$J$22,AK18,"")</f>
        <v/>
      </c>
      <c r="AL123" s="90" t="str">
        <f>IF($B18='3.Matrices'!$J$22,AL18,"")</f>
        <v/>
      </c>
      <c r="AM123" s="90" t="str">
        <f>IF($B18='3.Matrices'!$J$22,AM18,"")</f>
        <v/>
      </c>
      <c r="AN123" s="90" t="str">
        <f>IF($B18='3.Matrices'!$J$22,AN18,"")</f>
        <v/>
      </c>
      <c r="AO123" s="91" t="str">
        <f>IF($B18='3.Matrices'!$J$22,AO18,"")</f>
        <v/>
      </c>
      <c r="AP123" s="91" t="str">
        <f>IF($B18='3.Matrices'!$J$22,AP18,"")</f>
        <v/>
      </c>
      <c r="AQ123" s="91" t="str">
        <f>IF($B18='3.Matrices'!$J$22,AQ18,"")</f>
        <v/>
      </c>
      <c r="AR123" s="91" t="str">
        <f>IF($B18='3.Matrices'!$J$22,AR18,"")</f>
        <v/>
      </c>
      <c r="AS123" s="91" t="str">
        <f>IF($B18='3.Matrices'!$J$22,AS18,"")</f>
        <v/>
      </c>
      <c r="AT123" s="91" t="str">
        <f>IF($B18='3.Matrices'!$J$22,AT18,"")</f>
        <v/>
      </c>
      <c r="AU123" s="91" t="str">
        <f>IF($B18='3.Matrices'!$J$22,AU18,"")</f>
        <v/>
      </c>
      <c r="AV123" s="91" t="str">
        <f>IF($B18='3.Matrices'!$J$22,AV18,"")</f>
        <v/>
      </c>
      <c r="AW123" s="91" t="str">
        <f>IF($B18='3.Matrices'!$J$22,AW18,"")</f>
        <v/>
      </c>
      <c r="AX123" s="92" t="str">
        <f>IF($B18='3.Matrices'!$J$22,AX18,"")</f>
        <v/>
      </c>
      <c r="AY123" s="92" t="str">
        <f>IF($B18='3.Matrices'!$J$22,AY18,"")</f>
        <v/>
      </c>
      <c r="AZ123" s="92" t="str">
        <f>IF($B18='3.Matrices'!$J$22,AZ18,"")</f>
        <v/>
      </c>
      <c r="BA123" s="92" t="str">
        <f>IF($B18='3.Matrices'!$J$22,BA18,"")</f>
        <v/>
      </c>
      <c r="BB123" s="92" t="str">
        <f>IF($B18='3.Matrices'!$J$22,BB18,"")</f>
        <v/>
      </c>
    </row>
    <row r="124" spans="3:54" x14ac:dyDescent="0.25">
      <c r="C124" s="93" t="str">
        <f t="shared" si="6"/>
        <v>Ri25</v>
      </c>
      <c r="D124" s="89" t="str">
        <f>IF($B19='3.Matrices'!$J$22,D19,"")</f>
        <v/>
      </c>
      <c r="E124" s="89" t="str">
        <f>IF($B19='3.Matrices'!$J$22,E19,"")</f>
        <v/>
      </c>
      <c r="F124" s="89" t="str">
        <f>IF($B19='3.Matrices'!$J$22,F19,"")</f>
        <v/>
      </c>
      <c r="G124" s="90" t="str">
        <f>IF($B19='3.Matrices'!$J$22,G19,"")</f>
        <v/>
      </c>
      <c r="H124" s="90" t="str">
        <f>IF($B19='3.Matrices'!$J$22,H19,"")</f>
        <v/>
      </c>
      <c r="I124" s="90" t="str">
        <f>IF($B19='3.Matrices'!$J$22,I19,"")</f>
        <v/>
      </c>
      <c r="J124" s="90" t="str">
        <f>IF($B19='3.Matrices'!$J$22,J19,"")</f>
        <v/>
      </c>
      <c r="K124" s="90" t="str">
        <f>IF($B19='3.Matrices'!$J$22,K19,"")</f>
        <v/>
      </c>
      <c r="L124" s="90" t="str">
        <f>IF($B19='3.Matrices'!$J$22,L19,"")</f>
        <v/>
      </c>
      <c r="M124" s="90" t="str">
        <f>IF($B19='3.Matrices'!$J$22,M19,"")</f>
        <v/>
      </c>
      <c r="N124" s="90" t="str">
        <f>IF($B19='3.Matrices'!$J$22,N19,"")</f>
        <v/>
      </c>
      <c r="O124" s="91" t="str">
        <f>IF($B19='3.Matrices'!$J$22,O19,"")</f>
        <v/>
      </c>
      <c r="P124" s="91" t="str">
        <f>IF($B19='3.Matrices'!$J$22,P19,"")</f>
        <v/>
      </c>
      <c r="Q124" s="91" t="str">
        <f>IF($B19='3.Matrices'!$J$22,Q19,"")</f>
        <v/>
      </c>
      <c r="R124" s="91" t="str">
        <f>IF($B19='3.Matrices'!$J$22,R19,"")</f>
        <v/>
      </c>
      <c r="S124" s="91" t="str">
        <f>IF($B19='3.Matrices'!$J$22,S19,"")</f>
        <v/>
      </c>
      <c r="T124" s="91" t="str">
        <f>IF($B19='3.Matrices'!$J$22,T19,"")</f>
        <v/>
      </c>
      <c r="U124" s="91" t="str">
        <f>IF($B19='3.Matrices'!$J$22,U19,"")</f>
        <v/>
      </c>
      <c r="V124" s="91" t="str">
        <f>IF($B19='3.Matrices'!$J$22,V19,"")</f>
        <v/>
      </c>
      <c r="W124" s="91" t="str">
        <f>IF($B19='3.Matrices'!$J$22,W19,"")</f>
        <v/>
      </c>
      <c r="X124" s="92" t="str">
        <f>IF($B19='3.Matrices'!$J$22,X19,"")</f>
        <v/>
      </c>
      <c r="Y124" s="92" t="str">
        <f>IF($B19='3.Matrices'!$J$22,Y19,"")</f>
        <v/>
      </c>
      <c r="Z124" s="92" t="str">
        <f>IF($B19='3.Matrices'!$J$22,Z19,"")</f>
        <v/>
      </c>
      <c r="AA124" s="92" t="str">
        <f>IF($B19='3.Matrices'!$J$22,AA19,"")</f>
        <v/>
      </c>
      <c r="AB124" s="92" t="str">
        <f>IF($B19='3.Matrices'!$J$22,AB19,"")</f>
        <v/>
      </c>
      <c r="AC124" s="54" t="str">
        <f t="shared" si="7"/>
        <v>Rr25</v>
      </c>
      <c r="AD124" s="89" t="str">
        <f>IF($B19='3.Matrices'!$J$22,AD19,"")</f>
        <v/>
      </c>
      <c r="AE124" s="89" t="str">
        <f>IF($B19='3.Matrices'!$J$22,AE19,"")</f>
        <v/>
      </c>
      <c r="AF124" s="89" t="str">
        <f>IF($B19='3.Matrices'!$J$22,AF19,"")</f>
        <v/>
      </c>
      <c r="AG124" s="90" t="str">
        <f>IF($B19='3.Matrices'!$J$22,AG19,"")</f>
        <v/>
      </c>
      <c r="AH124" s="90" t="str">
        <f>IF($B19='3.Matrices'!$J$22,AH19,"")</f>
        <v/>
      </c>
      <c r="AI124" s="90" t="str">
        <f>IF($B19='3.Matrices'!$J$22,AI19,"")</f>
        <v/>
      </c>
      <c r="AJ124" s="90" t="str">
        <f>IF($B19='3.Matrices'!$J$22,AJ19,"")</f>
        <v/>
      </c>
      <c r="AK124" s="90" t="str">
        <f>IF($B19='3.Matrices'!$J$22,AK19,"")</f>
        <v/>
      </c>
      <c r="AL124" s="90" t="str">
        <f>IF($B19='3.Matrices'!$J$22,AL19,"")</f>
        <v/>
      </c>
      <c r="AM124" s="90" t="str">
        <f>IF($B19='3.Matrices'!$J$22,AM19,"")</f>
        <v/>
      </c>
      <c r="AN124" s="90" t="str">
        <f>IF($B19='3.Matrices'!$J$22,AN19,"")</f>
        <v/>
      </c>
      <c r="AO124" s="91" t="str">
        <f>IF($B19='3.Matrices'!$J$22,AO19,"")</f>
        <v/>
      </c>
      <c r="AP124" s="91" t="str">
        <f>IF($B19='3.Matrices'!$J$22,AP19,"")</f>
        <v/>
      </c>
      <c r="AQ124" s="91" t="str">
        <f>IF($B19='3.Matrices'!$J$22,AQ19,"")</f>
        <v/>
      </c>
      <c r="AR124" s="91" t="str">
        <f>IF($B19='3.Matrices'!$J$22,AR19,"")</f>
        <v/>
      </c>
      <c r="AS124" s="91" t="str">
        <f>IF($B19='3.Matrices'!$J$22,AS19,"")</f>
        <v/>
      </c>
      <c r="AT124" s="91" t="str">
        <f>IF($B19='3.Matrices'!$J$22,AT19,"")</f>
        <v/>
      </c>
      <c r="AU124" s="91" t="str">
        <f>IF($B19='3.Matrices'!$J$22,AU19,"")</f>
        <v/>
      </c>
      <c r="AV124" s="91" t="str">
        <f>IF($B19='3.Matrices'!$J$22,AV19,"")</f>
        <v/>
      </c>
      <c r="AW124" s="91" t="str">
        <f>IF($B19='3.Matrices'!$J$22,AW19,"")</f>
        <v/>
      </c>
      <c r="AX124" s="92" t="str">
        <f>IF($B19='3.Matrices'!$J$22,AX19,"")</f>
        <v/>
      </c>
      <c r="AY124" s="92" t="str">
        <f>IF($B19='3.Matrices'!$J$22,AY19,"")</f>
        <v/>
      </c>
      <c r="AZ124" s="92" t="str">
        <f>IF($B19='3.Matrices'!$J$22,AZ19,"")</f>
        <v/>
      </c>
      <c r="BA124" s="92" t="str">
        <f>IF($B19='3.Matrices'!$J$22,BA19,"")</f>
        <v/>
      </c>
      <c r="BB124" s="92" t="str">
        <f>IF($B19='3.Matrices'!$J$22,BB19,"")</f>
        <v/>
      </c>
    </row>
    <row r="125" spans="3:54" x14ac:dyDescent="0.25">
      <c r="C125" s="93" t="str">
        <f t="shared" si="6"/>
        <v>Ri26</v>
      </c>
      <c r="D125" s="89" t="str">
        <f>IF($B20='3.Matrices'!$J$22,D20,"")</f>
        <v/>
      </c>
      <c r="E125" s="89" t="str">
        <f>IF($B20='3.Matrices'!$J$22,E20,"")</f>
        <v/>
      </c>
      <c r="F125" s="89" t="str">
        <f>IF($B20='3.Matrices'!$J$22,F20,"")</f>
        <v/>
      </c>
      <c r="G125" s="90" t="str">
        <f>IF($B20='3.Matrices'!$J$22,G20,"")</f>
        <v/>
      </c>
      <c r="H125" s="90" t="str">
        <f>IF($B20='3.Matrices'!$J$22,H20,"")</f>
        <v/>
      </c>
      <c r="I125" s="90" t="str">
        <f>IF($B20='3.Matrices'!$J$22,I20,"")</f>
        <v/>
      </c>
      <c r="J125" s="90" t="str">
        <f>IF($B20='3.Matrices'!$J$22,J20,"")</f>
        <v/>
      </c>
      <c r="K125" s="90" t="str">
        <f>IF($B20='3.Matrices'!$J$22,K20,"")</f>
        <v/>
      </c>
      <c r="L125" s="90" t="str">
        <f>IF($B20='3.Matrices'!$J$22,L20,"")</f>
        <v/>
      </c>
      <c r="M125" s="90" t="str">
        <f>IF($B20='3.Matrices'!$J$22,M20,"")</f>
        <v/>
      </c>
      <c r="N125" s="90" t="str">
        <f>IF($B20='3.Matrices'!$J$22,N20,"")</f>
        <v/>
      </c>
      <c r="O125" s="91" t="str">
        <f>IF($B20='3.Matrices'!$J$22,O20,"")</f>
        <v/>
      </c>
      <c r="P125" s="91" t="str">
        <f>IF($B20='3.Matrices'!$J$22,P20,"")</f>
        <v/>
      </c>
      <c r="Q125" s="91" t="str">
        <f>IF($B20='3.Matrices'!$J$22,Q20,"")</f>
        <v/>
      </c>
      <c r="R125" s="91" t="str">
        <f>IF($B20='3.Matrices'!$J$22,R20,"")</f>
        <v/>
      </c>
      <c r="S125" s="91" t="str">
        <f>IF($B20='3.Matrices'!$J$22,S20,"")</f>
        <v/>
      </c>
      <c r="T125" s="91" t="str">
        <f>IF($B20='3.Matrices'!$J$22,T20,"")</f>
        <v/>
      </c>
      <c r="U125" s="91" t="str">
        <f>IF($B20='3.Matrices'!$J$22,U20,"")</f>
        <v/>
      </c>
      <c r="V125" s="91" t="str">
        <f>IF($B20='3.Matrices'!$J$22,V20,"")</f>
        <v/>
      </c>
      <c r="W125" s="91" t="str">
        <f>IF($B20='3.Matrices'!$J$22,W20,"")</f>
        <v/>
      </c>
      <c r="X125" s="92" t="str">
        <f>IF($B20='3.Matrices'!$J$22,X20,"")</f>
        <v/>
      </c>
      <c r="Y125" s="92" t="str">
        <f>IF($B20='3.Matrices'!$J$22,Y20,"")</f>
        <v/>
      </c>
      <c r="Z125" s="92" t="str">
        <f>IF($B20='3.Matrices'!$J$22,Z20,"")</f>
        <v/>
      </c>
      <c r="AA125" s="92" t="str">
        <f>IF($B20='3.Matrices'!$J$22,AA20,"")</f>
        <v/>
      </c>
      <c r="AB125" s="92" t="str">
        <f>IF($B20='3.Matrices'!$J$22,AB20,"")</f>
        <v/>
      </c>
      <c r="AC125" s="54" t="str">
        <f t="shared" si="7"/>
        <v>Rr26</v>
      </c>
      <c r="AD125" s="89" t="str">
        <f>IF($B20='3.Matrices'!$J$22,AD20,"")</f>
        <v/>
      </c>
      <c r="AE125" s="89" t="str">
        <f>IF($B20='3.Matrices'!$J$22,AE20,"")</f>
        <v/>
      </c>
      <c r="AF125" s="89" t="str">
        <f>IF($B20='3.Matrices'!$J$22,AF20,"")</f>
        <v/>
      </c>
      <c r="AG125" s="90" t="str">
        <f>IF($B20='3.Matrices'!$J$22,AG20,"")</f>
        <v/>
      </c>
      <c r="AH125" s="90" t="str">
        <f>IF($B20='3.Matrices'!$J$22,AH20,"")</f>
        <v/>
      </c>
      <c r="AI125" s="90" t="str">
        <f>IF($B20='3.Matrices'!$J$22,AI20,"")</f>
        <v/>
      </c>
      <c r="AJ125" s="90" t="str">
        <f>IF($B20='3.Matrices'!$J$22,AJ20,"")</f>
        <v/>
      </c>
      <c r="AK125" s="90" t="str">
        <f>IF($B20='3.Matrices'!$J$22,AK20,"")</f>
        <v/>
      </c>
      <c r="AL125" s="90" t="str">
        <f>IF($B20='3.Matrices'!$J$22,AL20,"")</f>
        <v/>
      </c>
      <c r="AM125" s="90" t="str">
        <f>IF($B20='3.Matrices'!$J$22,AM20,"")</f>
        <v/>
      </c>
      <c r="AN125" s="90" t="str">
        <f>IF($B20='3.Matrices'!$J$22,AN20,"")</f>
        <v/>
      </c>
      <c r="AO125" s="91" t="str">
        <f>IF($B20='3.Matrices'!$J$22,AO20,"")</f>
        <v/>
      </c>
      <c r="AP125" s="91" t="str">
        <f>IF($B20='3.Matrices'!$J$22,AP20,"")</f>
        <v/>
      </c>
      <c r="AQ125" s="91" t="str">
        <f>IF($B20='3.Matrices'!$J$22,AQ20,"")</f>
        <v/>
      </c>
      <c r="AR125" s="91" t="str">
        <f>IF($B20='3.Matrices'!$J$22,AR20,"")</f>
        <v/>
      </c>
      <c r="AS125" s="91" t="str">
        <f>IF($B20='3.Matrices'!$J$22,AS20,"")</f>
        <v/>
      </c>
      <c r="AT125" s="91" t="str">
        <f>IF($B20='3.Matrices'!$J$22,AT20,"")</f>
        <v/>
      </c>
      <c r="AU125" s="91" t="str">
        <f>IF($B20='3.Matrices'!$J$22,AU20,"")</f>
        <v/>
      </c>
      <c r="AV125" s="91" t="str">
        <f>IF($B20='3.Matrices'!$J$22,AV20,"")</f>
        <v/>
      </c>
      <c r="AW125" s="91" t="str">
        <f>IF($B20='3.Matrices'!$J$22,AW20,"")</f>
        <v/>
      </c>
      <c r="AX125" s="92" t="str">
        <f>IF($B20='3.Matrices'!$J$22,AX20,"")</f>
        <v/>
      </c>
      <c r="AY125" s="92" t="str">
        <f>IF($B20='3.Matrices'!$J$22,AY20,"")</f>
        <v/>
      </c>
      <c r="AZ125" s="92" t="str">
        <f>IF($B20='3.Matrices'!$J$22,AZ20,"")</f>
        <v/>
      </c>
      <c r="BA125" s="92" t="str">
        <f>IF($B20='3.Matrices'!$J$22,BA20,"")</f>
        <v/>
      </c>
      <c r="BB125" s="92" t="str">
        <f>IF($B20='3.Matrices'!$J$22,BB20,"")</f>
        <v/>
      </c>
    </row>
    <row r="126" spans="3:54" x14ac:dyDescent="0.25">
      <c r="C126" s="93" t="str">
        <f t="shared" si="6"/>
        <v>Ri29</v>
      </c>
      <c r="D126" s="89" t="str">
        <f>IF($B21='3.Matrices'!$J$22,D21,"")</f>
        <v/>
      </c>
      <c r="E126" s="89" t="str">
        <f>IF($B21='3.Matrices'!$J$22,E21,"")</f>
        <v/>
      </c>
      <c r="F126" s="89" t="str">
        <f>IF($B21='3.Matrices'!$J$22,F21,"")</f>
        <v/>
      </c>
      <c r="G126" s="90" t="str">
        <f>IF($B21='3.Matrices'!$J$22,G21,"")</f>
        <v/>
      </c>
      <c r="H126" s="90" t="str">
        <f>IF($B21='3.Matrices'!$J$22,H21,"")</f>
        <v/>
      </c>
      <c r="I126" s="90" t="str">
        <f>IF($B21='3.Matrices'!$J$22,I21,"")</f>
        <v/>
      </c>
      <c r="J126" s="90" t="str">
        <f>IF($B21='3.Matrices'!$J$22,J21,"")</f>
        <v/>
      </c>
      <c r="K126" s="90" t="str">
        <f>IF($B21='3.Matrices'!$J$22,K21,"")</f>
        <v/>
      </c>
      <c r="L126" s="90" t="str">
        <f>IF($B21='3.Matrices'!$J$22,L21,"")</f>
        <v/>
      </c>
      <c r="M126" s="90" t="str">
        <f>IF($B21='3.Matrices'!$J$22,M21,"")</f>
        <v/>
      </c>
      <c r="N126" s="90" t="str">
        <f>IF($B21='3.Matrices'!$J$22,N21,"")</f>
        <v/>
      </c>
      <c r="O126" s="91" t="str">
        <f>IF($B21='3.Matrices'!$J$22,O21,"")</f>
        <v/>
      </c>
      <c r="P126" s="91" t="str">
        <f>IF($B21='3.Matrices'!$J$22,P21,"")</f>
        <v/>
      </c>
      <c r="Q126" s="91" t="str">
        <f>IF($B21='3.Matrices'!$J$22,Q21,"")</f>
        <v/>
      </c>
      <c r="R126" s="91" t="str">
        <f>IF($B21='3.Matrices'!$J$22,R21,"")</f>
        <v/>
      </c>
      <c r="S126" s="91" t="str">
        <f>IF($B21='3.Matrices'!$J$22,S21,"")</f>
        <v/>
      </c>
      <c r="T126" s="91" t="str">
        <f>IF($B21='3.Matrices'!$J$22,T21,"")</f>
        <v/>
      </c>
      <c r="U126" s="91" t="str">
        <f>IF($B21='3.Matrices'!$J$22,U21,"")</f>
        <v/>
      </c>
      <c r="V126" s="91" t="str">
        <f>IF($B21='3.Matrices'!$J$22,V21,"")</f>
        <v/>
      </c>
      <c r="W126" s="91" t="str">
        <f>IF($B21='3.Matrices'!$J$22,W21,"")</f>
        <v/>
      </c>
      <c r="X126" s="92" t="str">
        <f>IF($B21='3.Matrices'!$J$22,X21,"")</f>
        <v/>
      </c>
      <c r="Y126" s="92" t="str">
        <f>IF($B21='3.Matrices'!$J$22,Y21,"")</f>
        <v/>
      </c>
      <c r="Z126" s="92" t="str">
        <f>IF($B21='3.Matrices'!$J$22,Z21,"")</f>
        <v/>
      </c>
      <c r="AA126" s="92" t="str">
        <f>IF($B21='3.Matrices'!$J$22,AA21,"")</f>
        <v/>
      </c>
      <c r="AB126" s="92" t="str">
        <f>IF($B21='3.Matrices'!$J$22,AB21,"")</f>
        <v/>
      </c>
      <c r="AC126" s="54" t="str">
        <f t="shared" si="7"/>
        <v>Rr29</v>
      </c>
      <c r="AD126" s="89" t="str">
        <f>IF($B21='3.Matrices'!$J$22,AD21,"")</f>
        <v/>
      </c>
      <c r="AE126" s="89" t="str">
        <f>IF($B21='3.Matrices'!$J$22,AE21,"")</f>
        <v/>
      </c>
      <c r="AF126" s="89" t="str">
        <f>IF($B21='3.Matrices'!$J$22,AF21,"")</f>
        <v/>
      </c>
      <c r="AG126" s="90" t="str">
        <f>IF($B21='3.Matrices'!$J$22,AG21,"")</f>
        <v/>
      </c>
      <c r="AH126" s="90" t="str">
        <f>IF($B21='3.Matrices'!$J$22,AH21,"")</f>
        <v/>
      </c>
      <c r="AI126" s="90" t="str">
        <f>IF($B21='3.Matrices'!$J$22,AI21,"")</f>
        <v/>
      </c>
      <c r="AJ126" s="90" t="str">
        <f>IF($B21='3.Matrices'!$J$22,AJ21,"")</f>
        <v/>
      </c>
      <c r="AK126" s="90" t="str">
        <f>IF($B21='3.Matrices'!$J$22,AK21,"")</f>
        <v/>
      </c>
      <c r="AL126" s="90" t="str">
        <f>IF($B21='3.Matrices'!$J$22,AL21,"")</f>
        <v/>
      </c>
      <c r="AM126" s="90" t="str">
        <f>IF($B21='3.Matrices'!$J$22,AM21,"")</f>
        <v/>
      </c>
      <c r="AN126" s="90" t="str">
        <f>IF($B21='3.Matrices'!$J$22,AN21,"")</f>
        <v/>
      </c>
      <c r="AO126" s="91" t="str">
        <f>IF($B21='3.Matrices'!$J$22,AO21,"")</f>
        <v/>
      </c>
      <c r="AP126" s="91" t="str">
        <f>IF($B21='3.Matrices'!$J$22,AP21,"")</f>
        <v/>
      </c>
      <c r="AQ126" s="91" t="str">
        <f>IF($B21='3.Matrices'!$J$22,AQ21,"")</f>
        <v/>
      </c>
      <c r="AR126" s="91" t="str">
        <f>IF($B21='3.Matrices'!$J$22,AR21,"")</f>
        <v/>
      </c>
      <c r="AS126" s="91" t="str">
        <f>IF($B21='3.Matrices'!$J$22,AS21,"")</f>
        <v/>
      </c>
      <c r="AT126" s="91" t="str">
        <f>IF($B21='3.Matrices'!$J$22,AT21,"")</f>
        <v/>
      </c>
      <c r="AU126" s="91" t="str">
        <f>IF($B21='3.Matrices'!$J$22,AU21,"")</f>
        <v/>
      </c>
      <c r="AV126" s="91" t="str">
        <f>IF($B21='3.Matrices'!$J$22,AV21,"")</f>
        <v/>
      </c>
      <c r="AW126" s="91" t="str">
        <f>IF($B21='3.Matrices'!$J$22,AW21,"")</f>
        <v/>
      </c>
      <c r="AX126" s="92" t="str">
        <f>IF($B21='3.Matrices'!$J$22,AX21,"")</f>
        <v/>
      </c>
      <c r="AY126" s="92" t="str">
        <f>IF($B21='3.Matrices'!$J$22,AY21,"")</f>
        <v/>
      </c>
      <c r="AZ126" s="92" t="str">
        <f>IF($B21='3.Matrices'!$J$22,AZ21,"")</f>
        <v/>
      </c>
      <c r="BA126" s="92" t="str">
        <f>IF($B21='3.Matrices'!$J$22,BA21,"")</f>
        <v/>
      </c>
      <c r="BB126" s="92" t="str">
        <f>IF($B21='3.Matrices'!$J$22,BB21,"")</f>
        <v/>
      </c>
    </row>
    <row r="127" spans="3:54" x14ac:dyDescent="0.25">
      <c r="C127" s="93" t="str">
        <f t="shared" si="6"/>
        <v>Ri44</v>
      </c>
      <c r="D127" s="89" t="str">
        <f>IF($B22='3.Matrices'!$J$22,D22,"")</f>
        <v/>
      </c>
      <c r="E127" s="89" t="str">
        <f>IF($B22='3.Matrices'!$J$22,E22,"")</f>
        <v/>
      </c>
      <c r="F127" s="89" t="str">
        <f>IF($B22='3.Matrices'!$J$22,F22,"")</f>
        <v/>
      </c>
      <c r="G127" s="90" t="str">
        <f>IF($B22='3.Matrices'!$J$22,G22,"")</f>
        <v/>
      </c>
      <c r="H127" s="90" t="str">
        <f>IF($B22='3.Matrices'!$J$22,H22,"")</f>
        <v/>
      </c>
      <c r="I127" s="90" t="str">
        <f>IF($B22='3.Matrices'!$J$22,I22,"")</f>
        <v/>
      </c>
      <c r="J127" s="90" t="str">
        <f>IF($B22='3.Matrices'!$J$22,J22,"")</f>
        <v/>
      </c>
      <c r="K127" s="90" t="str">
        <f>IF($B22='3.Matrices'!$J$22,K22,"")</f>
        <v/>
      </c>
      <c r="L127" s="90" t="str">
        <f>IF($B22='3.Matrices'!$J$22,L22,"")</f>
        <v/>
      </c>
      <c r="M127" s="90" t="str">
        <f>IF($B22='3.Matrices'!$J$22,M22,"")</f>
        <v/>
      </c>
      <c r="N127" s="90" t="str">
        <f>IF($B22='3.Matrices'!$J$22,N22,"")</f>
        <v/>
      </c>
      <c r="O127" s="91" t="str">
        <f>IF($B22='3.Matrices'!$J$22,O22,"")</f>
        <v/>
      </c>
      <c r="P127" s="91" t="str">
        <f>IF($B22='3.Matrices'!$J$22,P22,"")</f>
        <v/>
      </c>
      <c r="Q127" s="91" t="str">
        <f>IF($B22='3.Matrices'!$J$22,Q22,"")</f>
        <v/>
      </c>
      <c r="R127" s="91" t="str">
        <f>IF($B22='3.Matrices'!$J$22,R22,"")</f>
        <v/>
      </c>
      <c r="S127" s="91" t="str">
        <f>IF($B22='3.Matrices'!$J$22,S22,"")</f>
        <v/>
      </c>
      <c r="T127" s="91" t="str">
        <f>IF($B22='3.Matrices'!$J$22,T22,"")</f>
        <v/>
      </c>
      <c r="U127" s="91" t="str">
        <f>IF($B22='3.Matrices'!$J$22,U22,"")</f>
        <v/>
      </c>
      <c r="V127" s="91" t="str">
        <f>IF($B22='3.Matrices'!$J$22,V22,"")</f>
        <v/>
      </c>
      <c r="W127" s="91" t="str">
        <f>IF($B22='3.Matrices'!$J$22,W22,"")</f>
        <v/>
      </c>
      <c r="X127" s="92" t="str">
        <f>IF($B22='3.Matrices'!$J$22,X22,"")</f>
        <v/>
      </c>
      <c r="Y127" s="92" t="str">
        <f>IF($B22='3.Matrices'!$J$22,Y22,"")</f>
        <v/>
      </c>
      <c r="Z127" s="92" t="str">
        <f>IF($B22='3.Matrices'!$J$22,Z22,"")</f>
        <v/>
      </c>
      <c r="AA127" s="92" t="str">
        <f>IF($B22='3.Matrices'!$J$22,AA22,"")</f>
        <v/>
      </c>
      <c r="AB127" s="92" t="str">
        <f>IF($B22='3.Matrices'!$J$22,AB22,"")</f>
        <v/>
      </c>
      <c r="AC127" s="54" t="str">
        <f t="shared" si="7"/>
        <v>Rr44</v>
      </c>
      <c r="AD127" s="89" t="str">
        <f>IF($B22='3.Matrices'!$J$22,AD22,"")</f>
        <v/>
      </c>
      <c r="AE127" s="89" t="str">
        <f>IF($B22='3.Matrices'!$J$22,AE22,"")</f>
        <v/>
      </c>
      <c r="AF127" s="89" t="str">
        <f>IF($B22='3.Matrices'!$J$22,AF22,"")</f>
        <v/>
      </c>
      <c r="AG127" s="90" t="str">
        <f>IF($B22='3.Matrices'!$J$22,AG22,"")</f>
        <v/>
      </c>
      <c r="AH127" s="90" t="str">
        <f>IF($B22='3.Matrices'!$J$22,AH22,"")</f>
        <v/>
      </c>
      <c r="AI127" s="90" t="str">
        <f>IF($B22='3.Matrices'!$J$22,AI22,"")</f>
        <v/>
      </c>
      <c r="AJ127" s="90" t="str">
        <f>IF($B22='3.Matrices'!$J$22,AJ22,"")</f>
        <v/>
      </c>
      <c r="AK127" s="90" t="str">
        <f>IF($B22='3.Matrices'!$J$22,AK22,"")</f>
        <v/>
      </c>
      <c r="AL127" s="90" t="str">
        <f>IF($B22='3.Matrices'!$J$22,AL22,"")</f>
        <v/>
      </c>
      <c r="AM127" s="90" t="str">
        <f>IF($B22='3.Matrices'!$J$22,AM22,"")</f>
        <v/>
      </c>
      <c r="AN127" s="90" t="str">
        <f>IF($B22='3.Matrices'!$J$22,AN22,"")</f>
        <v/>
      </c>
      <c r="AO127" s="91" t="str">
        <f>IF($B22='3.Matrices'!$J$22,AO22,"")</f>
        <v/>
      </c>
      <c r="AP127" s="91" t="str">
        <f>IF($B22='3.Matrices'!$J$22,AP22,"")</f>
        <v/>
      </c>
      <c r="AQ127" s="91" t="str">
        <f>IF($B22='3.Matrices'!$J$22,AQ22,"")</f>
        <v/>
      </c>
      <c r="AR127" s="91" t="str">
        <f>IF($B22='3.Matrices'!$J$22,AR22,"")</f>
        <v/>
      </c>
      <c r="AS127" s="91" t="str">
        <f>IF($B22='3.Matrices'!$J$22,AS22,"")</f>
        <v/>
      </c>
      <c r="AT127" s="91" t="str">
        <f>IF($B22='3.Matrices'!$J$22,AT22,"")</f>
        <v/>
      </c>
      <c r="AU127" s="91" t="str">
        <f>IF($B22='3.Matrices'!$J$22,AU22,"")</f>
        <v/>
      </c>
      <c r="AV127" s="91" t="str">
        <f>IF($B22='3.Matrices'!$J$22,AV22,"")</f>
        <v/>
      </c>
      <c r="AW127" s="91" t="str">
        <f>IF($B22='3.Matrices'!$J$22,AW22,"")</f>
        <v/>
      </c>
      <c r="AX127" s="92" t="str">
        <f>IF($B22='3.Matrices'!$J$22,AX22,"")</f>
        <v/>
      </c>
      <c r="AY127" s="92" t="str">
        <f>IF($B22='3.Matrices'!$J$22,AY22,"")</f>
        <v/>
      </c>
      <c r="AZ127" s="92" t="str">
        <f>IF($B22='3.Matrices'!$J$22,AZ22,"")</f>
        <v/>
      </c>
      <c r="BA127" s="92" t="str">
        <f>IF($B22='3.Matrices'!$J$22,BA22,"")</f>
        <v/>
      </c>
      <c r="BB127" s="92" t="str">
        <f>IF($B22='3.Matrices'!$J$22,BB22,"")</f>
        <v/>
      </c>
    </row>
    <row r="128" spans="3:54" x14ac:dyDescent="0.25">
      <c r="C128" s="93" t="str">
        <f t="shared" si="6"/>
        <v>Ri45</v>
      </c>
      <c r="D128" s="89" t="str">
        <f>IF($B23='3.Matrices'!$J$22,D23,"")</f>
        <v/>
      </c>
      <c r="E128" s="89" t="str">
        <f>IF($B23='3.Matrices'!$J$22,E23,"")</f>
        <v/>
      </c>
      <c r="F128" s="89" t="str">
        <f>IF($B23='3.Matrices'!$J$22,F23,"")</f>
        <v/>
      </c>
      <c r="G128" s="90" t="str">
        <f>IF($B23='3.Matrices'!$J$22,G23,"")</f>
        <v/>
      </c>
      <c r="H128" s="90" t="str">
        <f>IF($B23='3.Matrices'!$J$22,H23,"")</f>
        <v/>
      </c>
      <c r="I128" s="90" t="str">
        <f>IF($B23='3.Matrices'!$J$22,I23,"")</f>
        <v/>
      </c>
      <c r="J128" s="90" t="str">
        <f>IF($B23='3.Matrices'!$J$22,J23,"")</f>
        <v/>
      </c>
      <c r="K128" s="90" t="str">
        <f>IF($B23='3.Matrices'!$J$22,K23,"")</f>
        <v/>
      </c>
      <c r="L128" s="90" t="str">
        <f>IF($B23='3.Matrices'!$J$22,L23,"")</f>
        <v/>
      </c>
      <c r="M128" s="90" t="str">
        <f>IF($B23='3.Matrices'!$J$22,M23,"")</f>
        <v/>
      </c>
      <c r="N128" s="90" t="str">
        <f>IF($B23='3.Matrices'!$J$22,N23,"")</f>
        <v/>
      </c>
      <c r="O128" s="91" t="str">
        <f>IF($B23='3.Matrices'!$J$22,O23,"")</f>
        <v/>
      </c>
      <c r="P128" s="91" t="str">
        <f>IF($B23='3.Matrices'!$J$22,P23,"")</f>
        <v/>
      </c>
      <c r="Q128" s="91" t="str">
        <f>IF($B23='3.Matrices'!$J$22,Q23,"")</f>
        <v/>
      </c>
      <c r="R128" s="91" t="str">
        <f>IF($B23='3.Matrices'!$J$22,R23,"")</f>
        <v/>
      </c>
      <c r="S128" s="91" t="str">
        <f>IF($B23='3.Matrices'!$J$22,S23,"")</f>
        <v/>
      </c>
      <c r="T128" s="91" t="str">
        <f>IF($B23='3.Matrices'!$J$22,T23,"")</f>
        <v/>
      </c>
      <c r="U128" s="91" t="str">
        <f>IF($B23='3.Matrices'!$J$22,U23,"")</f>
        <v/>
      </c>
      <c r="V128" s="91" t="str">
        <f>IF($B23='3.Matrices'!$J$22,V23,"")</f>
        <v/>
      </c>
      <c r="W128" s="91" t="str">
        <f>IF($B23='3.Matrices'!$J$22,W23,"")</f>
        <v/>
      </c>
      <c r="X128" s="92" t="str">
        <f>IF($B23='3.Matrices'!$J$22,X23,"")</f>
        <v/>
      </c>
      <c r="Y128" s="92" t="str">
        <f>IF($B23='3.Matrices'!$J$22,Y23,"")</f>
        <v/>
      </c>
      <c r="Z128" s="92" t="str">
        <f>IF($B23='3.Matrices'!$J$22,Z23,"")</f>
        <v/>
      </c>
      <c r="AA128" s="92" t="str">
        <f>IF($B23='3.Matrices'!$J$22,AA23,"")</f>
        <v/>
      </c>
      <c r="AB128" s="92" t="str">
        <f>IF($B23='3.Matrices'!$J$22,AB23,"")</f>
        <v/>
      </c>
      <c r="AC128" s="54" t="str">
        <f t="shared" si="7"/>
        <v>Rr45</v>
      </c>
      <c r="AD128" s="89" t="str">
        <f>IF($B23='3.Matrices'!$J$22,AD23,"")</f>
        <v/>
      </c>
      <c r="AE128" s="89" t="str">
        <f>IF($B23='3.Matrices'!$J$22,AE23,"")</f>
        <v/>
      </c>
      <c r="AF128" s="89" t="str">
        <f>IF($B23='3.Matrices'!$J$22,AF23,"")</f>
        <v/>
      </c>
      <c r="AG128" s="90" t="str">
        <f>IF($B23='3.Matrices'!$J$22,AG23,"")</f>
        <v/>
      </c>
      <c r="AH128" s="90" t="str">
        <f>IF($B23='3.Matrices'!$J$22,AH23,"")</f>
        <v/>
      </c>
      <c r="AI128" s="90" t="str">
        <f>IF($B23='3.Matrices'!$J$22,AI23,"")</f>
        <v/>
      </c>
      <c r="AJ128" s="90" t="str">
        <f>IF($B23='3.Matrices'!$J$22,AJ23,"")</f>
        <v/>
      </c>
      <c r="AK128" s="90" t="str">
        <f>IF($B23='3.Matrices'!$J$22,AK23,"")</f>
        <v/>
      </c>
      <c r="AL128" s="90" t="str">
        <f>IF($B23='3.Matrices'!$J$22,AL23,"")</f>
        <v/>
      </c>
      <c r="AM128" s="90" t="str">
        <f>IF($B23='3.Matrices'!$J$22,AM23,"")</f>
        <v/>
      </c>
      <c r="AN128" s="90" t="str">
        <f>IF($B23='3.Matrices'!$J$22,AN23,"")</f>
        <v/>
      </c>
      <c r="AO128" s="91" t="str">
        <f>IF($B23='3.Matrices'!$J$22,AO23,"")</f>
        <v/>
      </c>
      <c r="AP128" s="91" t="str">
        <f>IF($B23='3.Matrices'!$J$22,AP23,"")</f>
        <v/>
      </c>
      <c r="AQ128" s="91" t="str">
        <f>IF($B23='3.Matrices'!$J$22,AQ23,"")</f>
        <v/>
      </c>
      <c r="AR128" s="91" t="str">
        <f>IF($B23='3.Matrices'!$J$22,AR23,"")</f>
        <v/>
      </c>
      <c r="AS128" s="91" t="str">
        <f>IF($B23='3.Matrices'!$J$22,AS23,"")</f>
        <v/>
      </c>
      <c r="AT128" s="91" t="str">
        <f>IF($B23='3.Matrices'!$J$22,AT23,"")</f>
        <v/>
      </c>
      <c r="AU128" s="91" t="str">
        <f>IF($B23='3.Matrices'!$J$22,AU23,"")</f>
        <v/>
      </c>
      <c r="AV128" s="91" t="str">
        <f>IF($B23='3.Matrices'!$J$22,AV23,"")</f>
        <v/>
      </c>
      <c r="AW128" s="91" t="str">
        <f>IF($B23='3.Matrices'!$J$22,AW23,"")</f>
        <v/>
      </c>
      <c r="AX128" s="92" t="str">
        <f>IF($B23='3.Matrices'!$J$22,AX23,"")</f>
        <v/>
      </c>
      <c r="AY128" s="92" t="str">
        <f>IF($B23='3.Matrices'!$J$22,AY23,"")</f>
        <v/>
      </c>
      <c r="AZ128" s="92" t="str">
        <f>IF($B23='3.Matrices'!$J$22,AZ23,"")</f>
        <v/>
      </c>
      <c r="BA128" s="92" t="str">
        <f>IF($B23='3.Matrices'!$J$22,BA23,"")</f>
        <v/>
      </c>
      <c r="BB128" s="92" t="str">
        <f>IF($B23='3.Matrices'!$J$22,BB23,"")</f>
        <v/>
      </c>
    </row>
    <row r="129" spans="3:54" x14ac:dyDescent="0.25">
      <c r="C129" s="93" t="str">
        <f t="shared" si="6"/>
        <v>Ri46</v>
      </c>
      <c r="D129" s="89" t="str">
        <f>IF($B24='3.Matrices'!$J$22,D24,"")</f>
        <v/>
      </c>
      <c r="E129" s="89" t="str">
        <f>IF($B24='3.Matrices'!$J$22,E24,"")</f>
        <v/>
      </c>
      <c r="F129" s="89" t="str">
        <f>IF($B24='3.Matrices'!$J$22,F24,"")</f>
        <v/>
      </c>
      <c r="G129" s="90" t="str">
        <f>IF($B24='3.Matrices'!$J$22,G24,"")</f>
        <v/>
      </c>
      <c r="H129" s="90" t="str">
        <f>IF($B24='3.Matrices'!$J$22,H24,"")</f>
        <v/>
      </c>
      <c r="I129" s="90" t="str">
        <f>IF($B24='3.Matrices'!$J$22,I24,"")</f>
        <v/>
      </c>
      <c r="J129" s="90" t="str">
        <f>IF($B24='3.Matrices'!$J$22,J24,"")</f>
        <v/>
      </c>
      <c r="K129" s="90" t="str">
        <f>IF($B24='3.Matrices'!$J$22,K24,"")</f>
        <v/>
      </c>
      <c r="L129" s="90" t="str">
        <f>IF($B24='3.Matrices'!$J$22,L24,"")</f>
        <v/>
      </c>
      <c r="M129" s="90" t="str">
        <f>IF($B24='3.Matrices'!$J$22,M24,"")</f>
        <v/>
      </c>
      <c r="N129" s="90" t="str">
        <f>IF($B24='3.Matrices'!$J$22,N24,"")</f>
        <v/>
      </c>
      <c r="O129" s="91" t="str">
        <f>IF($B24='3.Matrices'!$J$22,O24,"")</f>
        <v/>
      </c>
      <c r="P129" s="91" t="str">
        <f>IF($B24='3.Matrices'!$J$22,P24,"")</f>
        <v/>
      </c>
      <c r="Q129" s="91" t="str">
        <f>IF($B24='3.Matrices'!$J$22,Q24,"")</f>
        <v/>
      </c>
      <c r="R129" s="91" t="str">
        <f>IF($B24='3.Matrices'!$J$22,R24,"")</f>
        <v/>
      </c>
      <c r="S129" s="91" t="str">
        <f>IF($B24='3.Matrices'!$J$22,S24,"")</f>
        <v/>
      </c>
      <c r="T129" s="91" t="str">
        <f>IF($B24='3.Matrices'!$J$22,T24,"")</f>
        <v/>
      </c>
      <c r="U129" s="91" t="str">
        <f>IF($B24='3.Matrices'!$J$22,U24,"")</f>
        <v/>
      </c>
      <c r="V129" s="91" t="str">
        <f>IF($B24='3.Matrices'!$J$22,V24,"")</f>
        <v/>
      </c>
      <c r="W129" s="91" t="str">
        <f>IF($B24='3.Matrices'!$J$22,W24,"")</f>
        <v/>
      </c>
      <c r="X129" s="92" t="str">
        <f>IF($B24='3.Matrices'!$J$22,X24,"")</f>
        <v/>
      </c>
      <c r="Y129" s="92" t="str">
        <f>IF($B24='3.Matrices'!$J$22,Y24,"")</f>
        <v/>
      </c>
      <c r="Z129" s="92" t="str">
        <f>IF($B24='3.Matrices'!$J$22,Z24,"")</f>
        <v/>
      </c>
      <c r="AA129" s="92" t="str">
        <f>IF($B24='3.Matrices'!$J$22,AA24,"")</f>
        <v/>
      </c>
      <c r="AB129" s="92" t="str">
        <f>IF($B24='3.Matrices'!$J$22,AB24,"")</f>
        <v/>
      </c>
      <c r="AC129" s="54" t="str">
        <f t="shared" si="7"/>
        <v>Rr46</v>
      </c>
      <c r="AD129" s="89" t="str">
        <f>IF($B24='3.Matrices'!$J$22,AD24,"")</f>
        <v/>
      </c>
      <c r="AE129" s="89" t="str">
        <f>IF($B24='3.Matrices'!$J$22,AE24,"")</f>
        <v/>
      </c>
      <c r="AF129" s="89" t="str">
        <f>IF($B24='3.Matrices'!$J$22,AF24,"")</f>
        <v/>
      </c>
      <c r="AG129" s="90" t="str">
        <f>IF($B24='3.Matrices'!$J$22,AG24,"")</f>
        <v/>
      </c>
      <c r="AH129" s="90" t="str">
        <f>IF($B24='3.Matrices'!$J$22,AH24,"")</f>
        <v/>
      </c>
      <c r="AI129" s="90" t="str">
        <f>IF($B24='3.Matrices'!$J$22,AI24,"")</f>
        <v/>
      </c>
      <c r="AJ129" s="90" t="str">
        <f>IF($B24='3.Matrices'!$J$22,AJ24,"")</f>
        <v/>
      </c>
      <c r="AK129" s="90" t="str">
        <f>IF($B24='3.Matrices'!$J$22,AK24,"")</f>
        <v/>
      </c>
      <c r="AL129" s="90" t="str">
        <f>IF($B24='3.Matrices'!$J$22,AL24,"")</f>
        <v/>
      </c>
      <c r="AM129" s="90" t="str">
        <f>IF($B24='3.Matrices'!$J$22,AM24,"")</f>
        <v/>
      </c>
      <c r="AN129" s="90" t="str">
        <f>IF($B24='3.Matrices'!$J$22,AN24,"")</f>
        <v/>
      </c>
      <c r="AO129" s="91" t="str">
        <f>IF($B24='3.Matrices'!$J$22,AO24,"")</f>
        <v/>
      </c>
      <c r="AP129" s="91" t="str">
        <f>IF($B24='3.Matrices'!$J$22,AP24,"")</f>
        <v/>
      </c>
      <c r="AQ129" s="91" t="str">
        <f>IF($B24='3.Matrices'!$J$22,AQ24,"")</f>
        <v/>
      </c>
      <c r="AR129" s="91" t="str">
        <f>IF($B24='3.Matrices'!$J$22,AR24,"")</f>
        <v/>
      </c>
      <c r="AS129" s="91" t="str">
        <f>IF($B24='3.Matrices'!$J$22,AS24,"")</f>
        <v/>
      </c>
      <c r="AT129" s="91" t="str">
        <f>IF($B24='3.Matrices'!$J$22,AT24,"")</f>
        <v/>
      </c>
      <c r="AU129" s="91" t="str">
        <f>IF($B24='3.Matrices'!$J$22,AU24,"")</f>
        <v/>
      </c>
      <c r="AV129" s="91" t="str">
        <f>IF($B24='3.Matrices'!$J$22,AV24,"")</f>
        <v/>
      </c>
      <c r="AW129" s="91" t="str">
        <f>IF($B24='3.Matrices'!$J$22,AW24,"")</f>
        <v/>
      </c>
      <c r="AX129" s="92" t="str">
        <f>IF($B24='3.Matrices'!$J$22,AX24,"")</f>
        <v/>
      </c>
      <c r="AY129" s="92" t="str">
        <f>IF($B24='3.Matrices'!$J$22,AY24,"")</f>
        <v/>
      </c>
      <c r="AZ129" s="92" t="str">
        <f>IF($B24='3.Matrices'!$J$22,AZ24,"")</f>
        <v/>
      </c>
      <c r="BA129" s="92" t="str">
        <f>IF($B24='3.Matrices'!$J$22,BA24,"")</f>
        <v/>
      </c>
      <c r="BB129" s="92" t="str">
        <f>IF($B24='3.Matrices'!$J$22,BB24,"")</f>
        <v/>
      </c>
    </row>
    <row r="130" spans="3:54" x14ac:dyDescent="0.25">
      <c r="C130" s="93" t="str">
        <f t="shared" si="6"/>
        <v>Ri1</v>
      </c>
      <c r="D130" s="89" t="str">
        <f>IF($B25='3.Matrices'!$J$22,D25,"")</f>
        <v/>
      </c>
      <c r="E130" s="89" t="str">
        <f>IF($B25='3.Matrices'!$J$22,E25,"")</f>
        <v/>
      </c>
      <c r="F130" s="89" t="str">
        <f>IF($B25='3.Matrices'!$J$22,F25,"")</f>
        <v/>
      </c>
      <c r="G130" s="90" t="str">
        <f>IF($B25='3.Matrices'!$J$22,G25,"")</f>
        <v/>
      </c>
      <c r="H130" s="90" t="str">
        <f>IF($B25='3.Matrices'!$J$22,H25,"")</f>
        <v/>
      </c>
      <c r="I130" s="90" t="str">
        <f>IF($B25='3.Matrices'!$J$22,I25,"")</f>
        <v/>
      </c>
      <c r="J130" s="90" t="str">
        <f>IF($B25='3.Matrices'!$J$22,J25,"")</f>
        <v/>
      </c>
      <c r="K130" s="90" t="str">
        <f>IF($B25='3.Matrices'!$J$22,K25,"")</f>
        <v/>
      </c>
      <c r="L130" s="90" t="str">
        <f>IF($B25='3.Matrices'!$J$22,L25,"")</f>
        <v/>
      </c>
      <c r="M130" s="90" t="str">
        <f>IF($B25='3.Matrices'!$J$22,M25,"")</f>
        <v/>
      </c>
      <c r="N130" s="90" t="str">
        <f>IF($B25='3.Matrices'!$J$22,N25,"")</f>
        <v/>
      </c>
      <c r="O130" s="91" t="str">
        <f>IF($B25='3.Matrices'!$J$22,O25,"")</f>
        <v/>
      </c>
      <c r="P130" s="91" t="str">
        <f>IF($B25='3.Matrices'!$J$22,P25,"")</f>
        <v/>
      </c>
      <c r="Q130" s="91" t="str">
        <f>IF($B25='3.Matrices'!$J$22,Q25,"")</f>
        <v/>
      </c>
      <c r="R130" s="91" t="str">
        <f>IF($B25='3.Matrices'!$J$22,R25,"")</f>
        <v/>
      </c>
      <c r="S130" s="91" t="str">
        <f>IF($B25='3.Matrices'!$J$22,S25,"")</f>
        <v/>
      </c>
      <c r="T130" s="91" t="str">
        <f>IF($B25='3.Matrices'!$J$22,T25,"")</f>
        <v/>
      </c>
      <c r="U130" s="91" t="str">
        <f>IF($B25='3.Matrices'!$J$22,U25,"")</f>
        <v/>
      </c>
      <c r="V130" s="91" t="str">
        <f>IF($B25='3.Matrices'!$J$22,V25,"")</f>
        <v/>
      </c>
      <c r="W130" s="91" t="str">
        <f>IF($B25='3.Matrices'!$J$22,W25,"")</f>
        <v/>
      </c>
      <c r="X130" s="92" t="str">
        <f>IF($B25='3.Matrices'!$J$22,X25,"")</f>
        <v/>
      </c>
      <c r="Y130" s="92" t="str">
        <f>IF($B25='3.Matrices'!$J$22,Y25,"")</f>
        <v/>
      </c>
      <c r="Z130" s="92" t="str">
        <f>IF($B25='3.Matrices'!$J$22,Z25,"")</f>
        <v/>
      </c>
      <c r="AA130" s="92" t="str">
        <f>IF($B25='3.Matrices'!$J$22,AA25,"")</f>
        <v/>
      </c>
      <c r="AB130" s="92" t="str">
        <f>IF($B25='3.Matrices'!$J$22,AB25,"")</f>
        <v/>
      </c>
      <c r="AC130" s="54" t="str">
        <f t="shared" si="7"/>
        <v>Rr1</v>
      </c>
      <c r="AD130" s="89" t="str">
        <f>IF($B25='3.Matrices'!$J$22,AD25,"")</f>
        <v/>
      </c>
      <c r="AE130" s="89" t="str">
        <f>IF($B25='3.Matrices'!$J$22,AE25,"")</f>
        <v/>
      </c>
      <c r="AF130" s="89" t="str">
        <f>IF($B25='3.Matrices'!$J$22,AF25,"")</f>
        <v/>
      </c>
      <c r="AG130" s="90" t="str">
        <f>IF($B25='3.Matrices'!$J$22,AG25,"")</f>
        <v/>
      </c>
      <c r="AH130" s="90" t="str">
        <f>IF($B25='3.Matrices'!$J$22,AH25,"")</f>
        <v/>
      </c>
      <c r="AI130" s="90" t="str">
        <f>IF($B25='3.Matrices'!$J$22,AI25,"")</f>
        <v/>
      </c>
      <c r="AJ130" s="90" t="str">
        <f>IF($B25='3.Matrices'!$J$22,AJ25,"")</f>
        <v/>
      </c>
      <c r="AK130" s="90" t="str">
        <f>IF($B25='3.Matrices'!$J$22,AK25,"")</f>
        <v/>
      </c>
      <c r="AL130" s="90" t="str">
        <f>IF($B25='3.Matrices'!$J$22,AL25,"")</f>
        <v/>
      </c>
      <c r="AM130" s="90" t="str">
        <f>IF($B25='3.Matrices'!$J$22,AM25,"")</f>
        <v/>
      </c>
      <c r="AN130" s="90" t="str">
        <f>IF($B25='3.Matrices'!$J$22,AN25,"")</f>
        <v/>
      </c>
      <c r="AO130" s="91" t="str">
        <f>IF($B25='3.Matrices'!$J$22,AO25,"")</f>
        <v/>
      </c>
      <c r="AP130" s="91" t="str">
        <f>IF($B25='3.Matrices'!$J$22,AP25,"")</f>
        <v/>
      </c>
      <c r="AQ130" s="91" t="str">
        <f>IF($B25='3.Matrices'!$J$22,AQ25,"")</f>
        <v/>
      </c>
      <c r="AR130" s="91" t="str">
        <f>IF($B25='3.Matrices'!$J$22,AR25,"")</f>
        <v/>
      </c>
      <c r="AS130" s="91" t="str">
        <f>IF($B25='3.Matrices'!$J$22,AS25,"")</f>
        <v/>
      </c>
      <c r="AT130" s="91" t="str">
        <f>IF($B25='3.Matrices'!$J$22,AT25,"")</f>
        <v/>
      </c>
      <c r="AU130" s="91" t="str">
        <f>IF($B25='3.Matrices'!$J$22,AU25,"")</f>
        <v/>
      </c>
      <c r="AV130" s="91" t="str">
        <f>IF($B25='3.Matrices'!$J$22,AV25,"")</f>
        <v/>
      </c>
      <c r="AW130" s="91" t="str">
        <f>IF($B25='3.Matrices'!$J$22,AW25,"")</f>
        <v/>
      </c>
      <c r="AX130" s="92" t="str">
        <f>IF($B25='3.Matrices'!$J$22,AX25,"")</f>
        <v/>
      </c>
      <c r="AY130" s="92" t="str">
        <f>IF($B25='3.Matrices'!$J$22,AY25,"")</f>
        <v/>
      </c>
      <c r="AZ130" s="92" t="str">
        <f>IF($B25='3.Matrices'!$J$22,AZ25,"")</f>
        <v/>
      </c>
      <c r="BA130" s="92" t="str">
        <f>IF($B25='3.Matrices'!$J$22,BA25,"")</f>
        <v/>
      </c>
      <c r="BB130" s="92" t="str">
        <f>IF($B25='3.Matrices'!$J$22,BB25,"")</f>
        <v/>
      </c>
    </row>
    <row r="131" spans="3:54" x14ac:dyDescent="0.25">
      <c r="C131" s="93" t="str">
        <f t="shared" si="6"/>
        <v>Ri40</v>
      </c>
      <c r="D131" s="89" t="str">
        <f>IF($B26='3.Matrices'!$J$22,D26,"")</f>
        <v/>
      </c>
      <c r="E131" s="89" t="str">
        <f>IF($B26='3.Matrices'!$J$22,E26,"")</f>
        <v/>
      </c>
      <c r="F131" s="89" t="str">
        <f>IF($B26='3.Matrices'!$J$22,F26,"")</f>
        <v/>
      </c>
      <c r="G131" s="90" t="str">
        <f>IF($B26='3.Matrices'!$J$22,G26,"")</f>
        <v/>
      </c>
      <c r="H131" s="90" t="str">
        <f>IF($B26='3.Matrices'!$J$22,H26,"")</f>
        <v/>
      </c>
      <c r="I131" s="90" t="str">
        <f>IF($B26='3.Matrices'!$J$22,I26,"")</f>
        <v/>
      </c>
      <c r="J131" s="90" t="str">
        <f>IF($B26='3.Matrices'!$J$22,J26,"")</f>
        <v/>
      </c>
      <c r="K131" s="90" t="str">
        <f>IF($B26='3.Matrices'!$J$22,K26,"")</f>
        <v/>
      </c>
      <c r="L131" s="90" t="str">
        <f>IF($B26='3.Matrices'!$J$22,L26,"")</f>
        <v/>
      </c>
      <c r="M131" s="90" t="str">
        <f>IF($B26='3.Matrices'!$J$22,M26,"")</f>
        <v/>
      </c>
      <c r="N131" s="90" t="str">
        <f>IF($B26='3.Matrices'!$J$22,N26,"")</f>
        <v/>
      </c>
      <c r="O131" s="91" t="str">
        <f>IF($B26='3.Matrices'!$J$22,O26,"")</f>
        <v/>
      </c>
      <c r="P131" s="91" t="str">
        <f>IF($B26='3.Matrices'!$J$22,P26,"")</f>
        <v/>
      </c>
      <c r="Q131" s="91" t="str">
        <f>IF($B26='3.Matrices'!$J$22,Q26,"")</f>
        <v/>
      </c>
      <c r="R131" s="91" t="str">
        <f>IF($B26='3.Matrices'!$J$22,R26,"")</f>
        <v/>
      </c>
      <c r="S131" s="91" t="str">
        <f>IF($B26='3.Matrices'!$J$22,S26,"")</f>
        <v/>
      </c>
      <c r="T131" s="91" t="str">
        <f>IF($B26='3.Matrices'!$J$22,T26,"")</f>
        <v/>
      </c>
      <c r="U131" s="91" t="str">
        <f>IF($B26='3.Matrices'!$J$22,U26,"")</f>
        <v/>
      </c>
      <c r="V131" s="91" t="str">
        <f>IF($B26='3.Matrices'!$J$22,V26,"")</f>
        <v/>
      </c>
      <c r="W131" s="91" t="str">
        <f>IF($B26='3.Matrices'!$J$22,W26,"")</f>
        <v/>
      </c>
      <c r="X131" s="92" t="str">
        <f>IF($B26='3.Matrices'!$J$22,X26,"")</f>
        <v/>
      </c>
      <c r="Y131" s="92" t="str">
        <f>IF($B26='3.Matrices'!$J$22,Y26,"")</f>
        <v/>
      </c>
      <c r="Z131" s="92" t="str">
        <f>IF($B26='3.Matrices'!$J$22,Z26,"")</f>
        <v/>
      </c>
      <c r="AA131" s="92" t="str">
        <f>IF($B26='3.Matrices'!$J$22,AA26,"")</f>
        <v/>
      </c>
      <c r="AB131" s="92" t="str">
        <f>IF($B26='3.Matrices'!$J$22,AB26,"")</f>
        <v/>
      </c>
      <c r="AC131" s="54" t="str">
        <f t="shared" si="7"/>
        <v>Rr40</v>
      </c>
      <c r="AD131" s="89" t="str">
        <f>IF($B26='3.Matrices'!$J$22,AD26,"")</f>
        <v/>
      </c>
      <c r="AE131" s="89" t="str">
        <f>IF($B26='3.Matrices'!$J$22,AE26,"")</f>
        <v/>
      </c>
      <c r="AF131" s="89" t="str">
        <f>IF($B26='3.Matrices'!$J$22,AF26,"")</f>
        <v/>
      </c>
      <c r="AG131" s="90" t="str">
        <f>IF($B26='3.Matrices'!$J$22,AG26,"")</f>
        <v/>
      </c>
      <c r="AH131" s="90" t="str">
        <f>IF($B26='3.Matrices'!$J$22,AH26,"")</f>
        <v/>
      </c>
      <c r="AI131" s="90" t="str">
        <f>IF($B26='3.Matrices'!$J$22,AI26,"")</f>
        <v/>
      </c>
      <c r="AJ131" s="90" t="str">
        <f>IF($B26='3.Matrices'!$J$22,AJ26,"")</f>
        <v/>
      </c>
      <c r="AK131" s="90" t="str">
        <f>IF($B26='3.Matrices'!$J$22,AK26,"")</f>
        <v/>
      </c>
      <c r="AL131" s="90" t="str">
        <f>IF($B26='3.Matrices'!$J$22,AL26,"")</f>
        <v/>
      </c>
      <c r="AM131" s="90" t="str">
        <f>IF($B26='3.Matrices'!$J$22,AM26,"")</f>
        <v/>
      </c>
      <c r="AN131" s="90" t="str">
        <f>IF($B26='3.Matrices'!$J$22,AN26,"")</f>
        <v/>
      </c>
      <c r="AO131" s="91" t="str">
        <f>IF($B26='3.Matrices'!$J$22,AO26,"")</f>
        <v/>
      </c>
      <c r="AP131" s="91" t="str">
        <f>IF($B26='3.Matrices'!$J$22,AP26,"")</f>
        <v/>
      </c>
      <c r="AQ131" s="91" t="str">
        <f>IF($B26='3.Matrices'!$J$22,AQ26,"")</f>
        <v/>
      </c>
      <c r="AR131" s="91" t="str">
        <f>IF($B26='3.Matrices'!$J$22,AR26,"")</f>
        <v/>
      </c>
      <c r="AS131" s="91" t="str">
        <f>IF($B26='3.Matrices'!$J$22,AS26,"")</f>
        <v/>
      </c>
      <c r="AT131" s="91" t="str">
        <f>IF($B26='3.Matrices'!$J$22,AT26,"")</f>
        <v/>
      </c>
      <c r="AU131" s="91" t="str">
        <f>IF($B26='3.Matrices'!$J$22,AU26,"")</f>
        <v/>
      </c>
      <c r="AV131" s="91" t="str">
        <f>IF($B26='3.Matrices'!$J$22,AV26,"")</f>
        <v/>
      </c>
      <c r="AW131" s="91" t="str">
        <f>IF($B26='3.Matrices'!$J$22,AW26,"")</f>
        <v/>
      </c>
      <c r="AX131" s="92" t="str">
        <f>IF($B26='3.Matrices'!$J$22,AX26,"")</f>
        <v/>
      </c>
      <c r="AY131" s="92" t="str">
        <f>IF($B26='3.Matrices'!$J$22,AY26,"")</f>
        <v/>
      </c>
      <c r="AZ131" s="92" t="str">
        <f>IF($B26='3.Matrices'!$J$22,AZ26,"")</f>
        <v/>
      </c>
      <c r="BA131" s="92" t="str">
        <f>IF($B26='3.Matrices'!$J$22,BA26,"")</f>
        <v/>
      </c>
      <c r="BB131" s="92" t="str">
        <f>IF($B26='3.Matrices'!$J$22,BB26,"")</f>
        <v/>
      </c>
    </row>
    <row r="132" spans="3:54" x14ac:dyDescent="0.25">
      <c r="C132" s="93" t="str">
        <f t="shared" si="6"/>
        <v>Ri41</v>
      </c>
      <c r="D132" s="89" t="str">
        <f>IF($B27='3.Matrices'!$J$22,D27,"")</f>
        <v/>
      </c>
      <c r="E132" s="89" t="str">
        <f>IF($B27='3.Matrices'!$J$22,E27,"")</f>
        <v/>
      </c>
      <c r="F132" s="89" t="str">
        <f>IF($B27='3.Matrices'!$J$22,F27,"")</f>
        <v/>
      </c>
      <c r="G132" s="90" t="str">
        <f>IF($B27='3.Matrices'!$J$22,G27,"")</f>
        <v/>
      </c>
      <c r="H132" s="90" t="str">
        <f>IF($B27='3.Matrices'!$J$22,H27,"")</f>
        <v/>
      </c>
      <c r="I132" s="90" t="str">
        <f>IF($B27='3.Matrices'!$J$22,I27,"")</f>
        <v/>
      </c>
      <c r="J132" s="90" t="str">
        <f>IF($B27='3.Matrices'!$J$22,J27,"")</f>
        <v/>
      </c>
      <c r="K132" s="90" t="str">
        <f>IF($B27='3.Matrices'!$J$22,K27,"")</f>
        <v/>
      </c>
      <c r="L132" s="90" t="str">
        <f>IF($B27='3.Matrices'!$J$22,L27,"")</f>
        <v/>
      </c>
      <c r="M132" s="90" t="str">
        <f>IF($B27='3.Matrices'!$J$22,M27,"")</f>
        <v/>
      </c>
      <c r="N132" s="90" t="str">
        <f>IF($B27='3.Matrices'!$J$22,N27,"")</f>
        <v/>
      </c>
      <c r="O132" s="91" t="str">
        <f>IF($B27='3.Matrices'!$J$22,O27,"")</f>
        <v/>
      </c>
      <c r="P132" s="91" t="str">
        <f>IF($B27='3.Matrices'!$J$22,P27,"")</f>
        <v/>
      </c>
      <c r="Q132" s="91" t="str">
        <f>IF($B27='3.Matrices'!$J$22,Q27,"")</f>
        <v/>
      </c>
      <c r="R132" s="91" t="str">
        <f>IF($B27='3.Matrices'!$J$22,R27,"")</f>
        <v/>
      </c>
      <c r="S132" s="91" t="str">
        <f>IF($B27='3.Matrices'!$J$22,S27,"")</f>
        <v/>
      </c>
      <c r="T132" s="91" t="str">
        <f>IF($B27='3.Matrices'!$J$22,T27,"")</f>
        <v/>
      </c>
      <c r="U132" s="91" t="str">
        <f>IF($B27='3.Matrices'!$J$22,U27,"")</f>
        <v/>
      </c>
      <c r="V132" s="91" t="str">
        <f>IF($B27='3.Matrices'!$J$22,V27,"")</f>
        <v/>
      </c>
      <c r="W132" s="91" t="str">
        <f>IF($B27='3.Matrices'!$J$22,W27,"")</f>
        <v/>
      </c>
      <c r="X132" s="92" t="str">
        <f>IF($B27='3.Matrices'!$J$22,X27,"")</f>
        <v/>
      </c>
      <c r="Y132" s="92" t="str">
        <f>IF($B27='3.Matrices'!$J$22,Y27,"")</f>
        <v/>
      </c>
      <c r="Z132" s="92" t="str">
        <f>IF($B27='3.Matrices'!$J$22,Z27,"")</f>
        <v/>
      </c>
      <c r="AA132" s="92" t="str">
        <f>IF($B27='3.Matrices'!$J$22,AA27,"")</f>
        <v/>
      </c>
      <c r="AB132" s="92" t="str">
        <f>IF($B27='3.Matrices'!$J$22,AB27,"")</f>
        <v/>
      </c>
      <c r="AC132" s="54" t="str">
        <f t="shared" si="7"/>
        <v>Rr41</v>
      </c>
      <c r="AD132" s="89" t="str">
        <f>IF($B27='3.Matrices'!$J$22,AD27,"")</f>
        <v/>
      </c>
      <c r="AE132" s="89" t="str">
        <f>IF($B27='3.Matrices'!$J$22,AE27,"")</f>
        <v/>
      </c>
      <c r="AF132" s="89" t="str">
        <f>IF($B27='3.Matrices'!$J$22,AF27,"")</f>
        <v/>
      </c>
      <c r="AG132" s="90" t="str">
        <f>IF($B27='3.Matrices'!$J$22,AG27,"")</f>
        <v/>
      </c>
      <c r="AH132" s="90" t="str">
        <f>IF($B27='3.Matrices'!$J$22,AH27,"")</f>
        <v/>
      </c>
      <c r="AI132" s="90" t="str">
        <f>IF($B27='3.Matrices'!$J$22,AI27,"")</f>
        <v/>
      </c>
      <c r="AJ132" s="90" t="str">
        <f>IF($B27='3.Matrices'!$J$22,AJ27,"")</f>
        <v/>
      </c>
      <c r="AK132" s="90" t="str">
        <f>IF($B27='3.Matrices'!$J$22,AK27,"")</f>
        <v/>
      </c>
      <c r="AL132" s="90" t="str">
        <f>IF($B27='3.Matrices'!$J$22,AL27,"")</f>
        <v/>
      </c>
      <c r="AM132" s="90" t="str">
        <f>IF($B27='3.Matrices'!$J$22,AM27,"")</f>
        <v/>
      </c>
      <c r="AN132" s="90" t="str">
        <f>IF($B27='3.Matrices'!$J$22,AN27,"")</f>
        <v/>
      </c>
      <c r="AO132" s="91" t="str">
        <f>IF($B27='3.Matrices'!$J$22,AO27,"")</f>
        <v/>
      </c>
      <c r="AP132" s="91" t="str">
        <f>IF($B27='3.Matrices'!$J$22,AP27,"")</f>
        <v/>
      </c>
      <c r="AQ132" s="91" t="str">
        <f>IF($B27='3.Matrices'!$J$22,AQ27,"")</f>
        <v/>
      </c>
      <c r="AR132" s="91" t="str">
        <f>IF($B27='3.Matrices'!$J$22,AR27,"")</f>
        <v/>
      </c>
      <c r="AS132" s="91" t="str">
        <f>IF($B27='3.Matrices'!$J$22,AS27,"")</f>
        <v/>
      </c>
      <c r="AT132" s="91" t="str">
        <f>IF($B27='3.Matrices'!$J$22,AT27,"")</f>
        <v/>
      </c>
      <c r="AU132" s="91" t="str">
        <f>IF($B27='3.Matrices'!$J$22,AU27,"")</f>
        <v/>
      </c>
      <c r="AV132" s="91" t="str">
        <f>IF($B27='3.Matrices'!$J$22,AV27,"")</f>
        <v/>
      </c>
      <c r="AW132" s="91" t="str">
        <f>IF($B27='3.Matrices'!$J$22,AW27,"")</f>
        <v/>
      </c>
      <c r="AX132" s="92" t="str">
        <f>IF($B27='3.Matrices'!$J$22,AX27,"")</f>
        <v/>
      </c>
      <c r="AY132" s="92" t="str">
        <f>IF($B27='3.Matrices'!$J$22,AY27,"")</f>
        <v/>
      </c>
      <c r="AZ132" s="92" t="str">
        <f>IF($B27='3.Matrices'!$J$22,AZ27,"")</f>
        <v/>
      </c>
      <c r="BA132" s="92" t="str">
        <f>IF($B27='3.Matrices'!$J$22,BA27,"")</f>
        <v/>
      </c>
      <c r="BB132" s="92" t="str">
        <f>IF($B27='3.Matrices'!$J$22,BB27,"")</f>
        <v/>
      </c>
    </row>
    <row r="133" spans="3:54" x14ac:dyDescent="0.25">
      <c r="C133" s="93" t="str">
        <f t="shared" si="6"/>
        <v>Ri42</v>
      </c>
      <c r="D133" s="89" t="str">
        <f>IF($B28='3.Matrices'!$J$22,D28,"")</f>
        <v/>
      </c>
      <c r="E133" s="89" t="str">
        <f>IF($B28='3.Matrices'!$J$22,E28,"")</f>
        <v/>
      </c>
      <c r="F133" s="89" t="str">
        <f>IF($B28='3.Matrices'!$J$22,F28,"")</f>
        <v/>
      </c>
      <c r="G133" s="90" t="str">
        <f>IF($B28='3.Matrices'!$J$22,G28,"")</f>
        <v/>
      </c>
      <c r="H133" s="90" t="str">
        <f>IF($B28='3.Matrices'!$J$22,H28,"")</f>
        <v/>
      </c>
      <c r="I133" s="90" t="str">
        <f>IF($B28='3.Matrices'!$J$22,I28,"")</f>
        <v/>
      </c>
      <c r="J133" s="90" t="str">
        <f>IF($B28='3.Matrices'!$J$22,J28,"")</f>
        <v/>
      </c>
      <c r="K133" s="90" t="str">
        <f>IF($B28='3.Matrices'!$J$22,K28,"")</f>
        <v/>
      </c>
      <c r="L133" s="90" t="str">
        <f>IF($B28='3.Matrices'!$J$22,L28,"")</f>
        <v/>
      </c>
      <c r="M133" s="90" t="str">
        <f>IF($B28='3.Matrices'!$J$22,M28,"")</f>
        <v/>
      </c>
      <c r="N133" s="90" t="str">
        <f>IF($B28='3.Matrices'!$J$22,N28,"")</f>
        <v/>
      </c>
      <c r="O133" s="91" t="str">
        <f>IF($B28='3.Matrices'!$J$22,O28,"")</f>
        <v/>
      </c>
      <c r="P133" s="91" t="str">
        <f>IF($B28='3.Matrices'!$J$22,P28,"")</f>
        <v/>
      </c>
      <c r="Q133" s="91" t="str">
        <f>IF($B28='3.Matrices'!$J$22,Q28,"")</f>
        <v/>
      </c>
      <c r="R133" s="91" t="str">
        <f>IF($B28='3.Matrices'!$J$22,R28,"")</f>
        <v/>
      </c>
      <c r="S133" s="91" t="str">
        <f>IF($B28='3.Matrices'!$J$22,S28,"")</f>
        <v/>
      </c>
      <c r="T133" s="91" t="str">
        <f>IF($B28='3.Matrices'!$J$22,T28,"")</f>
        <v/>
      </c>
      <c r="U133" s="91" t="str">
        <f>IF($B28='3.Matrices'!$J$22,U28,"")</f>
        <v/>
      </c>
      <c r="V133" s="91" t="str">
        <f>IF($B28='3.Matrices'!$J$22,V28,"")</f>
        <v/>
      </c>
      <c r="W133" s="91" t="str">
        <f>IF($B28='3.Matrices'!$J$22,W28,"")</f>
        <v/>
      </c>
      <c r="X133" s="92" t="str">
        <f>IF($B28='3.Matrices'!$J$22,X28,"")</f>
        <v/>
      </c>
      <c r="Y133" s="92" t="str">
        <f>IF($B28='3.Matrices'!$J$22,Y28,"")</f>
        <v/>
      </c>
      <c r="Z133" s="92" t="str">
        <f>IF($B28='3.Matrices'!$J$22,Z28,"")</f>
        <v/>
      </c>
      <c r="AA133" s="92" t="str">
        <f>IF($B28='3.Matrices'!$J$22,AA28,"")</f>
        <v/>
      </c>
      <c r="AB133" s="92" t="str">
        <f>IF($B28='3.Matrices'!$J$22,AB28,"")</f>
        <v/>
      </c>
      <c r="AC133" s="54" t="str">
        <f t="shared" si="7"/>
        <v>Rr42</v>
      </c>
      <c r="AD133" s="89" t="str">
        <f>IF($B28='3.Matrices'!$J$22,AD28,"")</f>
        <v/>
      </c>
      <c r="AE133" s="89" t="str">
        <f>IF($B28='3.Matrices'!$J$22,AE28,"")</f>
        <v/>
      </c>
      <c r="AF133" s="89" t="str">
        <f>IF($B28='3.Matrices'!$J$22,AF28,"")</f>
        <v/>
      </c>
      <c r="AG133" s="90" t="str">
        <f>IF($B28='3.Matrices'!$J$22,AG28,"")</f>
        <v/>
      </c>
      <c r="AH133" s="90" t="str">
        <f>IF($B28='3.Matrices'!$J$22,AH28,"")</f>
        <v/>
      </c>
      <c r="AI133" s="90" t="str">
        <f>IF($B28='3.Matrices'!$J$22,AI28,"")</f>
        <v/>
      </c>
      <c r="AJ133" s="90" t="str">
        <f>IF($B28='3.Matrices'!$J$22,AJ28,"")</f>
        <v/>
      </c>
      <c r="AK133" s="90" t="str">
        <f>IF($B28='3.Matrices'!$J$22,AK28,"")</f>
        <v/>
      </c>
      <c r="AL133" s="90" t="str">
        <f>IF($B28='3.Matrices'!$J$22,AL28,"")</f>
        <v/>
      </c>
      <c r="AM133" s="90" t="str">
        <f>IF($B28='3.Matrices'!$J$22,AM28,"")</f>
        <v/>
      </c>
      <c r="AN133" s="90" t="str">
        <f>IF($B28='3.Matrices'!$J$22,AN28,"")</f>
        <v/>
      </c>
      <c r="AO133" s="91" t="str">
        <f>IF($B28='3.Matrices'!$J$22,AO28,"")</f>
        <v/>
      </c>
      <c r="AP133" s="91" t="str">
        <f>IF($B28='3.Matrices'!$J$22,AP28,"")</f>
        <v/>
      </c>
      <c r="AQ133" s="91" t="str">
        <f>IF($B28='3.Matrices'!$J$22,AQ28,"")</f>
        <v/>
      </c>
      <c r="AR133" s="91" t="str">
        <f>IF($B28='3.Matrices'!$J$22,AR28,"")</f>
        <v/>
      </c>
      <c r="AS133" s="91" t="str">
        <f>IF($B28='3.Matrices'!$J$22,AS28,"")</f>
        <v/>
      </c>
      <c r="AT133" s="91" t="str">
        <f>IF($B28='3.Matrices'!$J$22,AT28,"")</f>
        <v/>
      </c>
      <c r="AU133" s="91" t="str">
        <f>IF($B28='3.Matrices'!$J$22,AU28,"")</f>
        <v/>
      </c>
      <c r="AV133" s="91" t="str">
        <f>IF($B28='3.Matrices'!$J$22,AV28,"")</f>
        <v/>
      </c>
      <c r="AW133" s="91" t="str">
        <f>IF($B28='3.Matrices'!$J$22,AW28,"")</f>
        <v/>
      </c>
      <c r="AX133" s="92" t="str">
        <f>IF($B28='3.Matrices'!$J$22,AX28,"")</f>
        <v/>
      </c>
      <c r="AY133" s="92" t="str">
        <f>IF($B28='3.Matrices'!$J$22,AY28,"")</f>
        <v/>
      </c>
      <c r="AZ133" s="92" t="str">
        <f>IF($B28='3.Matrices'!$J$22,AZ28,"")</f>
        <v/>
      </c>
      <c r="BA133" s="92" t="str">
        <f>IF($B28='3.Matrices'!$J$22,BA28,"")</f>
        <v/>
      </c>
      <c r="BB133" s="92" t="str">
        <f>IF($B28='3.Matrices'!$J$22,BB28,"")</f>
        <v/>
      </c>
    </row>
    <row r="134" spans="3:54" x14ac:dyDescent="0.25">
      <c r="C134" s="93" t="str">
        <f t="shared" si="6"/>
        <v>Ri19</v>
      </c>
      <c r="D134" s="89" t="str">
        <f>IF($B29='3.Matrices'!$J$22,D29,"")</f>
        <v/>
      </c>
      <c r="E134" s="89" t="str">
        <f>IF($B29='3.Matrices'!$J$22,E29,"")</f>
        <v/>
      </c>
      <c r="F134" s="89" t="str">
        <f>IF($B29='3.Matrices'!$J$22,F29,"")</f>
        <v/>
      </c>
      <c r="G134" s="90" t="str">
        <f>IF($B29='3.Matrices'!$J$22,G29,"")</f>
        <v/>
      </c>
      <c r="H134" s="90" t="str">
        <f>IF($B29='3.Matrices'!$J$22,H29,"")</f>
        <v/>
      </c>
      <c r="I134" s="90" t="str">
        <f>IF($B29='3.Matrices'!$J$22,I29,"")</f>
        <v/>
      </c>
      <c r="J134" s="90" t="str">
        <f>IF($B29='3.Matrices'!$J$22,J29,"")</f>
        <v/>
      </c>
      <c r="K134" s="90" t="str">
        <f>IF($B29='3.Matrices'!$J$22,K29,"")</f>
        <v/>
      </c>
      <c r="L134" s="90" t="str">
        <f>IF($B29='3.Matrices'!$J$22,L29,"")</f>
        <v/>
      </c>
      <c r="M134" s="90" t="str">
        <f>IF($B29='3.Matrices'!$J$22,M29,"")</f>
        <v/>
      </c>
      <c r="N134" s="90" t="str">
        <f>IF($B29='3.Matrices'!$J$22,N29,"")</f>
        <v/>
      </c>
      <c r="O134" s="91" t="str">
        <f>IF($B29='3.Matrices'!$J$22,O29,"")</f>
        <v/>
      </c>
      <c r="P134" s="91" t="str">
        <f>IF($B29='3.Matrices'!$J$22,P29,"")</f>
        <v/>
      </c>
      <c r="Q134" s="91" t="str">
        <f>IF($B29='3.Matrices'!$J$22,Q29,"")</f>
        <v/>
      </c>
      <c r="R134" s="91" t="str">
        <f>IF($B29='3.Matrices'!$J$22,R29,"")</f>
        <v/>
      </c>
      <c r="S134" s="91" t="str">
        <f>IF($B29='3.Matrices'!$J$22,S29,"")</f>
        <v/>
      </c>
      <c r="T134" s="91" t="str">
        <f>IF($B29='3.Matrices'!$J$22,T29,"")</f>
        <v/>
      </c>
      <c r="U134" s="91" t="str">
        <f>IF($B29='3.Matrices'!$J$22,U29,"")</f>
        <v/>
      </c>
      <c r="V134" s="91" t="str">
        <f>IF($B29='3.Matrices'!$J$22,V29,"")</f>
        <v/>
      </c>
      <c r="W134" s="91" t="str">
        <f>IF($B29='3.Matrices'!$J$22,W29,"")</f>
        <v/>
      </c>
      <c r="X134" s="92" t="str">
        <f>IF($B29='3.Matrices'!$J$22,X29,"")</f>
        <v/>
      </c>
      <c r="Y134" s="92" t="str">
        <f>IF($B29='3.Matrices'!$J$22,Y29,"")</f>
        <v/>
      </c>
      <c r="Z134" s="92" t="str">
        <f>IF($B29='3.Matrices'!$J$22,Z29,"")</f>
        <v/>
      </c>
      <c r="AA134" s="92" t="str">
        <f>IF($B29='3.Matrices'!$J$22,AA29,"")</f>
        <v/>
      </c>
      <c r="AB134" s="92" t="str">
        <f>IF($B29='3.Matrices'!$J$22,AB29,"")</f>
        <v/>
      </c>
      <c r="AC134" s="54" t="str">
        <f t="shared" si="7"/>
        <v>Rr19</v>
      </c>
      <c r="AD134" s="89" t="str">
        <f>IF($B29='3.Matrices'!$J$22,AD29,"")</f>
        <v/>
      </c>
      <c r="AE134" s="89" t="str">
        <f>IF($B29='3.Matrices'!$J$22,AE29,"")</f>
        <v/>
      </c>
      <c r="AF134" s="89" t="str">
        <f>IF($B29='3.Matrices'!$J$22,AF29,"")</f>
        <v/>
      </c>
      <c r="AG134" s="90" t="str">
        <f>IF($B29='3.Matrices'!$J$22,AG29,"")</f>
        <v/>
      </c>
      <c r="AH134" s="90" t="str">
        <f>IF($B29='3.Matrices'!$J$22,AH29,"")</f>
        <v/>
      </c>
      <c r="AI134" s="90" t="str">
        <f>IF($B29='3.Matrices'!$J$22,AI29,"")</f>
        <v/>
      </c>
      <c r="AJ134" s="90" t="str">
        <f>IF($B29='3.Matrices'!$J$22,AJ29,"")</f>
        <v/>
      </c>
      <c r="AK134" s="90" t="str">
        <f>IF($B29='3.Matrices'!$J$22,AK29,"")</f>
        <v/>
      </c>
      <c r="AL134" s="90" t="str">
        <f>IF($B29='3.Matrices'!$J$22,AL29,"")</f>
        <v/>
      </c>
      <c r="AM134" s="90" t="str">
        <f>IF($B29='3.Matrices'!$J$22,AM29,"")</f>
        <v/>
      </c>
      <c r="AN134" s="90" t="str">
        <f>IF($B29='3.Matrices'!$J$22,AN29,"")</f>
        <v/>
      </c>
      <c r="AO134" s="91" t="str">
        <f>IF($B29='3.Matrices'!$J$22,AO29,"")</f>
        <v/>
      </c>
      <c r="AP134" s="91" t="str">
        <f>IF($B29='3.Matrices'!$J$22,AP29,"")</f>
        <v/>
      </c>
      <c r="AQ134" s="91" t="str">
        <f>IF($B29='3.Matrices'!$J$22,AQ29,"")</f>
        <v/>
      </c>
      <c r="AR134" s="91" t="str">
        <f>IF($B29='3.Matrices'!$J$22,AR29,"")</f>
        <v/>
      </c>
      <c r="AS134" s="91" t="str">
        <f>IF($B29='3.Matrices'!$J$22,AS29,"")</f>
        <v/>
      </c>
      <c r="AT134" s="91" t="str">
        <f>IF($B29='3.Matrices'!$J$22,AT29,"")</f>
        <v/>
      </c>
      <c r="AU134" s="91" t="str">
        <f>IF($B29='3.Matrices'!$J$22,AU29,"")</f>
        <v/>
      </c>
      <c r="AV134" s="91" t="str">
        <f>IF($B29='3.Matrices'!$J$22,AV29,"")</f>
        <v/>
      </c>
      <c r="AW134" s="91" t="str">
        <f>IF($B29='3.Matrices'!$J$22,AW29,"")</f>
        <v/>
      </c>
      <c r="AX134" s="92" t="str">
        <f>IF($B29='3.Matrices'!$J$22,AX29,"")</f>
        <v/>
      </c>
      <c r="AY134" s="92" t="str">
        <f>IF($B29='3.Matrices'!$J$22,AY29,"")</f>
        <v/>
      </c>
      <c r="AZ134" s="92" t="str">
        <f>IF($B29='3.Matrices'!$J$22,AZ29,"")</f>
        <v/>
      </c>
      <c r="BA134" s="92" t="str">
        <f>IF($B29='3.Matrices'!$J$22,BA29,"")</f>
        <v/>
      </c>
      <c r="BB134" s="92" t="str">
        <f>IF($B29='3.Matrices'!$J$22,BB29,"")</f>
        <v/>
      </c>
    </row>
    <row r="135" spans="3:54" x14ac:dyDescent="0.25">
      <c r="C135" s="93" t="str">
        <f t="shared" si="6"/>
        <v>Ri20</v>
      </c>
      <c r="D135" s="89" t="str">
        <f>IF($B30='3.Matrices'!$J$22,D30,"")</f>
        <v/>
      </c>
      <c r="E135" s="89" t="str">
        <f>IF($B30='3.Matrices'!$J$22,E30,"")</f>
        <v/>
      </c>
      <c r="F135" s="89" t="str">
        <f>IF($B30='3.Matrices'!$J$22,F30,"")</f>
        <v/>
      </c>
      <c r="G135" s="90" t="str">
        <f>IF($B30='3.Matrices'!$J$22,G30,"")</f>
        <v/>
      </c>
      <c r="H135" s="90" t="str">
        <f>IF($B30='3.Matrices'!$J$22,H30,"")</f>
        <v/>
      </c>
      <c r="I135" s="90" t="str">
        <f>IF($B30='3.Matrices'!$J$22,I30,"")</f>
        <v/>
      </c>
      <c r="J135" s="90" t="str">
        <f>IF($B30='3.Matrices'!$J$22,J30,"")</f>
        <v/>
      </c>
      <c r="K135" s="90" t="str">
        <f>IF($B30='3.Matrices'!$J$22,K30,"")</f>
        <v/>
      </c>
      <c r="L135" s="90" t="str">
        <f>IF($B30='3.Matrices'!$J$22,L30,"")</f>
        <v/>
      </c>
      <c r="M135" s="90" t="str">
        <f>IF($B30='3.Matrices'!$J$22,M30,"")</f>
        <v/>
      </c>
      <c r="N135" s="90" t="str">
        <f>IF($B30='3.Matrices'!$J$22,N30,"")</f>
        <v/>
      </c>
      <c r="O135" s="91" t="str">
        <f>IF($B30='3.Matrices'!$J$22,O30,"")</f>
        <v/>
      </c>
      <c r="P135" s="91" t="str">
        <f>IF($B30='3.Matrices'!$J$22,P30,"")</f>
        <v/>
      </c>
      <c r="Q135" s="91" t="str">
        <f>IF($B30='3.Matrices'!$J$22,Q30,"")</f>
        <v/>
      </c>
      <c r="R135" s="91" t="str">
        <f>IF($B30='3.Matrices'!$J$22,R30,"")</f>
        <v/>
      </c>
      <c r="S135" s="91" t="str">
        <f>IF($B30='3.Matrices'!$J$22,S30,"")</f>
        <v/>
      </c>
      <c r="T135" s="91" t="str">
        <f>IF($B30='3.Matrices'!$J$22,T30,"")</f>
        <v/>
      </c>
      <c r="U135" s="91" t="str">
        <f>IF($B30='3.Matrices'!$J$22,U30,"")</f>
        <v/>
      </c>
      <c r="V135" s="91" t="str">
        <f>IF($B30='3.Matrices'!$J$22,V30,"")</f>
        <v/>
      </c>
      <c r="W135" s="91" t="str">
        <f>IF($B30='3.Matrices'!$J$22,W30,"")</f>
        <v/>
      </c>
      <c r="X135" s="92" t="str">
        <f>IF($B30='3.Matrices'!$J$22,X30,"")</f>
        <v/>
      </c>
      <c r="Y135" s="92" t="str">
        <f>IF($B30='3.Matrices'!$J$22,Y30,"")</f>
        <v/>
      </c>
      <c r="Z135" s="92" t="str">
        <f>IF($B30='3.Matrices'!$J$22,Z30,"")</f>
        <v/>
      </c>
      <c r="AA135" s="92" t="str">
        <f>IF($B30='3.Matrices'!$J$22,AA30,"")</f>
        <v/>
      </c>
      <c r="AB135" s="92" t="str">
        <f>IF($B30='3.Matrices'!$J$22,AB30,"")</f>
        <v/>
      </c>
      <c r="AC135" s="54" t="str">
        <f t="shared" si="7"/>
        <v>Rr20</v>
      </c>
      <c r="AD135" s="89" t="str">
        <f>IF($B30='3.Matrices'!$J$22,AD30,"")</f>
        <v/>
      </c>
      <c r="AE135" s="89" t="str">
        <f>IF($B30='3.Matrices'!$J$22,AE30,"")</f>
        <v/>
      </c>
      <c r="AF135" s="89" t="str">
        <f>IF($B30='3.Matrices'!$J$22,AF30,"")</f>
        <v/>
      </c>
      <c r="AG135" s="90" t="str">
        <f>IF($B30='3.Matrices'!$J$22,AG30,"")</f>
        <v/>
      </c>
      <c r="AH135" s="90" t="str">
        <f>IF($B30='3.Matrices'!$J$22,AH30,"")</f>
        <v/>
      </c>
      <c r="AI135" s="90" t="str">
        <f>IF($B30='3.Matrices'!$J$22,AI30,"")</f>
        <v/>
      </c>
      <c r="AJ135" s="90" t="str">
        <f>IF($B30='3.Matrices'!$J$22,AJ30,"")</f>
        <v/>
      </c>
      <c r="AK135" s="90" t="str">
        <f>IF($B30='3.Matrices'!$J$22,AK30,"")</f>
        <v/>
      </c>
      <c r="AL135" s="90" t="str">
        <f>IF($B30='3.Matrices'!$J$22,AL30,"")</f>
        <v/>
      </c>
      <c r="AM135" s="90" t="str">
        <f>IF($B30='3.Matrices'!$J$22,AM30,"")</f>
        <v/>
      </c>
      <c r="AN135" s="90" t="str">
        <f>IF($B30='3.Matrices'!$J$22,AN30,"")</f>
        <v/>
      </c>
      <c r="AO135" s="91" t="str">
        <f>IF($B30='3.Matrices'!$J$22,AO30,"")</f>
        <v/>
      </c>
      <c r="AP135" s="91" t="str">
        <f>IF($B30='3.Matrices'!$J$22,AP30,"")</f>
        <v/>
      </c>
      <c r="AQ135" s="91" t="str">
        <f>IF($B30='3.Matrices'!$J$22,AQ30,"")</f>
        <v/>
      </c>
      <c r="AR135" s="91" t="str">
        <f>IF($B30='3.Matrices'!$J$22,AR30,"")</f>
        <v/>
      </c>
      <c r="AS135" s="91" t="str">
        <f>IF($B30='3.Matrices'!$J$22,AS30,"")</f>
        <v/>
      </c>
      <c r="AT135" s="91" t="str">
        <f>IF($B30='3.Matrices'!$J$22,AT30,"")</f>
        <v/>
      </c>
      <c r="AU135" s="91" t="str">
        <f>IF($B30='3.Matrices'!$J$22,AU30,"")</f>
        <v/>
      </c>
      <c r="AV135" s="91" t="str">
        <f>IF($B30='3.Matrices'!$J$22,AV30,"")</f>
        <v/>
      </c>
      <c r="AW135" s="91" t="str">
        <f>IF($B30='3.Matrices'!$J$22,AW30,"")</f>
        <v/>
      </c>
      <c r="AX135" s="92" t="str">
        <f>IF($B30='3.Matrices'!$J$22,AX30,"")</f>
        <v/>
      </c>
      <c r="AY135" s="92" t="str">
        <f>IF($B30='3.Matrices'!$J$22,AY30,"")</f>
        <v/>
      </c>
      <c r="AZ135" s="92" t="str">
        <f>IF($B30='3.Matrices'!$J$22,AZ30,"")</f>
        <v/>
      </c>
      <c r="BA135" s="92" t="str">
        <f>IF($B30='3.Matrices'!$J$22,BA30,"")</f>
        <v/>
      </c>
      <c r="BB135" s="92" t="str">
        <f>IF($B30='3.Matrices'!$J$22,BB30,"")</f>
        <v/>
      </c>
    </row>
    <row r="136" spans="3:54" x14ac:dyDescent="0.25">
      <c r="C136" s="93" t="str">
        <f t="shared" si="6"/>
        <v>Ri21</v>
      </c>
      <c r="D136" s="89" t="str">
        <f>IF($B31='3.Matrices'!$J$22,D31,"")</f>
        <v/>
      </c>
      <c r="E136" s="89" t="str">
        <f>IF($B31='3.Matrices'!$J$22,E31,"")</f>
        <v/>
      </c>
      <c r="F136" s="89" t="str">
        <f>IF($B31='3.Matrices'!$J$22,F31,"")</f>
        <v/>
      </c>
      <c r="G136" s="90" t="str">
        <f>IF($B31='3.Matrices'!$J$22,G31,"")</f>
        <v/>
      </c>
      <c r="H136" s="90" t="str">
        <f>IF($B31='3.Matrices'!$J$22,H31,"")</f>
        <v/>
      </c>
      <c r="I136" s="90" t="str">
        <f>IF($B31='3.Matrices'!$J$22,I31,"")</f>
        <v/>
      </c>
      <c r="J136" s="90" t="str">
        <f>IF($B31='3.Matrices'!$J$22,J31,"")</f>
        <v/>
      </c>
      <c r="K136" s="90" t="str">
        <f>IF($B31='3.Matrices'!$J$22,K31,"")</f>
        <v/>
      </c>
      <c r="L136" s="90" t="str">
        <f>IF($B31='3.Matrices'!$J$22,L31,"")</f>
        <v/>
      </c>
      <c r="M136" s="90" t="str">
        <f>IF($B31='3.Matrices'!$J$22,M31,"")</f>
        <v/>
      </c>
      <c r="N136" s="90" t="str">
        <f>IF($B31='3.Matrices'!$J$22,N31,"")</f>
        <v/>
      </c>
      <c r="O136" s="91" t="str">
        <f>IF($B31='3.Matrices'!$J$22,O31,"")</f>
        <v/>
      </c>
      <c r="P136" s="91" t="str">
        <f>IF($B31='3.Matrices'!$J$22,P31,"")</f>
        <v/>
      </c>
      <c r="Q136" s="91" t="str">
        <f>IF($B31='3.Matrices'!$J$22,Q31,"")</f>
        <v/>
      </c>
      <c r="R136" s="91" t="str">
        <f>IF($B31='3.Matrices'!$J$22,R31,"")</f>
        <v/>
      </c>
      <c r="S136" s="91" t="str">
        <f>IF($B31='3.Matrices'!$J$22,S31,"")</f>
        <v/>
      </c>
      <c r="T136" s="91" t="str">
        <f>IF($B31='3.Matrices'!$J$22,T31,"")</f>
        <v/>
      </c>
      <c r="U136" s="91" t="str">
        <f>IF($B31='3.Matrices'!$J$22,U31,"")</f>
        <v/>
      </c>
      <c r="V136" s="91" t="str">
        <f>IF($B31='3.Matrices'!$J$22,V31,"")</f>
        <v/>
      </c>
      <c r="W136" s="91" t="str">
        <f>IF($B31='3.Matrices'!$J$22,W31,"")</f>
        <v/>
      </c>
      <c r="X136" s="92" t="str">
        <f>IF($B31='3.Matrices'!$J$22,X31,"")</f>
        <v/>
      </c>
      <c r="Y136" s="92" t="str">
        <f>IF($B31='3.Matrices'!$J$22,Y31,"")</f>
        <v/>
      </c>
      <c r="Z136" s="92" t="str">
        <f>IF($B31='3.Matrices'!$J$22,Z31,"")</f>
        <v/>
      </c>
      <c r="AA136" s="92" t="str">
        <f>IF($B31='3.Matrices'!$J$22,AA31,"")</f>
        <v/>
      </c>
      <c r="AB136" s="92" t="str">
        <f>IF($B31='3.Matrices'!$J$22,AB31,"")</f>
        <v/>
      </c>
      <c r="AC136" s="54" t="str">
        <f t="shared" si="7"/>
        <v>Rr21</v>
      </c>
      <c r="AD136" s="89" t="str">
        <f>IF($B31='3.Matrices'!$J$22,AD31,"")</f>
        <v/>
      </c>
      <c r="AE136" s="89" t="str">
        <f>IF($B31='3.Matrices'!$J$22,AE31,"")</f>
        <v/>
      </c>
      <c r="AF136" s="89" t="str">
        <f>IF($B31='3.Matrices'!$J$22,AF31,"")</f>
        <v/>
      </c>
      <c r="AG136" s="90" t="str">
        <f>IF($B31='3.Matrices'!$J$22,AG31,"")</f>
        <v/>
      </c>
      <c r="AH136" s="90" t="str">
        <f>IF($B31='3.Matrices'!$J$22,AH31,"")</f>
        <v/>
      </c>
      <c r="AI136" s="90" t="str">
        <f>IF($B31='3.Matrices'!$J$22,AI31,"")</f>
        <v/>
      </c>
      <c r="AJ136" s="90" t="str">
        <f>IF($B31='3.Matrices'!$J$22,AJ31,"")</f>
        <v/>
      </c>
      <c r="AK136" s="90" t="str">
        <f>IF($B31='3.Matrices'!$J$22,AK31,"")</f>
        <v/>
      </c>
      <c r="AL136" s="90" t="str">
        <f>IF($B31='3.Matrices'!$J$22,AL31,"")</f>
        <v/>
      </c>
      <c r="AM136" s="90" t="str">
        <f>IF($B31='3.Matrices'!$J$22,AM31,"")</f>
        <v/>
      </c>
      <c r="AN136" s="90" t="str">
        <f>IF($B31='3.Matrices'!$J$22,AN31,"")</f>
        <v/>
      </c>
      <c r="AO136" s="91" t="str">
        <f>IF($B31='3.Matrices'!$J$22,AO31,"")</f>
        <v/>
      </c>
      <c r="AP136" s="91" t="str">
        <f>IF($B31='3.Matrices'!$J$22,AP31,"")</f>
        <v/>
      </c>
      <c r="AQ136" s="91" t="str">
        <f>IF($B31='3.Matrices'!$J$22,AQ31,"")</f>
        <v/>
      </c>
      <c r="AR136" s="91" t="str">
        <f>IF($B31='3.Matrices'!$J$22,AR31,"")</f>
        <v/>
      </c>
      <c r="AS136" s="91" t="str">
        <f>IF($B31='3.Matrices'!$J$22,AS31,"")</f>
        <v/>
      </c>
      <c r="AT136" s="91" t="str">
        <f>IF($B31='3.Matrices'!$J$22,AT31,"")</f>
        <v/>
      </c>
      <c r="AU136" s="91" t="str">
        <f>IF($B31='3.Matrices'!$J$22,AU31,"")</f>
        <v/>
      </c>
      <c r="AV136" s="91" t="str">
        <f>IF($B31='3.Matrices'!$J$22,AV31,"")</f>
        <v/>
      </c>
      <c r="AW136" s="91" t="str">
        <f>IF($B31='3.Matrices'!$J$22,AW31,"")</f>
        <v/>
      </c>
      <c r="AX136" s="92" t="str">
        <f>IF($B31='3.Matrices'!$J$22,AX31,"")</f>
        <v/>
      </c>
      <c r="AY136" s="92" t="str">
        <f>IF($B31='3.Matrices'!$J$22,AY31,"")</f>
        <v/>
      </c>
      <c r="AZ136" s="92" t="str">
        <f>IF($B31='3.Matrices'!$J$22,AZ31,"")</f>
        <v/>
      </c>
      <c r="BA136" s="92" t="str">
        <f>IF($B31='3.Matrices'!$J$22,BA31,"")</f>
        <v/>
      </c>
      <c r="BB136" s="92" t="str">
        <f>IF($B31='3.Matrices'!$J$22,BB31,"")</f>
        <v/>
      </c>
    </row>
    <row r="137" spans="3:54" x14ac:dyDescent="0.25">
      <c r="C137" s="93" t="str">
        <f t="shared" si="6"/>
        <v>Ri22</v>
      </c>
      <c r="D137" s="89" t="str">
        <f>IF($B32='3.Matrices'!$J$22,D32,"")</f>
        <v/>
      </c>
      <c r="E137" s="89" t="str">
        <f>IF($B32='3.Matrices'!$J$22,E32,"")</f>
        <v/>
      </c>
      <c r="F137" s="89" t="str">
        <f>IF($B32='3.Matrices'!$J$22,F32,"")</f>
        <v/>
      </c>
      <c r="G137" s="90" t="str">
        <f>IF($B32='3.Matrices'!$J$22,G32,"")</f>
        <v/>
      </c>
      <c r="H137" s="90" t="str">
        <f>IF($B32='3.Matrices'!$J$22,H32,"")</f>
        <v/>
      </c>
      <c r="I137" s="90" t="str">
        <f>IF($B32='3.Matrices'!$J$22,I32,"")</f>
        <v/>
      </c>
      <c r="J137" s="90" t="str">
        <f>IF($B32='3.Matrices'!$J$22,J32,"")</f>
        <v/>
      </c>
      <c r="K137" s="90" t="str">
        <f>IF($B32='3.Matrices'!$J$22,K32,"")</f>
        <v/>
      </c>
      <c r="L137" s="90" t="str">
        <f>IF($B32='3.Matrices'!$J$22,L32,"")</f>
        <v/>
      </c>
      <c r="M137" s="90" t="str">
        <f>IF($B32='3.Matrices'!$J$22,M32,"")</f>
        <v/>
      </c>
      <c r="N137" s="90" t="str">
        <f>IF($B32='3.Matrices'!$J$22,N32,"")</f>
        <v/>
      </c>
      <c r="O137" s="91" t="str">
        <f>IF($B32='3.Matrices'!$J$22,O32,"")</f>
        <v/>
      </c>
      <c r="P137" s="91" t="str">
        <f>IF($B32='3.Matrices'!$J$22,P32,"")</f>
        <v/>
      </c>
      <c r="Q137" s="91" t="str">
        <f>IF($B32='3.Matrices'!$J$22,Q32,"")</f>
        <v/>
      </c>
      <c r="R137" s="91" t="str">
        <f>IF($B32='3.Matrices'!$J$22,R32,"")</f>
        <v/>
      </c>
      <c r="S137" s="91" t="str">
        <f>IF($B32='3.Matrices'!$J$22,S32,"")</f>
        <v/>
      </c>
      <c r="T137" s="91" t="str">
        <f>IF($B32='3.Matrices'!$J$22,T32,"")</f>
        <v/>
      </c>
      <c r="U137" s="91" t="str">
        <f>IF($B32='3.Matrices'!$J$22,U32,"")</f>
        <v/>
      </c>
      <c r="V137" s="91" t="str">
        <f>IF($B32='3.Matrices'!$J$22,V32,"")</f>
        <v/>
      </c>
      <c r="W137" s="91" t="str">
        <f>IF($B32='3.Matrices'!$J$22,W32,"")</f>
        <v/>
      </c>
      <c r="X137" s="92" t="str">
        <f>IF($B32='3.Matrices'!$J$22,X32,"")</f>
        <v/>
      </c>
      <c r="Y137" s="92" t="str">
        <f>IF($B32='3.Matrices'!$J$22,Y32,"")</f>
        <v/>
      </c>
      <c r="Z137" s="92" t="str">
        <f>IF($B32='3.Matrices'!$J$22,Z32,"")</f>
        <v/>
      </c>
      <c r="AA137" s="92" t="str">
        <f>IF($B32='3.Matrices'!$J$22,AA32,"")</f>
        <v/>
      </c>
      <c r="AB137" s="92" t="str">
        <f>IF($B32='3.Matrices'!$J$22,AB32,"")</f>
        <v/>
      </c>
      <c r="AC137" s="54" t="str">
        <f t="shared" si="7"/>
        <v>Rr22</v>
      </c>
      <c r="AD137" s="89" t="str">
        <f>IF($B32='3.Matrices'!$J$22,AD32,"")</f>
        <v/>
      </c>
      <c r="AE137" s="89" t="str">
        <f>IF($B32='3.Matrices'!$J$22,AE32,"")</f>
        <v/>
      </c>
      <c r="AF137" s="89" t="str">
        <f>IF($B32='3.Matrices'!$J$22,AF32,"")</f>
        <v/>
      </c>
      <c r="AG137" s="90" t="str">
        <f>IF($B32='3.Matrices'!$J$22,AG32,"")</f>
        <v/>
      </c>
      <c r="AH137" s="90" t="str">
        <f>IF($B32='3.Matrices'!$J$22,AH32,"")</f>
        <v/>
      </c>
      <c r="AI137" s="90" t="str">
        <f>IF($B32='3.Matrices'!$J$22,AI32,"")</f>
        <v/>
      </c>
      <c r="AJ137" s="90" t="str">
        <f>IF($B32='3.Matrices'!$J$22,AJ32,"")</f>
        <v/>
      </c>
      <c r="AK137" s="90" t="str">
        <f>IF($B32='3.Matrices'!$J$22,AK32,"")</f>
        <v/>
      </c>
      <c r="AL137" s="90" t="str">
        <f>IF($B32='3.Matrices'!$J$22,AL32,"")</f>
        <v/>
      </c>
      <c r="AM137" s="90" t="str">
        <f>IF($B32='3.Matrices'!$J$22,AM32,"")</f>
        <v/>
      </c>
      <c r="AN137" s="90" t="str">
        <f>IF($B32='3.Matrices'!$J$22,AN32,"")</f>
        <v/>
      </c>
      <c r="AO137" s="91" t="str">
        <f>IF($B32='3.Matrices'!$J$22,AO32,"")</f>
        <v/>
      </c>
      <c r="AP137" s="91" t="str">
        <f>IF($B32='3.Matrices'!$J$22,AP32,"")</f>
        <v/>
      </c>
      <c r="AQ137" s="91" t="str">
        <f>IF($B32='3.Matrices'!$J$22,AQ32,"")</f>
        <v/>
      </c>
      <c r="AR137" s="91" t="str">
        <f>IF($B32='3.Matrices'!$J$22,AR32,"")</f>
        <v/>
      </c>
      <c r="AS137" s="91" t="str">
        <f>IF($B32='3.Matrices'!$J$22,AS32,"")</f>
        <v/>
      </c>
      <c r="AT137" s="91" t="str">
        <f>IF($B32='3.Matrices'!$J$22,AT32,"")</f>
        <v/>
      </c>
      <c r="AU137" s="91" t="str">
        <f>IF($B32='3.Matrices'!$J$22,AU32,"")</f>
        <v/>
      </c>
      <c r="AV137" s="91" t="str">
        <f>IF($B32='3.Matrices'!$J$22,AV32,"")</f>
        <v/>
      </c>
      <c r="AW137" s="91" t="str">
        <f>IF($B32='3.Matrices'!$J$22,AW32,"")</f>
        <v/>
      </c>
      <c r="AX137" s="92" t="str">
        <f>IF($B32='3.Matrices'!$J$22,AX32,"")</f>
        <v/>
      </c>
      <c r="AY137" s="92" t="str">
        <f>IF($B32='3.Matrices'!$J$22,AY32,"")</f>
        <v/>
      </c>
      <c r="AZ137" s="92" t="str">
        <f>IF($B32='3.Matrices'!$J$22,AZ32,"")</f>
        <v/>
      </c>
      <c r="BA137" s="92" t="str">
        <f>IF($B32='3.Matrices'!$J$22,BA32,"")</f>
        <v/>
      </c>
      <c r="BB137" s="92" t="str">
        <f>IF($B32='3.Matrices'!$J$22,BB32,"")</f>
        <v/>
      </c>
    </row>
    <row r="138" spans="3:54" x14ac:dyDescent="0.25">
      <c r="C138" s="93" t="str">
        <f t="shared" si="6"/>
        <v>Ri23</v>
      </c>
      <c r="D138" s="89" t="str">
        <f>IF($B33='3.Matrices'!$J$22,D33,"")</f>
        <v/>
      </c>
      <c r="E138" s="89" t="str">
        <f>IF($B33='3.Matrices'!$J$22,E33,"")</f>
        <v/>
      </c>
      <c r="F138" s="89" t="str">
        <f>IF($B33='3.Matrices'!$J$22,F33,"")</f>
        <v/>
      </c>
      <c r="G138" s="90" t="str">
        <f>IF($B33='3.Matrices'!$J$22,G33,"")</f>
        <v/>
      </c>
      <c r="H138" s="90" t="str">
        <f>IF($B33='3.Matrices'!$J$22,H33,"")</f>
        <v/>
      </c>
      <c r="I138" s="90" t="str">
        <f>IF($B33='3.Matrices'!$J$22,I33,"")</f>
        <v/>
      </c>
      <c r="J138" s="90" t="str">
        <f>IF($B33='3.Matrices'!$J$22,J33,"")</f>
        <v/>
      </c>
      <c r="K138" s="90" t="str">
        <f>IF($B33='3.Matrices'!$J$22,K33,"")</f>
        <v/>
      </c>
      <c r="L138" s="90" t="str">
        <f>IF($B33='3.Matrices'!$J$22,L33,"")</f>
        <v/>
      </c>
      <c r="M138" s="90" t="str">
        <f>IF($B33='3.Matrices'!$J$22,M33,"")</f>
        <v/>
      </c>
      <c r="N138" s="90" t="str">
        <f>IF($B33='3.Matrices'!$J$22,N33,"")</f>
        <v/>
      </c>
      <c r="O138" s="91" t="str">
        <f>IF($B33='3.Matrices'!$J$22,O33,"")</f>
        <v/>
      </c>
      <c r="P138" s="91" t="str">
        <f>IF($B33='3.Matrices'!$J$22,P33,"")</f>
        <v/>
      </c>
      <c r="Q138" s="91" t="str">
        <f>IF($B33='3.Matrices'!$J$22,Q33,"")</f>
        <v/>
      </c>
      <c r="R138" s="91" t="str">
        <f>IF($B33='3.Matrices'!$J$22,R33,"")</f>
        <v/>
      </c>
      <c r="S138" s="91" t="str">
        <f>IF($B33='3.Matrices'!$J$22,S33,"")</f>
        <v/>
      </c>
      <c r="T138" s="91" t="str">
        <f>IF($B33='3.Matrices'!$J$22,T33,"")</f>
        <v/>
      </c>
      <c r="U138" s="91" t="str">
        <f>IF($B33='3.Matrices'!$J$22,U33,"")</f>
        <v/>
      </c>
      <c r="V138" s="91" t="str">
        <f>IF($B33='3.Matrices'!$J$22,V33,"")</f>
        <v/>
      </c>
      <c r="W138" s="91" t="str">
        <f>IF($B33='3.Matrices'!$J$22,W33,"")</f>
        <v/>
      </c>
      <c r="X138" s="92" t="str">
        <f>IF($B33='3.Matrices'!$J$22,X33,"")</f>
        <v/>
      </c>
      <c r="Y138" s="92" t="str">
        <f>IF($B33='3.Matrices'!$J$22,Y33,"")</f>
        <v/>
      </c>
      <c r="Z138" s="92" t="str">
        <f>IF($B33='3.Matrices'!$J$22,Z33,"")</f>
        <v/>
      </c>
      <c r="AA138" s="92" t="str">
        <f>IF($B33='3.Matrices'!$J$22,AA33,"")</f>
        <v/>
      </c>
      <c r="AB138" s="92" t="str">
        <f>IF($B33='3.Matrices'!$J$22,AB33,"")</f>
        <v/>
      </c>
      <c r="AC138" s="54" t="str">
        <f t="shared" si="7"/>
        <v>Rr23</v>
      </c>
      <c r="AD138" s="89" t="str">
        <f>IF($B33='3.Matrices'!$J$22,AD33,"")</f>
        <v/>
      </c>
      <c r="AE138" s="89" t="str">
        <f>IF($B33='3.Matrices'!$J$22,AE33,"")</f>
        <v/>
      </c>
      <c r="AF138" s="89" t="str">
        <f>IF($B33='3.Matrices'!$J$22,AF33,"")</f>
        <v/>
      </c>
      <c r="AG138" s="90" t="str">
        <f>IF($B33='3.Matrices'!$J$22,AG33,"")</f>
        <v/>
      </c>
      <c r="AH138" s="90" t="str">
        <f>IF($B33='3.Matrices'!$J$22,AH33,"")</f>
        <v/>
      </c>
      <c r="AI138" s="90" t="str">
        <f>IF($B33='3.Matrices'!$J$22,AI33,"")</f>
        <v/>
      </c>
      <c r="AJ138" s="90" t="str">
        <f>IF($B33='3.Matrices'!$J$22,AJ33,"")</f>
        <v/>
      </c>
      <c r="AK138" s="90" t="str">
        <f>IF($B33='3.Matrices'!$J$22,AK33,"")</f>
        <v/>
      </c>
      <c r="AL138" s="90" t="str">
        <f>IF($B33='3.Matrices'!$J$22,AL33,"")</f>
        <v/>
      </c>
      <c r="AM138" s="90" t="str">
        <f>IF($B33='3.Matrices'!$J$22,AM33,"")</f>
        <v/>
      </c>
      <c r="AN138" s="90" t="str">
        <f>IF($B33='3.Matrices'!$J$22,AN33,"")</f>
        <v/>
      </c>
      <c r="AO138" s="91" t="str">
        <f>IF($B33='3.Matrices'!$J$22,AO33,"")</f>
        <v/>
      </c>
      <c r="AP138" s="91" t="str">
        <f>IF($B33='3.Matrices'!$J$22,AP33,"")</f>
        <v/>
      </c>
      <c r="AQ138" s="91" t="str">
        <f>IF($B33='3.Matrices'!$J$22,AQ33,"")</f>
        <v/>
      </c>
      <c r="AR138" s="91" t="str">
        <f>IF($B33='3.Matrices'!$J$22,AR33,"")</f>
        <v/>
      </c>
      <c r="AS138" s="91" t="str">
        <f>IF($B33='3.Matrices'!$J$22,AS33,"")</f>
        <v/>
      </c>
      <c r="AT138" s="91" t="str">
        <f>IF($B33='3.Matrices'!$J$22,AT33,"")</f>
        <v/>
      </c>
      <c r="AU138" s="91" t="str">
        <f>IF($B33='3.Matrices'!$J$22,AU33,"")</f>
        <v/>
      </c>
      <c r="AV138" s="91" t="str">
        <f>IF($B33='3.Matrices'!$J$22,AV33,"")</f>
        <v/>
      </c>
      <c r="AW138" s="91" t="str">
        <f>IF($B33='3.Matrices'!$J$22,AW33,"")</f>
        <v/>
      </c>
      <c r="AX138" s="92" t="str">
        <f>IF($B33='3.Matrices'!$J$22,AX33,"")</f>
        <v/>
      </c>
      <c r="AY138" s="92" t="str">
        <f>IF($B33='3.Matrices'!$J$22,AY33,"")</f>
        <v/>
      </c>
      <c r="AZ138" s="92" t="str">
        <f>IF($B33='3.Matrices'!$J$22,AZ33,"")</f>
        <v/>
      </c>
      <c r="BA138" s="92" t="str">
        <f>IF($B33='3.Matrices'!$J$22,BA33,"")</f>
        <v/>
      </c>
      <c r="BB138" s="92" t="str">
        <f>IF($B33='3.Matrices'!$J$22,BB33,"")</f>
        <v/>
      </c>
    </row>
    <row r="139" spans="3:54" x14ac:dyDescent="0.25">
      <c r="C139" s="93" t="str">
        <f t="shared" si="6"/>
        <v>Ri2</v>
      </c>
      <c r="D139" s="89" t="str">
        <f>IF($B34='3.Matrices'!$J$22,D34,"")</f>
        <v/>
      </c>
      <c r="E139" s="89" t="str">
        <f>IF($B34='3.Matrices'!$J$22,E34,"")</f>
        <v/>
      </c>
      <c r="F139" s="89" t="str">
        <f>IF($B34='3.Matrices'!$J$22,F34,"")</f>
        <v/>
      </c>
      <c r="G139" s="90" t="str">
        <f>IF($B34='3.Matrices'!$J$22,G34,"")</f>
        <v/>
      </c>
      <c r="H139" s="90" t="str">
        <f>IF($B34='3.Matrices'!$J$22,H34,"")</f>
        <v/>
      </c>
      <c r="I139" s="90" t="str">
        <f>IF($B34='3.Matrices'!$J$22,I34,"")</f>
        <v/>
      </c>
      <c r="J139" s="90" t="str">
        <f>IF($B34='3.Matrices'!$J$22,J34,"")</f>
        <v/>
      </c>
      <c r="K139" s="90" t="str">
        <f>IF($B34='3.Matrices'!$J$22,K34,"")</f>
        <v/>
      </c>
      <c r="L139" s="90" t="str">
        <f>IF($B34='3.Matrices'!$J$22,L34,"")</f>
        <v/>
      </c>
      <c r="M139" s="90" t="str">
        <f>IF($B34='3.Matrices'!$J$22,M34,"")</f>
        <v/>
      </c>
      <c r="N139" s="90" t="str">
        <f>IF($B34='3.Matrices'!$J$22,N34,"")</f>
        <v/>
      </c>
      <c r="O139" s="91" t="str">
        <f>IF($B34='3.Matrices'!$J$22,O34,"")</f>
        <v/>
      </c>
      <c r="P139" s="91" t="str">
        <f>IF($B34='3.Matrices'!$J$22,P34,"")</f>
        <v/>
      </c>
      <c r="Q139" s="91" t="str">
        <f>IF($B34='3.Matrices'!$J$22,Q34,"")</f>
        <v/>
      </c>
      <c r="R139" s="91" t="str">
        <f>IF($B34='3.Matrices'!$J$22,R34,"")</f>
        <v/>
      </c>
      <c r="S139" s="91" t="str">
        <f>IF($B34='3.Matrices'!$J$22,S34,"")</f>
        <v/>
      </c>
      <c r="T139" s="91" t="str">
        <f>IF($B34='3.Matrices'!$J$22,T34,"")</f>
        <v/>
      </c>
      <c r="U139" s="91" t="str">
        <f>IF($B34='3.Matrices'!$J$22,U34,"")</f>
        <v/>
      </c>
      <c r="V139" s="91" t="str">
        <f>IF($B34='3.Matrices'!$J$22,V34,"")</f>
        <v/>
      </c>
      <c r="W139" s="91" t="str">
        <f>IF($B34='3.Matrices'!$J$22,W34,"")</f>
        <v/>
      </c>
      <c r="X139" s="92" t="str">
        <f>IF($B34='3.Matrices'!$J$22,X34,"")</f>
        <v/>
      </c>
      <c r="Y139" s="92" t="str">
        <f>IF($B34='3.Matrices'!$J$22,Y34,"")</f>
        <v/>
      </c>
      <c r="Z139" s="92" t="str">
        <f>IF($B34='3.Matrices'!$J$22,Z34,"")</f>
        <v/>
      </c>
      <c r="AA139" s="92" t="str">
        <f>IF($B34='3.Matrices'!$J$22,AA34,"")</f>
        <v/>
      </c>
      <c r="AB139" s="92" t="str">
        <f>IF($B34='3.Matrices'!$J$22,AB34,"")</f>
        <v/>
      </c>
      <c r="AC139" s="54" t="str">
        <f t="shared" si="7"/>
        <v>Rr2</v>
      </c>
      <c r="AD139" s="89" t="str">
        <f>IF($B34='3.Matrices'!$J$22,AD34,"")</f>
        <v/>
      </c>
      <c r="AE139" s="89" t="str">
        <f>IF($B34='3.Matrices'!$J$22,AE34,"")</f>
        <v/>
      </c>
      <c r="AF139" s="89" t="str">
        <f>IF($B34='3.Matrices'!$J$22,AF34,"")</f>
        <v/>
      </c>
      <c r="AG139" s="90" t="str">
        <f>IF($B34='3.Matrices'!$J$22,AG34,"")</f>
        <v/>
      </c>
      <c r="AH139" s="90" t="str">
        <f>IF($B34='3.Matrices'!$J$22,AH34,"")</f>
        <v/>
      </c>
      <c r="AI139" s="90" t="str">
        <f>IF($B34='3.Matrices'!$J$22,AI34,"")</f>
        <v/>
      </c>
      <c r="AJ139" s="90" t="str">
        <f>IF($B34='3.Matrices'!$J$22,AJ34,"")</f>
        <v/>
      </c>
      <c r="AK139" s="90" t="str">
        <f>IF($B34='3.Matrices'!$J$22,AK34,"")</f>
        <v/>
      </c>
      <c r="AL139" s="90" t="str">
        <f>IF($B34='3.Matrices'!$J$22,AL34,"")</f>
        <v/>
      </c>
      <c r="AM139" s="90" t="str">
        <f>IF($B34='3.Matrices'!$J$22,AM34,"")</f>
        <v/>
      </c>
      <c r="AN139" s="90" t="str">
        <f>IF($B34='3.Matrices'!$J$22,AN34,"")</f>
        <v/>
      </c>
      <c r="AO139" s="91" t="str">
        <f>IF($B34='3.Matrices'!$J$22,AO34,"")</f>
        <v/>
      </c>
      <c r="AP139" s="91" t="str">
        <f>IF($B34='3.Matrices'!$J$22,AP34,"")</f>
        <v/>
      </c>
      <c r="AQ139" s="91" t="str">
        <f>IF($B34='3.Matrices'!$J$22,AQ34,"")</f>
        <v/>
      </c>
      <c r="AR139" s="91" t="str">
        <f>IF($B34='3.Matrices'!$J$22,AR34,"")</f>
        <v/>
      </c>
      <c r="AS139" s="91" t="str">
        <f>IF($B34='3.Matrices'!$J$22,AS34,"")</f>
        <v/>
      </c>
      <c r="AT139" s="91" t="str">
        <f>IF($B34='3.Matrices'!$J$22,AT34,"")</f>
        <v/>
      </c>
      <c r="AU139" s="91" t="str">
        <f>IF($B34='3.Matrices'!$J$22,AU34,"")</f>
        <v/>
      </c>
      <c r="AV139" s="91" t="str">
        <f>IF($B34='3.Matrices'!$J$22,AV34,"")</f>
        <v/>
      </c>
      <c r="AW139" s="91" t="str">
        <f>IF($B34='3.Matrices'!$J$22,AW34,"")</f>
        <v/>
      </c>
      <c r="AX139" s="92" t="str">
        <f>IF($B34='3.Matrices'!$J$22,AX34,"")</f>
        <v/>
      </c>
      <c r="AY139" s="92" t="str">
        <f>IF($B34='3.Matrices'!$J$22,AY34,"")</f>
        <v/>
      </c>
      <c r="AZ139" s="92" t="str">
        <f>IF($B34='3.Matrices'!$J$22,AZ34,"")</f>
        <v/>
      </c>
      <c r="BA139" s="92" t="str">
        <f>IF($B34='3.Matrices'!$J$22,BA34,"")</f>
        <v/>
      </c>
      <c r="BB139" s="92" t="str">
        <f>IF($B34='3.Matrices'!$J$22,BB34,"")</f>
        <v/>
      </c>
    </row>
    <row r="140" spans="3:54" x14ac:dyDescent="0.25">
      <c r="C140" s="93" t="str">
        <f t="shared" si="6"/>
        <v>Ri3</v>
      </c>
      <c r="D140" s="89" t="str">
        <f>IF($B35='3.Matrices'!$J$22,D35,"")</f>
        <v/>
      </c>
      <c r="E140" s="89" t="str">
        <f>IF($B35='3.Matrices'!$J$22,E35,"")</f>
        <v/>
      </c>
      <c r="F140" s="89" t="str">
        <f>IF($B35='3.Matrices'!$J$22,F35,"")</f>
        <v/>
      </c>
      <c r="G140" s="90" t="str">
        <f>IF($B35='3.Matrices'!$J$22,G35,"")</f>
        <v/>
      </c>
      <c r="H140" s="90" t="str">
        <f>IF($B35='3.Matrices'!$J$22,H35,"")</f>
        <v/>
      </c>
      <c r="I140" s="90" t="str">
        <f>IF($B35='3.Matrices'!$J$22,I35,"")</f>
        <v/>
      </c>
      <c r="J140" s="90" t="str">
        <f>IF($B35='3.Matrices'!$J$22,J35,"")</f>
        <v/>
      </c>
      <c r="K140" s="90" t="str">
        <f>IF($B35='3.Matrices'!$J$22,K35,"")</f>
        <v/>
      </c>
      <c r="L140" s="90" t="str">
        <f>IF($B35='3.Matrices'!$J$22,L35,"")</f>
        <v/>
      </c>
      <c r="M140" s="90" t="str">
        <f>IF($B35='3.Matrices'!$J$22,M35,"")</f>
        <v/>
      </c>
      <c r="N140" s="90" t="str">
        <f>IF($B35='3.Matrices'!$J$22,N35,"")</f>
        <v/>
      </c>
      <c r="O140" s="91" t="str">
        <f>IF($B35='3.Matrices'!$J$22,O35,"")</f>
        <v/>
      </c>
      <c r="P140" s="91" t="str">
        <f>IF($B35='3.Matrices'!$J$22,P35,"")</f>
        <v/>
      </c>
      <c r="Q140" s="91" t="str">
        <f>IF($B35='3.Matrices'!$J$22,Q35,"")</f>
        <v/>
      </c>
      <c r="R140" s="91" t="str">
        <f>IF($B35='3.Matrices'!$J$22,R35,"")</f>
        <v/>
      </c>
      <c r="S140" s="91" t="str">
        <f>IF($B35='3.Matrices'!$J$22,S35,"")</f>
        <v/>
      </c>
      <c r="T140" s="91" t="str">
        <f>IF($B35='3.Matrices'!$J$22,T35,"")</f>
        <v/>
      </c>
      <c r="U140" s="91" t="str">
        <f>IF($B35='3.Matrices'!$J$22,U35,"")</f>
        <v/>
      </c>
      <c r="V140" s="91" t="str">
        <f>IF($B35='3.Matrices'!$J$22,V35,"")</f>
        <v/>
      </c>
      <c r="W140" s="91" t="str">
        <f>IF($B35='3.Matrices'!$J$22,W35,"")</f>
        <v/>
      </c>
      <c r="X140" s="92" t="str">
        <f>IF($B35='3.Matrices'!$J$22,X35,"")</f>
        <v/>
      </c>
      <c r="Y140" s="92" t="str">
        <f>IF($B35='3.Matrices'!$J$22,Y35,"")</f>
        <v/>
      </c>
      <c r="Z140" s="92" t="str">
        <f>IF($B35='3.Matrices'!$J$22,Z35,"")</f>
        <v/>
      </c>
      <c r="AA140" s="92" t="str">
        <f>IF($B35='3.Matrices'!$J$22,AA35,"")</f>
        <v/>
      </c>
      <c r="AB140" s="92" t="str">
        <f>IF($B35='3.Matrices'!$J$22,AB35,"")</f>
        <v/>
      </c>
      <c r="AC140" s="54" t="str">
        <f t="shared" si="7"/>
        <v>Rr3</v>
      </c>
      <c r="AD140" s="89" t="str">
        <f>IF($B35='3.Matrices'!$J$22,AD35,"")</f>
        <v/>
      </c>
      <c r="AE140" s="89" t="str">
        <f>IF($B35='3.Matrices'!$J$22,AE35,"")</f>
        <v/>
      </c>
      <c r="AF140" s="89" t="str">
        <f>IF($B35='3.Matrices'!$J$22,AF35,"")</f>
        <v/>
      </c>
      <c r="AG140" s="90" t="str">
        <f>IF($B35='3.Matrices'!$J$22,AG35,"")</f>
        <v/>
      </c>
      <c r="AH140" s="90" t="str">
        <f>IF($B35='3.Matrices'!$J$22,AH35,"")</f>
        <v/>
      </c>
      <c r="AI140" s="90" t="str">
        <f>IF($B35='3.Matrices'!$J$22,AI35,"")</f>
        <v/>
      </c>
      <c r="AJ140" s="90" t="str">
        <f>IF($B35='3.Matrices'!$J$22,AJ35,"")</f>
        <v/>
      </c>
      <c r="AK140" s="90" t="str">
        <f>IF($B35='3.Matrices'!$J$22,AK35,"")</f>
        <v/>
      </c>
      <c r="AL140" s="90" t="str">
        <f>IF($B35='3.Matrices'!$J$22,AL35,"")</f>
        <v/>
      </c>
      <c r="AM140" s="90" t="str">
        <f>IF($B35='3.Matrices'!$J$22,AM35,"")</f>
        <v/>
      </c>
      <c r="AN140" s="90" t="str">
        <f>IF($B35='3.Matrices'!$J$22,AN35,"")</f>
        <v/>
      </c>
      <c r="AO140" s="91" t="str">
        <f>IF($B35='3.Matrices'!$J$22,AO35,"")</f>
        <v/>
      </c>
      <c r="AP140" s="91" t="str">
        <f>IF($B35='3.Matrices'!$J$22,AP35,"")</f>
        <v/>
      </c>
      <c r="AQ140" s="91" t="str">
        <f>IF($B35='3.Matrices'!$J$22,AQ35,"")</f>
        <v/>
      </c>
      <c r="AR140" s="91" t="str">
        <f>IF($B35='3.Matrices'!$J$22,AR35,"")</f>
        <v/>
      </c>
      <c r="AS140" s="91" t="str">
        <f>IF($B35='3.Matrices'!$J$22,AS35,"")</f>
        <v/>
      </c>
      <c r="AT140" s="91" t="str">
        <f>IF($B35='3.Matrices'!$J$22,AT35,"")</f>
        <v/>
      </c>
      <c r="AU140" s="91" t="str">
        <f>IF($B35='3.Matrices'!$J$22,AU35,"")</f>
        <v/>
      </c>
      <c r="AV140" s="91" t="str">
        <f>IF($B35='3.Matrices'!$J$22,AV35,"")</f>
        <v/>
      </c>
      <c r="AW140" s="91" t="str">
        <f>IF($B35='3.Matrices'!$J$22,AW35,"")</f>
        <v/>
      </c>
      <c r="AX140" s="92" t="str">
        <f>IF($B35='3.Matrices'!$J$22,AX35,"")</f>
        <v/>
      </c>
      <c r="AY140" s="92" t="str">
        <f>IF($B35='3.Matrices'!$J$22,AY35,"")</f>
        <v/>
      </c>
      <c r="AZ140" s="92" t="str">
        <f>IF($B35='3.Matrices'!$J$22,AZ35,"")</f>
        <v/>
      </c>
      <c r="BA140" s="92" t="str">
        <f>IF($B35='3.Matrices'!$J$22,BA35,"")</f>
        <v/>
      </c>
      <c r="BB140" s="92" t="str">
        <f>IF($B35='3.Matrices'!$J$22,BB35,"")</f>
        <v/>
      </c>
    </row>
    <row r="141" spans="3:54" x14ac:dyDescent="0.25">
      <c r="C141" s="93" t="str">
        <f t="shared" si="6"/>
        <v>Ri4</v>
      </c>
      <c r="D141" s="89" t="str">
        <f>IF($B36='3.Matrices'!$J$22,D36,"")</f>
        <v/>
      </c>
      <c r="E141" s="89" t="str">
        <f>IF($B36='3.Matrices'!$J$22,E36,"")</f>
        <v/>
      </c>
      <c r="F141" s="89" t="str">
        <f>IF($B36='3.Matrices'!$J$22,F36,"")</f>
        <v/>
      </c>
      <c r="G141" s="90" t="str">
        <f>IF($B36='3.Matrices'!$J$22,G36,"")</f>
        <v/>
      </c>
      <c r="H141" s="90" t="str">
        <f>IF($B36='3.Matrices'!$J$22,H36,"")</f>
        <v/>
      </c>
      <c r="I141" s="90" t="str">
        <f>IF($B36='3.Matrices'!$J$22,I36,"")</f>
        <v/>
      </c>
      <c r="J141" s="90" t="str">
        <f>IF($B36='3.Matrices'!$J$22,J36,"")</f>
        <v/>
      </c>
      <c r="K141" s="90" t="str">
        <f>IF($B36='3.Matrices'!$J$22,K36,"")</f>
        <v/>
      </c>
      <c r="L141" s="90" t="str">
        <f>IF($B36='3.Matrices'!$J$22,L36,"")</f>
        <v/>
      </c>
      <c r="M141" s="90" t="str">
        <f>IF($B36='3.Matrices'!$J$22,M36,"")</f>
        <v/>
      </c>
      <c r="N141" s="90" t="str">
        <f>IF($B36='3.Matrices'!$J$22,N36,"")</f>
        <v/>
      </c>
      <c r="O141" s="91" t="str">
        <f>IF($B36='3.Matrices'!$J$22,O36,"")</f>
        <v/>
      </c>
      <c r="P141" s="91" t="str">
        <f>IF($B36='3.Matrices'!$J$22,P36,"")</f>
        <v/>
      </c>
      <c r="Q141" s="91" t="str">
        <f>IF($B36='3.Matrices'!$J$22,Q36,"")</f>
        <v/>
      </c>
      <c r="R141" s="91" t="str">
        <f>IF($B36='3.Matrices'!$J$22,R36,"")</f>
        <v/>
      </c>
      <c r="S141" s="91" t="str">
        <f>IF($B36='3.Matrices'!$J$22,S36,"")</f>
        <v/>
      </c>
      <c r="T141" s="91" t="str">
        <f>IF($B36='3.Matrices'!$J$22,T36,"")</f>
        <v/>
      </c>
      <c r="U141" s="91" t="str">
        <f>IF($B36='3.Matrices'!$J$22,U36,"")</f>
        <v/>
      </c>
      <c r="V141" s="91" t="str">
        <f>IF($B36='3.Matrices'!$J$22,V36,"")</f>
        <v/>
      </c>
      <c r="W141" s="91" t="str">
        <f>IF($B36='3.Matrices'!$J$22,W36,"")</f>
        <v/>
      </c>
      <c r="X141" s="92" t="str">
        <f>IF($B36='3.Matrices'!$J$22,X36,"")</f>
        <v/>
      </c>
      <c r="Y141" s="92" t="str">
        <f>IF($B36='3.Matrices'!$J$22,Y36,"")</f>
        <v/>
      </c>
      <c r="Z141" s="92" t="str">
        <f>IF($B36='3.Matrices'!$J$22,Z36,"")</f>
        <v/>
      </c>
      <c r="AA141" s="92" t="str">
        <f>IF($B36='3.Matrices'!$J$22,AA36,"")</f>
        <v/>
      </c>
      <c r="AB141" s="92" t="str">
        <f>IF($B36='3.Matrices'!$J$22,AB36,"")</f>
        <v/>
      </c>
      <c r="AC141" s="54" t="str">
        <f t="shared" si="7"/>
        <v>Rr4</v>
      </c>
      <c r="AD141" s="89" t="str">
        <f>IF($B36='3.Matrices'!$J$22,AD36,"")</f>
        <v/>
      </c>
      <c r="AE141" s="89" t="str">
        <f>IF($B36='3.Matrices'!$J$22,AE36,"")</f>
        <v/>
      </c>
      <c r="AF141" s="89" t="str">
        <f>IF($B36='3.Matrices'!$J$22,AF36,"")</f>
        <v/>
      </c>
      <c r="AG141" s="90" t="str">
        <f>IF($B36='3.Matrices'!$J$22,AG36,"")</f>
        <v/>
      </c>
      <c r="AH141" s="90" t="str">
        <f>IF($B36='3.Matrices'!$J$22,AH36,"")</f>
        <v/>
      </c>
      <c r="AI141" s="90" t="str">
        <f>IF($B36='3.Matrices'!$J$22,AI36,"")</f>
        <v/>
      </c>
      <c r="AJ141" s="90" t="str">
        <f>IF($B36='3.Matrices'!$J$22,AJ36,"")</f>
        <v/>
      </c>
      <c r="AK141" s="90" t="str">
        <f>IF($B36='3.Matrices'!$J$22,AK36,"")</f>
        <v/>
      </c>
      <c r="AL141" s="90" t="str">
        <f>IF($B36='3.Matrices'!$J$22,AL36,"")</f>
        <v/>
      </c>
      <c r="AM141" s="90" t="str">
        <f>IF($B36='3.Matrices'!$J$22,AM36,"")</f>
        <v/>
      </c>
      <c r="AN141" s="90" t="str">
        <f>IF($B36='3.Matrices'!$J$22,AN36,"")</f>
        <v/>
      </c>
      <c r="AO141" s="91" t="str">
        <f>IF($B36='3.Matrices'!$J$22,AO36,"")</f>
        <v/>
      </c>
      <c r="AP141" s="91" t="str">
        <f>IF($B36='3.Matrices'!$J$22,AP36,"")</f>
        <v/>
      </c>
      <c r="AQ141" s="91" t="str">
        <f>IF($B36='3.Matrices'!$J$22,AQ36,"")</f>
        <v/>
      </c>
      <c r="AR141" s="91" t="str">
        <f>IF($B36='3.Matrices'!$J$22,AR36,"")</f>
        <v/>
      </c>
      <c r="AS141" s="91" t="str">
        <f>IF($B36='3.Matrices'!$J$22,AS36,"")</f>
        <v/>
      </c>
      <c r="AT141" s="91" t="str">
        <f>IF($B36='3.Matrices'!$J$22,AT36,"")</f>
        <v/>
      </c>
      <c r="AU141" s="91" t="str">
        <f>IF($B36='3.Matrices'!$J$22,AU36,"")</f>
        <v/>
      </c>
      <c r="AV141" s="91" t="str">
        <f>IF($B36='3.Matrices'!$J$22,AV36,"")</f>
        <v/>
      </c>
      <c r="AW141" s="91" t="str">
        <f>IF($B36='3.Matrices'!$J$22,AW36,"")</f>
        <v/>
      </c>
      <c r="AX141" s="92" t="str">
        <f>IF($B36='3.Matrices'!$J$22,AX36,"")</f>
        <v/>
      </c>
      <c r="AY141" s="92" t="str">
        <f>IF($B36='3.Matrices'!$J$22,AY36,"")</f>
        <v/>
      </c>
      <c r="AZ141" s="92" t="str">
        <f>IF($B36='3.Matrices'!$J$22,AZ36,"")</f>
        <v/>
      </c>
      <c r="BA141" s="92" t="str">
        <f>IF($B36='3.Matrices'!$J$22,BA36,"")</f>
        <v/>
      </c>
      <c r="BB141" s="92" t="str">
        <f>IF($B36='3.Matrices'!$J$22,BB36,"")</f>
        <v/>
      </c>
    </row>
    <row r="142" spans="3:54" x14ac:dyDescent="0.25">
      <c r="C142" s="93" t="str">
        <f t="shared" si="6"/>
        <v>Ri10</v>
      </c>
      <c r="D142" s="89" t="str">
        <f>IF($B37='3.Matrices'!$J$22,D37,"")</f>
        <v/>
      </c>
      <c r="E142" s="89" t="str">
        <f>IF($B37='3.Matrices'!$J$22,E37,"")</f>
        <v/>
      </c>
      <c r="F142" s="89" t="str">
        <f>IF($B37='3.Matrices'!$J$22,F37,"")</f>
        <v/>
      </c>
      <c r="G142" s="90" t="str">
        <f>IF($B37='3.Matrices'!$J$22,G37,"")</f>
        <v/>
      </c>
      <c r="H142" s="90" t="str">
        <f>IF($B37='3.Matrices'!$J$22,H37,"")</f>
        <v/>
      </c>
      <c r="I142" s="90" t="str">
        <f>IF($B37='3.Matrices'!$J$22,I37,"")</f>
        <v/>
      </c>
      <c r="J142" s="90" t="str">
        <f>IF($B37='3.Matrices'!$J$22,J37,"")</f>
        <v/>
      </c>
      <c r="K142" s="90" t="str">
        <f>IF($B37='3.Matrices'!$J$22,K37,"")</f>
        <v/>
      </c>
      <c r="L142" s="90" t="str">
        <f>IF($B37='3.Matrices'!$J$22,L37,"")</f>
        <v/>
      </c>
      <c r="M142" s="90" t="str">
        <f>IF($B37='3.Matrices'!$J$22,M37,"")</f>
        <v xml:space="preserve">Ri10 </v>
      </c>
      <c r="N142" s="90" t="str">
        <f>IF($B37='3.Matrices'!$J$22,N37,"")</f>
        <v/>
      </c>
      <c r="O142" s="91" t="str">
        <f>IF($B37='3.Matrices'!$J$22,O37,"")</f>
        <v/>
      </c>
      <c r="P142" s="91" t="str">
        <f>IF($B37='3.Matrices'!$J$22,P37,"")</f>
        <v/>
      </c>
      <c r="Q142" s="91" t="str">
        <f>IF($B37='3.Matrices'!$J$22,Q37,"")</f>
        <v/>
      </c>
      <c r="R142" s="91" t="str">
        <f>IF($B37='3.Matrices'!$J$22,R37,"")</f>
        <v/>
      </c>
      <c r="S142" s="91" t="str">
        <f>IF($B37='3.Matrices'!$J$22,S37,"")</f>
        <v/>
      </c>
      <c r="T142" s="91" t="str">
        <f>IF($B37='3.Matrices'!$J$22,T37,"")</f>
        <v/>
      </c>
      <c r="U142" s="91" t="str">
        <f>IF($B37='3.Matrices'!$J$22,U37,"")</f>
        <v/>
      </c>
      <c r="V142" s="91" t="str">
        <f>IF($B37='3.Matrices'!$J$22,V37,"")</f>
        <v/>
      </c>
      <c r="W142" s="91" t="str">
        <f>IF($B37='3.Matrices'!$J$22,W37,"")</f>
        <v/>
      </c>
      <c r="X142" s="92" t="str">
        <f>IF($B37='3.Matrices'!$J$22,X37,"")</f>
        <v/>
      </c>
      <c r="Y142" s="92" t="str">
        <f>IF($B37='3.Matrices'!$J$22,Y37,"")</f>
        <v/>
      </c>
      <c r="Z142" s="92" t="str">
        <f>IF($B37='3.Matrices'!$J$22,Z37,"")</f>
        <v/>
      </c>
      <c r="AA142" s="92" t="str">
        <f>IF($B37='3.Matrices'!$J$22,AA37,"")</f>
        <v/>
      </c>
      <c r="AB142" s="92" t="str">
        <f>IF($B37='3.Matrices'!$J$22,AB37,"")</f>
        <v/>
      </c>
      <c r="AC142" s="54" t="str">
        <f t="shared" si="7"/>
        <v>Rr10</v>
      </c>
      <c r="AD142" s="89" t="str">
        <f ca="1">IF($B37='3.Matrices'!$J$22,AD37,"")</f>
        <v/>
      </c>
      <c r="AE142" s="89" t="str">
        <f ca="1">IF($B37='3.Matrices'!$J$22,AE37,"")</f>
        <v/>
      </c>
      <c r="AF142" s="89" t="str">
        <f ca="1">IF($B37='3.Matrices'!$J$22,AF37,"")</f>
        <v/>
      </c>
      <c r="AG142" s="90" t="str">
        <f ca="1">IF($B37='3.Matrices'!$J$22,AG37,"")</f>
        <v/>
      </c>
      <c r="AH142" s="90" t="str">
        <f ca="1">IF($B37='3.Matrices'!$J$22,AH37,"")</f>
        <v/>
      </c>
      <c r="AI142" s="90" t="str">
        <f ca="1">IF($B37='3.Matrices'!$J$22,AI37,"")</f>
        <v/>
      </c>
      <c r="AJ142" s="90" t="str">
        <f ca="1">IF($B37='3.Matrices'!$J$22,AJ37,"")</f>
        <v/>
      </c>
      <c r="AK142" s="90" t="str">
        <f ca="1">IF($B37='3.Matrices'!$J$22,AK37,"")</f>
        <v xml:space="preserve">Rr10 </v>
      </c>
      <c r="AL142" s="90" t="str">
        <f ca="1">IF($B37='3.Matrices'!$J$22,AL37,"")</f>
        <v/>
      </c>
      <c r="AM142" s="90" t="str">
        <f ca="1">IF($B37='3.Matrices'!$J$22,AM37,"")</f>
        <v/>
      </c>
      <c r="AN142" s="90" t="str">
        <f ca="1">IF($B37='3.Matrices'!$J$22,AN37,"")</f>
        <v/>
      </c>
      <c r="AO142" s="91" t="str">
        <f ca="1">IF($B37='3.Matrices'!$J$22,AO37,"")</f>
        <v/>
      </c>
      <c r="AP142" s="91" t="str">
        <f ca="1">IF($B37='3.Matrices'!$J$22,AP37,"")</f>
        <v/>
      </c>
      <c r="AQ142" s="91" t="str">
        <f ca="1">IF($B37='3.Matrices'!$J$22,AQ37,"")</f>
        <v/>
      </c>
      <c r="AR142" s="91" t="str">
        <f ca="1">IF($B37='3.Matrices'!$J$22,AR37,"")</f>
        <v/>
      </c>
      <c r="AS142" s="91" t="str">
        <f ca="1">IF($B37='3.Matrices'!$J$22,AS37,"")</f>
        <v/>
      </c>
      <c r="AT142" s="91" t="str">
        <f ca="1">IF($B37='3.Matrices'!$J$22,AT37,"")</f>
        <v/>
      </c>
      <c r="AU142" s="91" t="str">
        <f ca="1">IF($B37='3.Matrices'!$J$22,AU37,"")</f>
        <v/>
      </c>
      <c r="AV142" s="91" t="str">
        <f ca="1">IF($B37='3.Matrices'!$J$22,AV37,"")</f>
        <v/>
      </c>
      <c r="AW142" s="91" t="str">
        <f ca="1">IF($B37='3.Matrices'!$J$22,AW37,"")</f>
        <v/>
      </c>
      <c r="AX142" s="92" t="str">
        <f ca="1">IF($B37='3.Matrices'!$J$22,AX37,"")</f>
        <v/>
      </c>
      <c r="AY142" s="92" t="str">
        <f ca="1">IF($B37='3.Matrices'!$J$22,AY37,"")</f>
        <v/>
      </c>
      <c r="AZ142" s="92" t="str">
        <f ca="1">IF($B37='3.Matrices'!$J$22,AZ37,"")</f>
        <v/>
      </c>
      <c r="BA142" s="92" t="str">
        <f ca="1">IF($B37='3.Matrices'!$J$22,BA37,"")</f>
        <v/>
      </c>
      <c r="BB142" s="92" t="str">
        <f ca="1">IF($B37='3.Matrices'!$J$22,BB37,"")</f>
        <v/>
      </c>
    </row>
    <row r="143" spans="3:54" x14ac:dyDescent="0.25">
      <c r="C143" s="93" t="str">
        <f t="shared" si="6"/>
        <v>Ri11</v>
      </c>
      <c r="D143" s="89" t="str">
        <f>IF($B38='3.Matrices'!$J$22,D38,"")</f>
        <v/>
      </c>
      <c r="E143" s="89" t="str">
        <f>IF($B38='3.Matrices'!$J$22,E38,"")</f>
        <v/>
      </c>
      <c r="F143" s="89" t="str">
        <f>IF($B38='3.Matrices'!$J$22,F38,"")</f>
        <v/>
      </c>
      <c r="G143" s="90" t="str">
        <f>IF($B38='3.Matrices'!$J$22,G38,"")</f>
        <v/>
      </c>
      <c r="H143" s="90" t="str">
        <f>IF($B38='3.Matrices'!$J$22,H38,"")</f>
        <v/>
      </c>
      <c r="I143" s="90" t="str">
        <f>IF($B38='3.Matrices'!$J$22,I38,"")</f>
        <v/>
      </c>
      <c r="J143" s="90" t="str">
        <f>IF($B38='3.Matrices'!$J$22,J38,"")</f>
        <v/>
      </c>
      <c r="K143" s="90" t="str">
        <f>IF($B38='3.Matrices'!$J$22,K38,"")</f>
        <v/>
      </c>
      <c r="L143" s="90" t="str">
        <f>IF($B38='3.Matrices'!$J$22,L38,"")</f>
        <v/>
      </c>
      <c r="M143" s="90" t="str">
        <f>IF($B38='3.Matrices'!$J$22,M38,"")</f>
        <v/>
      </c>
      <c r="N143" s="90" t="str">
        <f>IF($B38='3.Matrices'!$J$22,N38,"")</f>
        <v/>
      </c>
      <c r="O143" s="91" t="str">
        <f>IF($B38='3.Matrices'!$J$22,O38,"")</f>
        <v/>
      </c>
      <c r="P143" s="91" t="str">
        <f>IF($B38='3.Matrices'!$J$22,P38,"")</f>
        <v/>
      </c>
      <c r="Q143" s="91" t="str">
        <f>IF($B38='3.Matrices'!$J$22,Q38,"")</f>
        <v/>
      </c>
      <c r="R143" s="91" t="str">
        <f>IF($B38='3.Matrices'!$J$22,R38,"")</f>
        <v/>
      </c>
      <c r="S143" s="91" t="str">
        <f>IF($B38='3.Matrices'!$J$22,S38,"")</f>
        <v/>
      </c>
      <c r="T143" s="91" t="str">
        <f>IF($B38='3.Matrices'!$J$22,T38,"")</f>
        <v/>
      </c>
      <c r="U143" s="91" t="str">
        <f>IF($B38='3.Matrices'!$J$22,U38,"")</f>
        <v/>
      </c>
      <c r="V143" s="91" t="str">
        <f>IF($B38='3.Matrices'!$J$22,V38,"")</f>
        <v/>
      </c>
      <c r="W143" s="91" t="str">
        <f>IF($B38='3.Matrices'!$J$22,W38,"")</f>
        <v/>
      </c>
      <c r="X143" s="92" t="str">
        <f>IF($B38='3.Matrices'!$J$22,X38,"")</f>
        <v/>
      </c>
      <c r="Y143" s="92" t="str">
        <f>IF($B38='3.Matrices'!$J$22,Y38,"")</f>
        <v/>
      </c>
      <c r="Z143" s="92" t="str">
        <f>IF($B38='3.Matrices'!$J$22,Z38,"")</f>
        <v/>
      </c>
      <c r="AA143" s="92" t="str">
        <f>IF($B38='3.Matrices'!$J$22,AA38,"")</f>
        <v/>
      </c>
      <c r="AB143" s="92" t="str">
        <f>IF($B38='3.Matrices'!$J$22,AB38,"")</f>
        <v/>
      </c>
      <c r="AC143" s="54" t="str">
        <f t="shared" si="7"/>
        <v>Rr11</v>
      </c>
      <c r="AD143" s="89" t="str">
        <f>IF($B38='3.Matrices'!$J$22,AD38,"")</f>
        <v/>
      </c>
      <c r="AE143" s="89" t="str">
        <f>IF($B38='3.Matrices'!$J$22,AE38,"")</f>
        <v/>
      </c>
      <c r="AF143" s="89" t="str">
        <f>IF($B38='3.Matrices'!$J$22,AF38,"")</f>
        <v/>
      </c>
      <c r="AG143" s="90" t="str">
        <f>IF($B38='3.Matrices'!$J$22,AG38,"")</f>
        <v/>
      </c>
      <c r="AH143" s="90" t="str">
        <f>IF($B38='3.Matrices'!$J$22,AH38,"")</f>
        <v/>
      </c>
      <c r="AI143" s="90" t="str">
        <f>IF($B38='3.Matrices'!$J$22,AI38,"")</f>
        <v/>
      </c>
      <c r="AJ143" s="90" t="str">
        <f>IF($B38='3.Matrices'!$J$22,AJ38,"")</f>
        <v/>
      </c>
      <c r="AK143" s="90" t="str">
        <f>IF($B38='3.Matrices'!$J$22,AK38,"")</f>
        <v/>
      </c>
      <c r="AL143" s="90" t="str">
        <f>IF($B38='3.Matrices'!$J$22,AL38,"")</f>
        <v/>
      </c>
      <c r="AM143" s="90" t="str">
        <f>IF($B38='3.Matrices'!$J$22,AM38,"")</f>
        <v/>
      </c>
      <c r="AN143" s="90" t="str">
        <f>IF($B38='3.Matrices'!$J$22,AN38,"")</f>
        <v/>
      </c>
      <c r="AO143" s="91" t="str">
        <f>IF($B38='3.Matrices'!$J$22,AO38,"")</f>
        <v/>
      </c>
      <c r="AP143" s="91" t="str">
        <f>IF($B38='3.Matrices'!$J$22,AP38,"")</f>
        <v/>
      </c>
      <c r="AQ143" s="91" t="str">
        <f>IF($B38='3.Matrices'!$J$22,AQ38,"")</f>
        <v/>
      </c>
      <c r="AR143" s="91" t="str">
        <f>IF($B38='3.Matrices'!$J$22,AR38,"")</f>
        <v/>
      </c>
      <c r="AS143" s="91" t="str">
        <f>IF($B38='3.Matrices'!$J$22,AS38,"")</f>
        <v/>
      </c>
      <c r="AT143" s="91" t="str">
        <f>IF($B38='3.Matrices'!$J$22,AT38,"")</f>
        <v/>
      </c>
      <c r="AU143" s="91" t="str">
        <f>IF($B38='3.Matrices'!$J$22,AU38,"")</f>
        <v/>
      </c>
      <c r="AV143" s="91" t="str">
        <f>IF($B38='3.Matrices'!$J$22,AV38,"")</f>
        <v/>
      </c>
      <c r="AW143" s="91" t="str">
        <f>IF($B38='3.Matrices'!$J$22,AW38,"")</f>
        <v/>
      </c>
      <c r="AX143" s="92" t="str">
        <f>IF($B38='3.Matrices'!$J$22,AX38,"")</f>
        <v/>
      </c>
      <c r="AY143" s="92" t="str">
        <f>IF($B38='3.Matrices'!$J$22,AY38,"")</f>
        <v/>
      </c>
      <c r="AZ143" s="92" t="str">
        <f>IF($B38='3.Matrices'!$J$22,AZ38,"")</f>
        <v/>
      </c>
      <c r="BA143" s="92" t="str">
        <f>IF($B38='3.Matrices'!$J$22,BA38,"")</f>
        <v/>
      </c>
      <c r="BB143" s="92" t="str">
        <f>IF($B38='3.Matrices'!$J$22,BB38,"")</f>
        <v/>
      </c>
    </row>
    <row r="144" spans="3:54" x14ac:dyDescent="0.25">
      <c r="C144" s="93" t="str">
        <f t="shared" si="6"/>
        <v>Ri12</v>
      </c>
      <c r="D144" s="89" t="str">
        <f>IF($B39='3.Matrices'!$J$22,D39,"")</f>
        <v/>
      </c>
      <c r="E144" s="89" t="str">
        <f>IF($B39='3.Matrices'!$J$22,E39,"")</f>
        <v/>
      </c>
      <c r="F144" s="89" t="str">
        <f>IF($B39='3.Matrices'!$J$22,F39,"")</f>
        <v/>
      </c>
      <c r="G144" s="90" t="str">
        <f>IF($B39='3.Matrices'!$J$22,G39,"")</f>
        <v/>
      </c>
      <c r="H144" s="90" t="str">
        <f>IF($B39='3.Matrices'!$J$22,H39,"")</f>
        <v/>
      </c>
      <c r="I144" s="90" t="str">
        <f>IF($B39='3.Matrices'!$J$22,I39,"")</f>
        <v/>
      </c>
      <c r="J144" s="90" t="str">
        <f>IF($B39='3.Matrices'!$J$22,J39,"")</f>
        <v/>
      </c>
      <c r="K144" s="90" t="str">
        <f>IF($B39='3.Matrices'!$J$22,K39,"")</f>
        <v/>
      </c>
      <c r="L144" s="90" t="str">
        <f>IF($B39='3.Matrices'!$J$22,L39,"")</f>
        <v/>
      </c>
      <c r="M144" s="90" t="str">
        <f>IF($B39='3.Matrices'!$J$22,M39,"")</f>
        <v/>
      </c>
      <c r="N144" s="90" t="str">
        <f>IF($B39='3.Matrices'!$J$22,N39,"")</f>
        <v/>
      </c>
      <c r="O144" s="91" t="str">
        <f>IF($B39='3.Matrices'!$J$22,O39,"")</f>
        <v/>
      </c>
      <c r="P144" s="91" t="str">
        <f>IF($B39='3.Matrices'!$J$22,P39,"")</f>
        <v/>
      </c>
      <c r="Q144" s="91" t="str">
        <f>IF($B39='3.Matrices'!$J$22,Q39,"")</f>
        <v/>
      </c>
      <c r="R144" s="91" t="str">
        <f>IF($B39='3.Matrices'!$J$22,R39,"")</f>
        <v/>
      </c>
      <c r="S144" s="91" t="str">
        <f>IF($B39='3.Matrices'!$J$22,S39,"")</f>
        <v/>
      </c>
      <c r="T144" s="91" t="str">
        <f>IF($B39='3.Matrices'!$J$22,T39,"")</f>
        <v/>
      </c>
      <c r="U144" s="91" t="str">
        <f>IF($B39='3.Matrices'!$J$22,U39,"")</f>
        <v/>
      </c>
      <c r="V144" s="91" t="str">
        <f>IF($B39='3.Matrices'!$J$22,V39,"")</f>
        <v/>
      </c>
      <c r="W144" s="91" t="str">
        <f>IF($B39='3.Matrices'!$J$22,W39,"")</f>
        <v/>
      </c>
      <c r="X144" s="92" t="str">
        <f>IF($B39='3.Matrices'!$J$22,X39,"")</f>
        <v/>
      </c>
      <c r="Y144" s="92" t="str">
        <f>IF($B39='3.Matrices'!$J$22,Y39,"")</f>
        <v/>
      </c>
      <c r="Z144" s="92" t="str">
        <f>IF($B39='3.Matrices'!$J$22,Z39,"")</f>
        <v/>
      </c>
      <c r="AA144" s="92" t="str">
        <f>IF($B39='3.Matrices'!$J$22,AA39,"")</f>
        <v/>
      </c>
      <c r="AB144" s="92" t="str">
        <f>IF($B39='3.Matrices'!$J$22,AB39,"")</f>
        <v/>
      </c>
      <c r="AC144" s="54" t="str">
        <f t="shared" si="7"/>
        <v>Rr12</v>
      </c>
      <c r="AD144" s="89" t="str">
        <f>IF($B39='3.Matrices'!$J$22,AD39,"")</f>
        <v/>
      </c>
      <c r="AE144" s="89" t="str">
        <f>IF($B39='3.Matrices'!$J$22,AE39,"")</f>
        <v/>
      </c>
      <c r="AF144" s="89" t="str">
        <f>IF($B39='3.Matrices'!$J$22,AF39,"")</f>
        <v/>
      </c>
      <c r="AG144" s="90" t="str">
        <f>IF($B39='3.Matrices'!$J$22,AG39,"")</f>
        <v/>
      </c>
      <c r="AH144" s="90" t="str">
        <f>IF($B39='3.Matrices'!$J$22,AH39,"")</f>
        <v/>
      </c>
      <c r="AI144" s="90" t="str">
        <f>IF($B39='3.Matrices'!$J$22,AI39,"")</f>
        <v/>
      </c>
      <c r="AJ144" s="90" t="str">
        <f>IF($B39='3.Matrices'!$J$22,AJ39,"")</f>
        <v/>
      </c>
      <c r="AK144" s="90" t="str">
        <f>IF($B39='3.Matrices'!$J$22,AK39,"")</f>
        <v/>
      </c>
      <c r="AL144" s="90" t="str">
        <f>IF($B39='3.Matrices'!$J$22,AL39,"")</f>
        <v/>
      </c>
      <c r="AM144" s="90" t="str">
        <f>IF($B39='3.Matrices'!$J$22,AM39,"")</f>
        <v/>
      </c>
      <c r="AN144" s="90" t="str">
        <f>IF($B39='3.Matrices'!$J$22,AN39,"")</f>
        <v/>
      </c>
      <c r="AO144" s="91" t="str">
        <f>IF($B39='3.Matrices'!$J$22,AO39,"")</f>
        <v/>
      </c>
      <c r="AP144" s="91" t="str">
        <f>IF($B39='3.Matrices'!$J$22,AP39,"")</f>
        <v/>
      </c>
      <c r="AQ144" s="91" t="str">
        <f>IF($B39='3.Matrices'!$J$22,AQ39,"")</f>
        <v/>
      </c>
      <c r="AR144" s="91" t="str">
        <f>IF($B39='3.Matrices'!$J$22,AR39,"")</f>
        <v/>
      </c>
      <c r="AS144" s="91" t="str">
        <f>IF($B39='3.Matrices'!$J$22,AS39,"")</f>
        <v/>
      </c>
      <c r="AT144" s="91" t="str">
        <f>IF($B39='3.Matrices'!$J$22,AT39,"")</f>
        <v/>
      </c>
      <c r="AU144" s="91" t="str">
        <f>IF($B39='3.Matrices'!$J$22,AU39,"")</f>
        <v/>
      </c>
      <c r="AV144" s="91" t="str">
        <f>IF($B39='3.Matrices'!$J$22,AV39,"")</f>
        <v/>
      </c>
      <c r="AW144" s="91" t="str">
        <f>IF($B39='3.Matrices'!$J$22,AW39,"")</f>
        <v/>
      </c>
      <c r="AX144" s="92" t="str">
        <f>IF($B39='3.Matrices'!$J$22,AX39,"")</f>
        <v/>
      </c>
      <c r="AY144" s="92" t="str">
        <f>IF($B39='3.Matrices'!$J$22,AY39,"")</f>
        <v/>
      </c>
      <c r="AZ144" s="92" t="str">
        <f>IF($B39='3.Matrices'!$J$22,AZ39,"")</f>
        <v/>
      </c>
      <c r="BA144" s="92" t="str">
        <f>IF($B39='3.Matrices'!$J$22,BA39,"")</f>
        <v/>
      </c>
      <c r="BB144" s="92" t="str">
        <f>IF($B39='3.Matrices'!$J$22,BB39,"")</f>
        <v/>
      </c>
    </row>
    <row r="145" spans="3:54" x14ac:dyDescent="0.25">
      <c r="C145" s="93" t="str">
        <f t="shared" si="6"/>
        <v>Ri13</v>
      </c>
      <c r="D145" s="89" t="str">
        <f>IF($B40='3.Matrices'!$J$22,D40,"")</f>
        <v/>
      </c>
      <c r="E145" s="89" t="str">
        <f>IF($B40='3.Matrices'!$J$22,E40,"")</f>
        <v/>
      </c>
      <c r="F145" s="89" t="str">
        <f>IF($B40='3.Matrices'!$J$22,F40,"")</f>
        <v/>
      </c>
      <c r="G145" s="90" t="str">
        <f>IF($B40='3.Matrices'!$J$22,G40,"")</f>
        <v/>
      </c>
      <c r="H145" s="90" t="str">
        <f>IF($B40='3.Matrices'!$J$22,H40,"")</f>
        <v/>
      </c>
      <c r="I145" s="90" t="str">
        <f>IF($B40='3.Matrices'!$J$22,I40,"")</f>
        <v/>
      </c>
      <c r="J145" s="90" t="str">
        <f>IF($B40='3.Matrices'!$J$22,J40,"")</f>
        <v/>
      </c>
      <c r="K145" s="90" t="str">
        <f>IF($B40='3.Matrices'!$J$22,K40,"")</f>
        <v/>
      </c>
      <c r="L145" s="90" t="str">
        <f>IF($B40='3.Matrices'!$J$22,L40,"")</f>
        <v/>
      </c>
      <c r="M145" s="90" t="str">
        <f>IF($B40='3.Matrices'!$J$22,M40,"")</f>
        <v/>
      </c>
      <c r="N145" s="90" t="str">
        <f>IF($B40='3.Matrices'!$J$22,N40,"")</f>
        <v/>
      </c>
      <c r="O145" s="91" t="str">
        <f>IF($B40='3.Matrices'!$J$22,O40,"")</f>
        <v/>
      </c>
      <c r="P145" s="91" t="str">
        <f>IF($B40='3.Matrices'!$J$22,P40,"")</f>
        <v/>
      </c>
      <c r="Q145" s="91" t="str">
        <f>IF($B40='3.Matrices'!$J$22,Q40,"")</f>
        <v/>
      </c>
      <c r="R145" s="91" t="str">
        <f>IF($B40='3.Matrices'!$J$22,R40,"")</f>
        <v/>
      </c>
      <c r="S145" s="91" t="str">
        <f>IF($B40='3.Matrices'!$J$22,S40,"")</f>
        <v/>
      </c>
      <c r="T145" s="91" t="str">
        <f>IF($B40='3.Matrices'!$J$22,T40,"")</f>
        <v/>
      </c>
      <c r="U145" s="91" t="str">
        <f>IF($B40='3.Matrices'!$J$22,U40,"")</f>
        <v/>
      </c>
      <c r="V145" s="91" t="str">
        <f>IF($B40='3.Matrices'!$J$22,V40,"")</f>
        <v/>
      </c>
      <c r="W145" s="91" t="str">
        <f>IF($B40='3.Matrices'!$J$22,W40,"")</f>
        <v/>
      </c>
      <c r="X145" s="92" t="str">
        <f>IF($B40='3.Matrices'!$J$22,X40,"")</f>
        <v/>
      </c>
      <c r="Y145" s="92" t="str">
        <f>IF($B40='3.Matrices'!$J$22,Y40,"")</f>
        <v/>
      </c>
      <c r="Z145" s="92" t="str">
        <f>IF($B40='3.Matrices'!$J$22,Z40,"")</f>
        <v/>
      </c>
      <c r="AA145" s="92" t="str">
        <f>IF($B40='3.Matrices'!$J$22,AA40,"")</f>
        <v/>
      </c>
      <c r="AB145" s="92" t="str">
        <f>IF($B40='3.Matrices'!$J$22,AB40,"")</f>
        <v/>
      </c>
      <c r="AC145" s="54" t="str">
        <f t="shared" si="7"/>
        <v>Rr13</v>
      </c>
      <c r="AD145" s="89" t="str">
        <f>IF($B40='3.Matrices'!$J$22,AD40,"")</f>
        <v/>
      </c>
      <c r="AE145" s="89" t="str">
        <f>IF($B40='3.Matrices'!$J$22,AE40,"")</f>
        <v/>
      </c>
      <c r="AF145" s="89" t="str">
        <f>IF($B40='3.Matrices'!$J$22,AF40,"")</f>
        <v/>
      </c>
      <c r="AG145" s="90" t="str">
        <f>IF($B40='3.Matrices'!$J$22,AG40,"")</f>
        <v/>
      </c>
      <c r="AH145" s="90" t="str">
        <f>IF($B40='3.Matrices'!$J$22,AH40,"")</f>
        <v/>
      </c>
      <c r="AI145" s="90" t="str">
        <f>IF($B40='3.Matrices'!$J$22,AI40,"")</f>
        <v/>
      </c>
      <c r="AJ145" s="90" t="str">
        <f>IF($B40='3.Matrices'!$J$22,AJ40,"")</f>
        <v/>
      </c>
      <c r="AK145" s="90" t="str">
        <f>IF($B40='3.Matrices'!$J$22,AK40,"")</f>
        <v/>
      </c>
      <c r="AL145" s="90" t="str">
        <f>IF($B40='3.Matrices'!$J$22,AL40,"")</f>
        <v/>
      </c>
      <c r="AM145" s="90" t="str">
        <f>IF($B40='3.Matrices'!$J$22,AM40,"")</f>
        <v/>
      </c>
      <c r="AN145" s="90" t="str">
        <f>IF($B40='3.Matrices'!$J$22,AN40,"")</f>
        <v/>
      </c>
      <c r="AO145" s="91" t="str">
        <f>IF($B40='3.Matrices'!$J$22,AO40,"")</f>
        <v/>
      </c>
      <c r="AP145" s="91" t="str">
        <f>IF($B40='3.Matrices'!$J$22,AP40,"")</f>
        <v/>
      </c>
      <c r="AQ145" s="91" t="str">
        <f>IF($B40='3.Matrices'!$J$22,AQ40,"")</f>
        <v/>
      </c>
      <c r="AR145" s="91" t="str">
        <f>IF($B40='3.Matrices'!$J$22,AR40,"")</f>
        <v/>
      </c>
      <c r="AS145" s="91" t="str">
        <f>IF($B40='3.Matrices'!$J$22,AS40,"")</f>
        <v/>
      </c>
      <c r="AT145" s="91" t="str">
        <f>IF($B40='3.Matrices'!$J$22,AT40,"")</f>
        <v/>
      </c>
      <c r="AU145" s="91" t="str">
        <f>IF($B40='3.Matrices'!$J$22,AU40,"")</f>
        <v/>
      </c>
      <c r="AV145" s="91" t="str">
        <f>IF($B40='3.Matrices'!$J$22,AV40,"")</f>
        <v/>
      </c>
      <c r="AW145" s="91" t="str">
        <f>IF($B40='3.Matrices'!$J$22,AW40,"")</f>
        <v/>
      </c>
      <c r="AX145" s="92" t="str">
        <f>IF($B40='3.Matrices'!$J$22,AX40,"")</f>
        <v/>
      </c>
      <c r="AY145" s="92" t="str">
        <f>IF($B40='3.Matrices'!$J$22,AY40,"")</f>
        <v/>
      </c>
      <c r="AZ145" s="92" t="str">
        <f>IF($B40='3.Matrices'!$J$22,AZ40,"")</f>
        <v/>
      </c>
      <c r="BA145" s="92" t="str">
        <f>IF($B40='3.Matrices'!$J$22,BA40,"")</f>
        <v/>
      </c>
      <c r="BB145" s="92" t="str">
        <f>IF($B40='3.Matrices'!$J$22,BB40,"")</f>
        <v/>
      </c>
    </row>
    <row r="146" spans="3:54" x14ac:dyDescent="0.25">
      <c r="C146" s="93" t="str">
        <f t="shared" si="6"/>
        <v>Ri14</v>
      </c>
      <c r="D146" s="89" t="str">
        <f>IF($B41='3.Matrices'!$J$22,D41,"")</f>
        <v/>
      </c>
      <c r="E146" s="89" t="str">
        <f>IF($B41='3.Matrices'!$J$22,E41,"")</f>
        <v/>
      </c>
      <c r="F146" s="89" t="str">
        <f>IF($B41='3.Matrices'!$J$22,F41,"")</f>
        <v/>
      </c>
      <c r="G146" s="90" t="str">
        <f>IF($B41='3.Matrices'!$J$22,G41,"")</f>
        <v/>
      </c>
      <c r="H146" s="90" t="str">
        <f>IF($B41='3.Matrices'!$J$22,H41,"")</f>
        <v/>
      </c>
      <c r="I146" s="90" t="str">
        <f>IF($B41='3.Matrices'!$J$22,I41,"")</f>
        <v/>
      </c>
      <c r="J146" s="90" t="str">
        <f>IF($B41='3.Matrices'!$J$22,J41,"")</f>
        <v/>
      </c>
      <c r="K146" s="90" t="str">
        <f>IF($B41='3.Matrices'!$J$22,K41,"")</f>
        <v/>
      </c>
      <c r="L146" s="90" t="str">
        <f>IF($B41='3.Matrices'!$J$22,L41,"")</f>
        <v/>
      </c>
      <c r="M146" s="90" t="str">
        <f>IF($B41='3.Matrices'!$J$22,M41,"")</f>
        <v/>
      </c>
      <c r="N146" s="90" t="str">
        <f>IF($B41='3.Matrices'!$J$22,N41,"")</f>
        <v/>
      </c>
      <c r="O146" s="91" t="str">
        <f>IF($B41='3.Matrices'!$J$22,O41,"")</f>
        <v/>
      </c>
      <c r="P146" s="91" t="str">
        <f>IF($B41='3.Matrices'!$J$22,P41,"")</f>
        <v/>
      </c>
      <c r="Q146" s="91" t="str">
        <f>IF($B41='3.Matrices'!$J$22,Q41,"")</f>
        <v/>
      </c>
      <c r="R146" s="91" t="str">
        <f>IF($B41='3.Matrices'!$J$22,R41,"")</f>
        <v/>
      </c>
      <c r="S146" s="91" t="str">
        <f>IF($B41='3.Matrices'!$J$22,S41,"")</f>
        <v/>
      </c>
      <c r="T146" s="91" t="str">
        <f>IF($B41='3.Matrices'!$J$22,T41,"")</f>
        <v/>
      </c>
      <c r="U146" s="91" t="str">
        <f>IF($B41='3.Matrices'!$J$22,U41,"")</f>
        <v/>
      </c>
      <c r="V146" s="91" t="str">
        <f>IF($B41='3.Matrices'!$J$22,V41,"")</f>
        <v/>
      </c>
      <c r="W146" s="91" t="str">
        <f>IF($B41='3.Matrices'!$J$22,W41,"")</f>
        <v/>
      </c>
      <c r="X146" s="92" t="str">
        <f>IF($B41='3.Matrices'!$J$22,X41,"")</f>
        <v/>
      </c>
      <c r="Y146" s="92" t="str">
        <f>IF($B41='3.Matrices'!$J$22,Y41,"")</f>
        <v/>
      </c>
      <c r="Z146" s="92" t="str">
        <f>IF($B41='3.Matrices'!$J$22,Z41,"")</f>
        <v/>
      </c>
      <c r="AA146" s="92" t="str">
        <f>IF($B41='3.Matrices'!$J$22,AA41,"")</f>
        <v/>
      </c>
      <c r="AB146" s="92" t="str">
        <f>IF($B41='3.Matrices'!$J$22,AB41,"")</f>
        <v/>
      </c>
      <c r="AC146" s="54" t="str">
        <f t="shared" si="7"/>
        <v>Rr14</v>
      </c>
      <c r="AD146" s="89" t="str">
        <f>IF($B41='3.Matrices'!$J$22,AD41,"")</f>
        <v/>
      </c>
      <c r="AE146" s="89" t="str">
        <f>IF($B41='3.Matrices'!$J$22,AE41,"")</f>
        <v/>
      </c>
      <c r="AF146" s="89" t="str">
        <f>IF($B41='3.Matrices'!$J$22,AF41,"")</f>
        <v/>
      </c>
      <c r="AG146" s="90" t="str">
        <f>IF($B41='3.Matrices'!$J$22,AG41,"")</f>
        <v/>
      </c>
      <c r="AH146" s="90" t="str">
        <f>IF($B41='3.Matrices'!$J$22,AH41,"")</f>
        <v/>
      </c>
      <c r="AI146" s="90" t="str">
        <f>IF($B41='3.Matrices'!$J$22,AI41,"")</f>
        <v/>
      </c>
      <c r="AJ146" s="90" t="str">
        <f>IF($B41='3.Matrices'!$J$22,AJ41,"")</f>
        <v/>
      </c>
      <c r="AK146" s="90" t="str">
        <f>IF($B41='3.Matrices'!$J$22,AK41,"")</f>
        <v/>
      </c>
      <c r="AL146" s="90" t="str">
        <f>IF($B41='3.Matrices'!$J$22,AL41,"")</f>
        <v/>
      </c>
      <c r="AM146" s="90" t="str">
        <f>IF($B41='3.Matrices'!$J$22,AM41,"")</f>
        <v/>
      </c>
      <c r="AN146" s="90" t="str">
        <f>IF($B41='3.Matrices'!$J$22,AN41,"")</f>
        <v/>
      </c>
      <c r="AO146" s="91" t="str">
        <f>IF($B41='3.Matrices'!$J$22,AO41,"")</f>
        <v/>
      </c>
      <c r="AP146" s="91" t="str">
        <f>IF($B41='3.Matrices'!$J$22,AP41,"")</f>
        <v/>
      </c>
      <c r="AQ146" s="91" t="str">
        <f>IF($B41='3.Matrices'!$J$22,AQ41,"")</f>
        <v/>
      </c>
      <c r="AR146" s="91" t="str">
        <f>IF($B41='3.Matrices'!$J$22,AR41,"")</f>
        <v/>
      </c>
      <c r="AS146" s="91" t="str">
        <f>IF($B41='3.Matrices'!$J$22,AS41,"")</f>
        <v/>
      </c>
      <c r="AT146" s="91" t="str">
        <f>IF($B41='3.Matrices'!$J$22,AT41,"")</f>
        <v/>
      </c>
      <c r="AU146" s="91" t="str">
        <f>IF($B41='3.Matrices'!$J$22,AU41,"")</f>
        <v/>
      </c>
      <c r="AV146" s="91" t="str">
        <f>IF($B41='3.Matrices'!$J$22,AV41,"")</f>
        <v/>
      </c>
      <c r="AW146" s="91" t="str">
        <f>IF($B41='3.Matrices'!$J$22,AW41,"")</f>
        <v/>
      </c>
      <c r="AX146" s="92" t="str">
        <f>IF($B41='3.Matrices'!$J$22,AX41,"")</f>
        <v/>
      </c>
      <c r="AY146" s="92" t="str">
        <f>IF($B41='3.Matrices'!$J$22,AY41,"")</f>
        <v/>
      </c>
      <c r="AZ146" s="92" t="str">
        <f>IF($B41='3.Matrices'!$J$22,AZ41,"")</f>
        <v/>
      </c>
      <c r="BA146" s="92" t="str">
        <f>IF($B41='3.Matrices'!$J$22,BA41,"")</f>
        <v/>
      </c>
      <c r="BB146" s="92" t="str">
        <f>IF($B41='3.Matrices'!$J$22,BB41,"")</f>
        <v/>
      </c>
    </row>
    <row r="147" spans="3:54" x14ac:dyDescent="0.25">
      <c r="C147" s="93" t="str">
        <f t="shared" si="6"/>
        <v>Ri15</v>
      </c>
      <c r="D147" s="89" t="str">
        <f>IF($B42='3.Matrices'!$J$22,D42,"")</f>
        <v/>
      </c>
      <c r="E147" s="89" t="str">
        <f>IF($B42='3.Matrices'!$J$22,E42,"")</f>
        <v/>
      </c>
      <c r="F147" s="89" t="str">
        <f>IF($B42='3.Matrices'!$J$22,F42,"")</f>
        <v/>
      </c>
      <c r="G147" s="90" t="str">
        <f>IF($B42='3.Matrices'!$J$22,G42,"")</f>
        <v/>
      </c>
      <c r="H147" s="90" t="str">
        <f>IF($B42='3.Matrices'!$J$22,H42,"")</f>
        <v/>
      </c>
      <c r="I147" s="90" t="str">
        <f>IF($B42='3.Matrices'!$J$22,I42,"")</f>
        <v/>
      </c>
      <c r="J147" s="90" t="str">
        <f>IF($B42='3.Matrices'!$J$22,J42,"")</f>
        <v/>
      </c>
      <c r="K147" s="90" t="str">
        <f>IF($B42='3.Matrices'!$J$22,K42,"")</f>
        <v/>
      </c>
      <c r="L147" s="90" t="str">
        <f>IF($B42='3.Matrices'!$J$22,L42,"")</f>
        <v/>
      </c>
      <c r="M147" s="90" t="str">
        <f>IF($B42='3.Matrices'!$J$22,M42,"")</f>
        <v/>
      </c>
      <c r="N147" s="90" t="str">
        <f>IF($B42='3.Matrices'!$J$22,N42,"")</f>
        <v/>
      </c>
      <c r="O147" s="91" t="str">
        <f>IF($B42='3.Matrices'!$J$22,O42,"")</f>
        <v/>
      </c>
      <c r="P147" s="91" t="str">
        <f>IF($B42='3.Matrices'!$J$22,P42,"")</f>
        <v/>
      </c>
      <c r="Q147" s="91" t="str">
        <f>IF($B42='3.Matrices'!$J$22,Q42,"")</f>
        <v/>
      </c>
      <c r="R147" s="91" t="str">
        <f>IF($B42='3.Matrices'!$J$22,R42,"")</f>
        <v/>
      </c>
      <c r="S147" s="91" t="str">
        <f>IF($B42='3.Matrices'!$J$22,S42,"")</f>
        <v/>
      </c>
      <c r="T147" s="91" t="str">
        <f>IF($B42='3.Matrices'!$J$22,T42,"")</f>
        <v/>
      </c>
      <c r="U147" s="91" t="str">
        <f>IF($B42='3.Matrices'!$J$22,U42,"")</f>
        <v/>
      </c>
      <c r="V147" s="91" t="str">
        <f>IF($B42='3.Matrices'!$J$22,V42,"")</f>
        <v/>
      </c>
      <c r="W147" s="91" t="str">
        <f>IF($B42='3.Matrices'!$J$22,W42,"")</f>
        <v/>
      </c>
      <c r="X147" s="92" t="str">
        <f>IF($B42='3.Matrices'!$J$22,X42,"")</f>
        <v/>
      </c>
      <c r="Y147" s="92" t="str">
        <f>IF($B42='3.Matrices'!$J$22,Y42,"")</f>
        <v/>
      </c>
      <c r="Z147" s="92" t="str">
        <f>IF($B42='3.Matrices'!$J$22,Z42,"")</f>
        <v/>
      </c>
      <c r="AA147" s="92" t="str">
        <f>IF($B42='3.Matrices'!$J$22,AA42,"")</f>
        <v/>
      </c>
      <c r="AB147" s="92" t="str">
        <f>IF($B42='3.Matrices'!$J$22,AB42,"")</f>
        <v/>
      </c>
      <c r="AC147" s="54" t="str">
        <f t="shared" si="7"/>
        <v>Rr15</v>
      </c>
      <c r="AD147" s="89" t="str">
        <f>IF($B42='3.Matrices'!$J$22,AD42,"")</f>
        <v/>
      </c>
      <c r="AE147" s="89" t="str">
        <f>IF($B42='3.Matrices'!$J$22,AE42,"")</f>
        <v/>
      </c>
      <c r="AF147" s="89" t="str">
        <f>IF($B42='3.Matrices'!$J$22,AF42,"")</f>
        <v/>
      </c>
      <c r="AG147" s="90" t="str">
        <f>IF($B42='3.Matrices'!$J$22,AG42,"")</f>
        <v/>
      </c>
      <c r="AH147" s="90" t="str">
        <f>IF($B42='3.Matrices'!$J$22,AH42,"")</f>
        <v/>
      </c>
      <c r="AI147" s="90" t="str">
        <f>IF($B42='3.Matrices'!$J$22,AI42,"")</f>
        <v/>
      </c>
      <c r="AJ147" s="90" t="str">
        <f>IF($B42='3.Matrices'!$J$22,AJ42,"")</f>
        <v/>
      </c>
      <c r="AK147" s="90" t="str">
        <f>IF($B42='3.Matrices'!$J$22,AK42,"")</f>
        <v/>
      </c>
      <c r="AL147" s="90" t="str">
        <f>IF($B42='3.Matrices'!$J$22,AL42,"")</f>
        <v/>
      </c>
      <c r="AM147" s="90" t="str">
        <f>IF($B42='3.Matrices'!$J$22,AM42,"")</f>
        <v/>
      </c>
      <c r="AN147" s="90" t="str">
        <f>IF($B42='3.Matrices'!$J$22,AN42,"")</f>
        <v/>
      </c>
      <c r="AO147" s="91" t="str">
        <f>IF($B42='3.Matrices'!$J$22,AO42,"")</f>
        <v/>
      </c>
      <c r="AP147" s="91" t="str">
        <f>IF($B42='3.Matrices'!$J$22,AP42,"")</f>
        <v/>
      </c>
      <c r="AQ147" s="91" t="str">
        <f>IF($B42='3.Matrices'!$J$22,AQ42,"")</f>
        <v/>
      </c>
      <c r="AR147" s="91" t="str">
        <f>IF($B42='3.Matrices'!$J$22,AR42,"")</f>
        <v/>
      </c>
      <c r="AS147" s="91" t="str">
        <f>IF($B42='3.Matrices'!$J$22,AS42,"")</f>
        <v/>
      </c>
      <c r="AT147" s="91" t="str">
        <f>IF($B42='3.Matrices'!$J$22,AT42,"")</f>
        <v/>
      </c>
      <c r="AU147" s="91" t="str">
        <f>IF($B42='3.Matrices'!$J$22,AU42,"")</f>
        <v/>
      </c>
      <c r="AV147" s="91" t="str">
        <f>IF($B42='3.Matrices'!$J$22,AV42,"")</f>
        <v/>
      </c>
      <c r="AW147" s="91" t="str">
        <f>IF($B42='3.Matrices'!$J$22,AW42,"")</f>
        <v/>
      </c>
      <c r="AX147" s="92" t="str">
        <f>IF($B42='3.Matrices'!$J$22,AX42,"")</f>
        <v/>
      </c>
      <c r="AY147" s="92" t="str">
        <f>IF($B42='3.Matrices'!$J$22,AY42,"")</f>
        <v/>
      </c>
      <c r="AZ147" s="92" t="str">
        <f>IF($B42='3.Matrices'!$J$22,AZ42,"")</f>
        <v/>
      </c>
      <c r="BA147" s="92" t="str">
        <f>IF($B42='3.Matrices'!$J$22,BA42,"")</f>
        <v/>
      </c>
      <c r="BB147" s="92" t="str">
        <f>IF($B42='3.Matrices'!$J$22,BB42,"")</f>
        <v/>
      </c>
    </row>
    <row r="148" spans="3:54" x14ac:dyDescent="0.25">
      <c r="C148" s="93" t="str">
        <f t="shared" si="6"/>
        <v>Ri16</v>
      </c>
      <c r="D148" s="89" t="str">
        <f>IF($B43='3.Matrices'!$J$22,D43,"")</f>
        <v/>
      </c>
      <c r="E148" s="89" t="str">
        <f>IF($B43='3.Matrices'!$J$22,E43,"")</f>
        <v/>
      </c>
      <c r="F148" s="89" t="str">
        <f>IF($B43='3.Matrices'!$J$22,F43,"")</f>
        <v/>
      </c>
      <c r="G148" s="90" t="str">
        <f>IF($B43='3.Matrices'!$J$22,G43,"")</f>
        <v/>
      </c>
      <c r="H148" s="90" t="str">
        <f>IF($B43='3.Matrices'!$J$22,H43,"")</f>
        <v/>
      </c>
      <c r="I148" s="90" t="str">
        <f>IF($B43='3.Matrices'!$J$22,I43,"")</f>
        <v/>
      </c>
      <c r="J148" s="90" t="str">
        <f>IF($B43='3.Matrices'!$J$22,J43,"")</f>
        <v/>
      </c>
      <c r="K148" s="90" t="str">
        <f>IF($B43='3.Matrices'!$J$22,K43,"")</f>
        <v/>
      </c>
      <c r="L148" s="90" t="str">
        <f>IF($B43='3.Matrices'!$J$22,L43,"")</f>
        <v/>
      </c>
      <c r="M148" s="90" t="str">
        <f>IF($B43='3.Matrices'!$J$22,M43,"")</f>
        <v/>
      </c>
      <c r="N148" s="90" t="str">
        <f>IF($B43='3.Matrices'!$J$22,N43,"")</f>
        <v/>
      </c>
      <c r="O148" s="91" t="str">
        <f>IF($B43='3.Matrices'!$J$22,O43,"")</f>
        <v/>
      </c>
      <c r="P148" s="91" t="str">
        <f>IF($B43='3.Matrices'!$J$22,P43,"")</f>
        <v/>
      </c>
      <c r="Q148" s="91" t="str">
        <f>IF($B43='3.Matrices'!$J$22,Q43,"")</f>
        <v/>
      </c>
      <c r="R148" s="91" t="str">
        <f>IF($B43='3.Matrices'!$J$22,R43,"")</f>
        <v/>
      </c>
      <c r="S148" s="91" t="str">
        <f>IF($B43='3.Matrices'!$J$22,S43,"")</f>
        <v/>
      </c>
      <c r="T148" s="91" t="str">
        <f>IF($B43='3.Matrices'!$J$22,T43,"")</f>
        <v/>
      </c>
      <c r="U148" s="91" t="str">
        <f>IF($B43='3.Matrices'!$J$22,U43,"")</f>
        <v/>
      </c>
      <c r="V148" s="91" t="str">
        <f>IF($B43='3.Matrices'!$J$22,V43,"")</f>
        <v/>
      </c>
      <c r="W148" s="91" t="str">
        <f>IF($B43='3.Matrices'!$J$22,W43,"")</f>
        <v/>
      </c>
      <c r="X148" s="92" t="str">
        <f>IF($B43='3.Matrices'!$J$22,X43,"")</f>
        <v/>
      </c>
      <c r="Y148" s="92" t="str">
        <f>IF($B43='3.Matrices'!$J$22,Y43,"")</f>
        <v/>
      </c>
      <c r="Z148" s="92" t="str">
        <f>IF($B43='3.Matrices'!$J$22,Z43,"")</f>
        <v/>
      </c>
      <c r="AA148" s="92" t="str">
        <f>IF($B43='3.Matrices'!$J$22,AA43,"")</f>
        <v/>
      </c>
      <c r="AB148" s="92" t="str">
        <f>IF($B43='3.Matrices'!$J$22,AB43,"")</f>
        <v/>
      </c>
      <c r="AC148" s="54" t="str">
        <f t="shared" si="7"/>
        <v>Rr16</v>
      </c>
      <c r="AD148" s="89" t="str">
        <f>IF($B43='3.Matrices'!$J$22,AD43,"")</f>
        <v/>
      </c>
      <c r="AE148" s="89" t="str">
        <f>IF($B43='3.Matrices'!$J$22,AE43,"")</f>
        <v/>
      </c>
      <c r="AF148" s="89" t="str">
        <f>IF($B43='3.Matrices'!$J$22,AF43,"")</f>
        <v/>
      </c>
      <c r="AG148" s="90" t="str">
        <f>IF($B43='3.Matrices'!$J$22,AG43,"")</f>
        <v/>
      </c>
      <c r="AH148" s="90" t="str">
        <f>IF($B43='3.Matrices'!$J$22,AH43,"")</f>
        <v/>
      </c>
      <c r="AI148" s="90" t="str">
        <f>IF($B43='3.Matrices'!$J$22,AI43,"")</f>
        <v/>
      </c>
      <c r="AJ148" s="90" t="str">
        <f>IF($B43='3.Matrices'!$J$22,AJ43,"")</f>
        <v/>
      </c>
      <c r="AK148" s="90" t="str">
        <f>IF($B43='3.Matrices'!$J$22,AK43,"")</f>
        <v/>
      </c>
      <c r="AL148" s="90" t="str">
        <f>IF($B43='3.Matrices'!$J$22,AL43,"")</f>
        <v/>
      </c>
      <c r="AM148" s="90" t="str">
        <f>IF($B43='3.Matrices'!$J$22,AM43,"")</f>
        <v/>
      </c>
      <c r="AN148" s="90" t="str">
        <f>IF($B43='3.Matrices'!$J$22,AN43,"")</f>
        <v/>
      </c>
      <c r="AO148" s="91" t="str">
        <f>IF($B43='3.Matrices'!$J$22,AO43,"")</f>
        <v/>
      </c>
      <c r="AP148" s="91" t="str">
        <f>IF($B43='3.Matrices'!$J$22,AP43,"")</f>
        <v/>
      </c>
      <c r="AQ148" s="91" t="str">
        <f>IF($B43='3.Matrices'!$J$22,AQ43,"")</f>
        <v/>
      </c>
      <c r="AR148" s="91" t="str">
        <f>IF($B43='3.Matrices'!$J$22,AR43,"")</f>
        <v/>
      </c>
      <c r="AS148" s="91" t="str">
        <f>IF($B43='3.Matrices'!$J$22,AS43,"")</f>
        <v/>
      </c>
      <c r="AT148" s="91" t="str">
        <f>IF($B43='3.Matrices'!$J$22,AT43,"")</f>
        <v/>
      </c>
      <c r="AU148" s="91" t="str">
        <f>IF($B43='3.Matrices'!$J$22,AU43,"")</f>
        <v/>
      </c>
      <c r="AV148" s="91" t="str">
        <f>IF($B43='3.Matrices'!$J$22,AV43,"")</f>
        <v/>
      </c>
      <c r="AW148" s="91" t="str">
        <f>IF($B43='3.Matrices'!$J$22,AW43,"")</f>
        <v/>
      </c>
      <c r="AX148" s="92" t="str">
        <f>IF($B43='3.Matrices'!$J$22,AX43,"")</f>
        <v/>
      </c>
      <c r="AY148" s="92" t="str">
        <f>IF($B43='3.Matrices'!$J$22,AY43,"")</f>
        <v/>
      </c>
      <c r="AZ148" s="92" t="str">
        <f>IF($B43='3.Matrices'!$J$22,AZ43,"")</f>
        <v/>
      </c>
      <c r="BA148" s="92" t="str">
        <f>IF($B43='3.Matrices'!$J$22,BA43,"")</f>
        <v/>
      </c>
      <c r="BB148" s="92" t="str">
        <f>IF($B43='3.Matrices'!$J$22,BB43,"")</f>
        <v/>
      </c>
    </row>
    <row r="149" spans="3:54" x14ac:dyDescent="0.25">
      <c r="C149" s="93" t="str">
        <f t="shared" si="6"/>
        <v>Ri50</v>
      </c>
      <c r="D149" s="89" t="str">
        <f>IF($B44='3.Matrices'!$J$22,D44,"")</f>
        <v/>
      </c>
      <c r="E149" s="89" t="str">
        <f>IF($B44='3.Matrices'!$J$22,E44,"")</f>
        <v/>
      </c>
      <c r="F149" s="89" t="str">
        <f>IF($B44='3.Matrices'!$J$22,F44,"")</f>
        <v/>
      </c>
      <c r="G149" s="90" t="str">
        <f>IF($B44='3.Matrices'!$J$22,G44,"")</f>
        <v/>
      </c>
      <c r="H149" s="90" t="str">
        <f>IF($B44='3.Matrices'!$J$22,H44,"")</f>
        <v/>
      </c>
      <c r="I149" s="90" t="str">
        <f>IF($B44='3.Matrices'!$J$22,I44,"")</f>
        <v/>
      </c>
      <c r="J149" s="90" t="str">
        <f>IF($B44='3.Matrices'!$J$22,J44,"")</f>
        <v/>
      </c>
      <c r="K149" s="90" t="str">
        <f>IF($B44='3.Matrices'!$J$22,K44,"")</f>
        <v/>
      </c>
      <c r="L149" s="90" t="str">
        <f>IF($B44='3.Matrices'!$J$22,L44,"")</f>
        <v/>
      </c>
      <c r="M149" s="90" t="str">
        <f>IF($B44='3.Matrices'!$J$22,M44,"")</f>
        <v/>
      </c>
      <c r="N149" s="90" t="str">
        <f>IF($B44='3.Matrices'!$J$22,N44,"")</f>
        <v/>
      </c>
      <c r="O149" s="91" t="str">
        <f>IF($B44='3.Matrices'!$J$22,O44,"")</f>
        <v/>
      </c>
      <c r="P149" s="91" t="str">
        <f>IF($B44='3.Matrices'!$J$22,P44,"")</f>
        <v/>
      </c>
      <c r="Q149" s="91" t="str">
        <f>IF($B44='3.Matrices'!$J$22,Q44,"")</f>
        <v/>
      </c>
      <c r="R149" s="91" t="str">
        <f>IF($B44='3.Matrices'!$J$22,R44,"")</f>
        <v/>
      </c>
      <c r="S149" s="91" t="str">
        <f>IF($B44='3.Matrices'!$J$22,S44,"")</f>
        <v/>
      </c>
      <c r="T149" s="91" t="str">
        <f>IF($B44='3.Matrices'!$J$22,T44,"")</f>
        <v/>
      </c>
      <c r="U149" s="91" t="str">
        <f>IF($B44='3.Matrices'!$J$22,U44,"")</f>
        <v/>
      </c>
      <c r="V149" s="91" t="str">
        <f>IF($B44='3.Matrices'!$J$22,V44,"")</f>
        <v/>
      </c>
      <c r="W149" s="91" t="str">
        <f>IF($B44='3.Matrices'!$J$22,W44,"")</f>
        <v/>
      </c>
      <c r="X149" s="92" t="str">
        <f>IF($B44='3.Matrices'!$J$22,X44,"")</f>
        <v/>
      </c>
      <c r="Y149" s="92" t="str">
        <f>IF($B44='3.Matrices'!$J$22,Y44,"")</f>
        <v/>
      </c>
      <c r="Z149" s="92" t="str">
        <f>IF($B44='3.Matrices'!$J$22,Z44,"")</f>
        <v/>
      </c>
      <c r="AA149" s="92" t="str">
        <f>IF($B44='3.Matrices'!$J$22,AA44,"")</f>
        <v/>
      </c>
      <c r="AB149" s="92" t="str">
        <f>IF($B44='3.Matrices'!$J$22,AB44,"")</f>
        <v/>
      </c>
      <c r="AC149" s="54" t="str">
        <f t="shared" si="7"/>
        <v>Rr50</v>
      </c>
      <c r="AD149" s="89" t="str">
        <f>IF($B44='3.Matrices'!$J$22,AD44,"")</f>
        <v/>
      </c>
      <c r="AE149" s="89" t="str">
        <f>IF($B44='3.Matrices'!$J$22,AE44,"")</f>
        <v/>
      </c>
      <c r="AF149" s="89" t="str">
        <f>IF($B44='3.Matrices'!$J$22,AF44,"")</f>
        <v/>
      </c>
      <c r="AG149" s="90" t="str">
        <f>IF($B44='3.Matrices'!$J$22,AG44,"")</f>
        <v/>
      </c>
      <c r="AH149" s="90" t="str">
        <f>IF($B44='3.Matrices'!$J$22,AH44,"")</f>
        <v/>
      </c>
      <c r="AI149" s="90" t="str">
        <f>IF($B44='3.Matrices'!$J$22,AI44,"")</f>
        <v/>
      </c>
      <c r="AJ149" s="90" t="str">
        <f>IF($B44='3.Matrices'!$J$22,AJ44,"")</f>
        <v/>
      </c>
      <c r="AK149" s="90" t="str">
        <f>IF($B44='3.Matrices'!$J$22,AK44,"")</f>
        <v/>
      </c>
      <c r="AL149" s="90" t="str">
        <f>IF($B44='3.Matrices'!$J$22,AL44,"")</f>
        <v/>
      </c>
      <c r="AM149" s="90" t="str">
        <f>IF($B44='3.Matrices'!$J$22,AM44,"")</f>
        <v/>
      </c>
      <c r="AN149" s="90" t="str">
        <f>IF($B44='3.Matrices'!$J$22,AN44,"")</f>
        <v/>
      </c>
      <c r="AO149" s="91" t="str">
        <f>IF($B44='3.Matrices'!$J$22,AO44,"")</f>
        <v/>
      </c>
      <c r="AP149" s="91" t="str">
        <f>IF($B44='3.Matrices'!$J$22,AP44,"")</f>
        <v/>
      </c>
      <c r="AQ149" s="91" t="str">
        <f>IF($B44='3.Matrices'!$J$22,AQ44,"")</f>
        <v/>
      </c>
      <c r="AR149" s="91" t="str">
        <f>IF($B44='3.Matrices'!$J$22,AR44,"")</f>
        <v/>
      </c>
      <c r="AS149" s="91" t="str">
        <f>IF($B44='3.Matrices'!$J$22,AS44,"")</f>
        <v/>
      </c>
      <c r="AT149" s="91" t="str">
        <f>IF($B44='3.Matrices'!$J$22,AT44,"")</f>
        <v/>
      </c>
      <c r="AU149" s="91" t="str">
        <f>IF($B44='3.Matrices'!$J$22,AU44,"")</f>
        <v/>
      </c>
      <c r="AV149" s="91" t="str">
        <f>IF($B44='3.Matrices'!$J$22,AV44,"")</f>
        <v/>
      </c>
      <c r="AW149" s="91" t="str">
        <f>IF($B44='3.Matrices'!$J$22,AW44,"")</f>
        <v/>
      </c>
      <c r="AX149" s="92" t="str">
        <f>IF($B44='3.Matrices'!$J$22,AX44,"")</f>
        <v/>
      </c>
      <c r="AY149" s="92" t="str">
        <f>IF($B44='3.Matrices'!$J$22,AY44,"")</f>
        <v/>
      </c>
      <c r="AZ149" s="92" t="str">
        <f>IF($B44='3.Matrices'!$J$22,AZ44,"")</f>
        <v/>
      </c>
      <c r="BA149" s="92" t="str">
        <f>IF($B44='3.Matrices'!$J$22,BA44,"")</f>
        <v/>
      </c>
      <c r="BB149" s="92" t="str">
        <f>IF($B44='3.Matrices'!$J$22,BB44,"")</f>
        <v/>
      </c>
    </row>
    <row r="150" spans="3:54" x14ac:dyDescent="0.25">
      <c r="C150" s="93" t="str">
        <f t="shared" si="6"/>
        <v>Ri51</v>
      </c>
      <c r="D150" s="89" t="str">
        <f>IF($B45='3.Matrices'!$J$22,D45,"")</f>
        <v/>
      </c>
      <c r="E150" s="89" t="str">
        <f>IF($B45='3.Matrices'!$J$22,E45,"")</f>
        <v/>
      </c>
      <c r="F150" s="89" t="str">
        <f>IF($B45='3.Matrices'!$J$22,F45,"")</f>
        <v/>
      </c>
      <c r="G150" s="90" t="str">
        <f>IF($B45='3.Matrices'!$J$22,G45,"")</f>
        <v/>
      </c>
      <c r="H150" s="90" t="str">
        <f>IF($B45='3.Matrices'!$J$22,H45,"")</f>
        <v/>
      </c>
      <c r="I150" s="90" t="str">
        <f>IF($B45='3.Matrices'!$J$22,I45,"")</f>
        <v/>
      </c>
      <c r="J150" s="90" t="str">
        <f>IF($B45='3.Matrices'!$J$22,J45,"")</f>
        <v/>
      </c>
      <c r="K150" s="90" t="str">
        <f>IF($B45='3.Matrices'!$J$22,K45,"")</f>
        <v/>
      </c>
      <c r="L150" s="90" t="str">
        <f>IF($B45='3.Matrices'!$J$22,L45,"")</f>
        <v/>
      </c>
      <c r="M150" s="90" t="str">
        <f>IF($B45='3.Matrices'!$J$22,M45,"")</f>
        <v/>
      </c>
      <c r="N150" s="90" t="str">
        <f>IF($B45='3.Matrices'!$J$22,N45,"")</f>
        <v/>
      </c>
      <c r="O150" s="91" t="str">
        <f>IF($B45='3.Matrices'!$J$22,O45,"")</f>
        <v/>
      </c>
      <c r="P150" s="91" t="str">
        <f>IF($B45='3.Matrices'!$J$22,P45,"")</f>
        <v/>
      </c>
      <c r="Q150" s="91" t="str">
        <f>IF($B45='3.Matrices'!$J$22,Q45,"")</f>
        <v/>
      </c>
      <c r="R150" s="91" t="str">
        <f>IF($B45='3.Matrices'!$J$22,R45,"")</f>
        <v/>
      </c>
      <c r="S150" s="91" t="str">
        <f>IF($B45='3.Matrices'!$J$22,S45,"")</f>
        <v/>
      </c>
      <c r="T150" s="91" t="str">
        <f>IF($B45='3.Matrices'!$J$22,T45,"")</f>
        <v/>
      </c>
      <c r="U150" s="91" t="str">
        <f>IF($B45='3.Matrices'!$J$22,U45,"")</f>
        <v/>
      </c>
      <c r="V150" s="91" t="str">
        <f>IF($B45='3.Matrices'!$J$22,V45,"")</f>
        <v/>
      </c>
      <c r="W150" s="91" t="str">
        <f>IF($B45='3.Matrices'!$J$22,W45,"")</f>
        <v/>
      </c>
      <c r="X150" s="92" t="str">
        <f>IF($B45='3.Matrices'!$J$22,X45,"")</f>
        <v/>
      </c>
      <c r="Y150" s="92" t="str">
        <f>IF($B45='3.Matrices'!$J$22,Y45,"")</f>
        <v/>
      </c>
      <c r="Z150" s="92" t="str">
        <f>IF($B45='3.Matrices'!$J$22,Z45,"")</f>
        <v/>
      </c>
      <c r="AA150" s="92" t="str">
        <f>IF($B45='3.Matrices'!$J$22,AA45,"")</f>
        <v/>
      </c>
      <c r="AB150" s="92" t="str">
        <f>IF($B45='3.Matrices'!$J$22,AB45,"")</f>
        <v/>
      </c>
      <c r="AC150" s="54" t="str">
        <f t="shared" si="7"/>
        <v>Rr51</v>
      </c>
      <c r="AD150" s="89" t="str">
        <f>IF($B45='3.Matrices'!$J$22,AD45,"")</f>
        <v/>
      </c>
      <c r="AE150" s="89" t="str">
        <f>IF($B45='3.Matrices'!$J$22,AE45,"")</f>
        <v/>
      </c>
      <c r="AF150" s="89" t="str">
        <f>IF($B45='3.Matrices'!$J$22,AF45,"")</f>
        <v/>
      </c>
      <c r="AG150" s="90" t="str">
        <f>IF($B45='3.Matrices'!$J$22,AG45,"")</f>
        <v/>
      </c>
      <c r="AH150" s="90" t="str">
        <f>IF($B45='3.Matrices'!$J$22,AH45,"")</f>
        <v/>
      </c>
      <c r="AI150" s="90" t="str">
        <f>IF($B45='3.Matrices'!$J$22,AI45,"")</f>
        <v/>
      </c>
      <c r="AJ150" s="90" t="str">
        <f>IF($B45='3.Matrices'!$J$22,AJ45,"")</f>
        <v/>
      </c>
      <c r="AK150" s="90" t="str">
        <f>IF($B45='3.Matrices'!$J$22,AK45,"")</f>
        <v/>
      </c>
      <c r="AL150" s="90" t="str">
        <f>IF($B45='3.Matrices'!$J$22,AL45,"")</f>
        <v/>
      </c>
      <c r="AM150" s="90" t="str">
        <f>IF($B45='3.Matrices'!$J$22,AM45,"")</f>
        <v/>
      </c>
      <c r="AN150" s="90" t="str">
        <f>IF($B45='3.Matrices'!$J$22,AN45,"")</f>
        <v/>
      </c>
      <c r="AO150" s="91" t="str">
        <f>IF($B45='3.Matrices'!$J$22,AO45,"")</f>
        <v/>
      </c>
      <c r="AP150" s="91" t="str">
        <f>IF($B45='3.Matrices'!$J$22,AP45,"")</f>
        <v/>
      </c>
      <c r="AQ150" s="91" t="str">
        <f>IF($B45='3.Matrices'!$J$22,AQ45,"")</f>
        <v/>
      </c>
      <c r="AR150" s="91" t="str">
        <f>IF($B45='3.Matrices'!$J$22,AR45,"")</f>
        <v/>
      </c>
      <c r="AS150" s="91" t="str">
        <f>IF($B45='3.Matrices'!$J$22,AS45,"")</f>
        <v/>
      </c>
      <c r="AT150" s="91" t="str">
        <f>IF($B45='3.Matrices'!$J$22,AT45,"")</f>
        <v/>
      </c>
      <c r="AU150" s="91" t="str">
        <f>IF($B45='3.Matrices'!$J$22,AU45,"")</f>
        <v/>
      </c>
      <c r="AV150" s="91" t="str">
        <f>IF($B45='3.Matrices'!$J$22,AV45,"")</f>
        <v/>
      </c>
      <c r="AW150" s="91" t="str">
        <f>IF($B45='3.Matrices'!$J$22,AW45,"")</f>
        <v/>
      </c>
      <c r="AX150" s="92" t="str">
        <f>IF($B45='3.Matrices'!$J$22,AX45,"")</f>
        <v/>
      </c>
      <c r="AY150" s="92" t="str">
        <f>IF($B45='3.Matrices'!$J$22,AY45,"")</f>
        <v/>
      </c>
      <c r="AZ150" s="92" t="str">
        <f>IF($B45='3.Matrices'!$J$22,AZ45,"")</f>
        <v/>
      </c>
      <c r="BA150" s="92" t="str">
        <f>IF($B45='3.Matrices'!$J$22,BA45,"")</f>
        <v/>
      </c>
      <c r="BB150" s="92" t="str">
        <f>IF($B45='3.Matrices'!$J$22,BB45,"")</f>
        <v/>
      </c>
    </row>
    <row r="151" spans="3:54" x14ac:dyDescent="0.25">
      <c r="C151" s="93" t="str">
        <f t="shared" si="6"/>
        <v>Ri52</v>
      </c>
      <c r="D151" s="89" t="str">
        <f>IF($B46='3.Matrices'!$J$22,D46,"")</f>
        <v/>
      </c>
      <c r="E151" s="89" t="str">
        <f>IF($B46='3.Matrices'!$J$22,E46,"")</f>
        <v/>
      </c>
      <c r="F151" s="89" t="str">
        <f>IF($B46='3.Matrices'!$J$22,F46,"")</f>
        <v/>
      </c>
      <c r="G151" s="90" t="str">
        <f>IF($B46='3.Matrices'!$J$22,G46,"")</f>
        <v/>
      </c>
      <c r="H151" s="90" t="str">
        <f>IF($B46='3.Matrices'!$J$22,H46,"")</f>
        <v/>
      </c>
      <c r="I151" s="90" t="str">
        <f>IF($B46='3.Matrices'!$J$22,I46,"")</f>
        <v/>
      </c>
      <c r="J151" s="90" t="str">
        <f>IF($B46='3.Matrices'!$J$22,J46,"")</f>
        <v/>
      </c>
      <c r="K151" s="90" t="str">
        <f>IF($B46='3.Matrices'!$J$22,K46,"")</f>
        <v/>
      </c>
      <c r="L151" s="90" t="str">
        <f>IF($B46='3.Matrices'!$J$22,L46,"")</f>
        <v/>
      </c>
      <c r="M151" s="90" t="str">
        <f>IF($B46='3.Matrices'!$J$22,M46,"")</f>
        <v/>
      </c>
      <c r="N151" s="90" t="str">
        <f>IF($B46='3.Matrices'!$J$22,N46,"")</f>
        <v/>
      </c>
      <c r="O151" s="91" t="str">
        <f>IF($B46='3.Matrices'!$J$22,O46,"")</f>
        <v/>
      </c>
      <c r="P151" s="91" t="str">
        <f>IF($B46='3.Matrices'!$J$22,P46,"")</f>
        <v/>
      </c>
      <c r="Q151" s="91" t="str">
        <f>IF($B46='3.Matrices'!$J$22,Q46,"")</f>
        <v/>
      </c>
      <c r="R151" s="91" t="str">
        <f>IF($B46='3.Matrices'!$J$22,R46,"")</f>
        <v/>
      </c>
      <c r="S151" s="91" t="str">
        <f>IF($B46='3.Matrices'!$J$22,S46,"")</f>
        <v/>
      </c>
      <c r="T151" s="91" t="str">
        <f>IF($B46='3.Matrices'!$J$22,T46,"")</f>
        <v/>
      </c>
      <c r="U151" s="91" t="str">
        <f>IF($B46='3.Matrices'!$J$22,U46,"")</f>
        <v/>
      </c>
      <c r="V151" s="91" t="str">
        <f>IF($B46='3.Matrices'!$J$22,V46,"")</f>
        <v/>
      </c>
      <c r="W151" s="91" t="str">
        <f>IF($B46='3.Matrices'!$J$22,W46,"")</f>
        <v/>
      </c>
      <c r="X151" s="92" t="str">
        <f>IF($B46='3.Matrices'!$J$22,X46,"")</f>
        <v/>
      </c>
      <c r="Y151" s="92" t="str">
        <f>IF($B46='3.Matrices'!$J$22,Y46,"")</f>
        <v/>
      </c>
      <c r="Z151" s="92" t="str">
        <f>IF($B46='3.Matrices'!$J$22,Z46,"")</f>
        <v/>
      </c>
      <c r="AA151" s="92" t="str">
        <f>IF($B46='3.Matrices'!$J$22,AA46,"")</f>
        <v/>
      </c>
      <c r="AB151" s="92" t="str">
        <f>IF($B46='3.Matrices'!$J$22,AB46,"")</f>
        <v/>
      </c>
      <c r="AC151" s="54" t="str">
        <f t="shared" si="7"/>
        <v>Rr52</v>
      </c>
      <c r="AD151" s="89" t="str">
        <f>IF($B46='3.Matrices'!$J$22,AD46,"")</f>
        <v/>
      </c>
      <c r="AE151" s="89" t="str">
        <f>IF($B46='3.Matrices'!$J$22,AE46,"")</f>
        <v/>
      </c>
      <c r="AF151" s="89" t="str">
        <f>IF($B46='3.Matrices'!$J$22,AF46,"")</f>
        <v/>
      </c>
      <c r="AG151" s="90" t="str">
        <f>IF($B46='3.Matrices'!$J$22,AG46,"")</f>
        <v/>
      </c>
      <c r="AH151" s="90" t="str">
        <f>IF($B46='3.Matrices'!$J$22,AH46,"")</f>
        <v/>
      </c>
      <c r="AI151" s="90" t="str">
        <f>IF($B46='3.Matrices'!$J$22,AI46,"")</f>
        <v/>
      </c>
      <c r="AJ151" s="90" t="str">
        <f>IF($B46='3.Matrices'!$J$22,AJ46,"")</f>
        <v/>
      </c>
      <c r="AK151" s="90" t="str">
        <f>IF($B46='3.Matrices'!$J$22,AK46,"")</f>
        <v/>
      </c>
      <c r="AL151" s="90" t="str">
        <f>IF($B46='3.Matrices'!$J$22,AL46,"")</f>
        <v/>
      </c>
      <c r="AM151" s="90" t="str">
        <f>IF($B46='3.Matrices'!$J$22,AM46,"")</f>
        <v/>
      </c>
      <c r="AN151" s="90" t="str">
        <f>IF($B46='3.Matrices'!$J$22,AN46,"")</f>
        <v/>
      </c>
      <c r="AO151" s="91" t="str">
        <f>IF($B46='3.Matrices'!$J$22,AO46,"")</f>
        <v/>
      </c>
      <c r="AP151" s="91" t="str">
        <f>IF($B46='3.Matrices'!$J$22,AP46,"")</f>
        <v/>
      </c>
      <c r="AQ151" s="91" t="str">
        <f>IF($B46='3.Matrices'!$J$22,AQ46,"")</f>
        <v/>
      </c>
      <c r="AR151" s="91" t="str">
        <f>IF($B46='3.Matrices'!$J$22,AR46,"")</f>
        <v/>
      </c>
      <c r="AS151" s="91" t="str">
        <f>IF($B46='3.Matrices'!$J$22,AS46,"")</f>
        <v/>
      </c>
      <c r="AT151" s="91" t="str">
        <f>IF($B46='3.Matrices'!$J$22,AT46,"")</f>
        <v/>
      </c>
      <c r="AU151" s="91" t="str">
        <f>IF($B46='3.Matrices'!$J$22,AU46,"")</f>
        <v/>
      </c>
      <c r="AV151" s="91" t="str">
        <f>IF($B46='3.Matrices'!$J$22,AV46,"")</f>
        <v/>
      </c>
      <c r="AW151" s="91" t="str">
        <f>IF($B46='3.Matrices'!$J$22,AW46,"")</f>
        <v/>
      </c>
      <c r="AX151" s="92" t="str">
        <f>IF($B46='3.Matrices'!$J$22,AX46,"")</f>
        <v/>
      </c>
      <c r="AY151" s="92" t="str">
        <f>IF($B46='3.Matrices'!$J$22,AY46,"")</f>
        <v/>
      </c>
      <c r="AZ151" s="92" t="str">
        <f>IF($B46='3.Matrices'!$J$22,AZ46,"")</f>
        <v/>
      </c>
      <c r="BA151" s="92" t="str">
        <f>IF($B46='3.Matrices'!$J$22,BA46,"")</f>
        <v/>
      </c>
      <c r="BB151" s="92" t="str">
        <f>IF($B46='3.Matrices'!$J$22,BB46,"")</f>
        <v/>
      </c>
    </row>
    <row r="152" spans="3:54" x14ac:dyDescent="0.25">
      <c r="C152" s="93" t="str">
        <f t="shared" si="6"/>
        <v>Ri53</v>
      </c>
      <c r="D152" s="89" t="str">
        <f>IF($B47='3.Matrices'!$J$22,D47,"")</f>
        <v/>
      </c>
      <c r="E152" s="89" t="str">
        <f>IF($B47='3.Matrices'!$J$22,E47,"")</f>
        <v/>
      </c>
      <c r="F152" s="89" t="str">
        <f>IF($B47='3.Matrices'!$J$22,F47,"")</f>
        <v/>
      </c>
      <c r="G152" s="90" t="str">
        <f>IF($B47='3.Matrices'!$J$22,G47,"")</f>
        <v/>
      </c>
      <c r="H152" s="90" t="str">
        <f>IF($B47='3.Matrices'!$J$22,H47,"")</f>
        <v/>
      </c>
      <c r="I152" s="90" t="str">
        <f>IF($B47='3.Matrices'!$J$22,I47,"")</f>
        <v/>
      </c>
      <c r="J152" s="90" t="str">
        <f>IF($B47='3.Matrices'!$J$22,J47,"")</f>
        <v/>
      </c>
      <c r="K152" s="90" t="str">
        <f>IF($B47='3.Matrices'!$J$22,K47,"")</f>
        <v/>
      </c>
      <c r="L152" s="90" t="str">
        <f>IF($B47='3.Matrices'!$J$22,L47,"")</f>
        <v/>
      </c>
      <c r="M152" s="90" t="str">
        <f>IF($B47='3.Matrices'!$J$22,M47,"")</f>
        <v/>
      </c>
      <c r="N152" s="90" t="str">
        <f>IF($B47='3.Matrices'!$J$22,N47,"")</f>
        <v/>
      </c>
      <c r="O152" s="91" t="str">
        <f>IF($B47='3.Matrices'!$J$22,O47,"")</f>
        <v/>
      </c>
      <c r="P152" s="91" t="str">
        <f>IF($B47='3.Matrices'!$J$22,P47,"")</f>
        <v/>
      </c>
      <c r="Q152" s="91" t="str">
        <f>IF($B47='3.Matrices'!$J$22,Q47,"")</f>
        <v/>
      </c>
      <c r="R152" s="91" t="str">
        <f>IF($B47='3.Matrices'!$J$22,R47,"")</f>
        <v/>
      </c>
      <c r="S152" s="91" t="str">
        <f>IF($B47='3.Matrices'!$J$22,S47,"")</f>
        <v/>
      </c>
      <c r="T152" s="91" t="str">
        <f>IF($B47='3.Matrices'!$J$22,T47,"")</f>
        <v/>
      </c>
      <c r="U152" s="91" t="str">
        <f>IF($B47='3.Matrices'!$J$22,U47,"")</f>
        <v/>
      </c>
      <c r="V152" s="91" t="str">
        <f>IF($B47='3.Matrices'!$J$22,V47,"")</f>
        <v/>
      </c>
      <c r="W152" s="91" t="str">
        <f>IF($B47='3.Matrices'!$J$22,W47,"")</f>
        <v/>
      </c>
      <c r="X152" s="92" t="str">
        <f>IF($B47='3.Matrices'!$J$22,X47,"")</f>
        <v/>
      </c>
      <c r="Y152" s="92" t="str">
        <f>IF($B47='3.Matrices'!$J$22,Y47,"")</f>
        <v/>
      </c>
      <c r="Z152" s="92" t="str">
        <f>IF($B47='3.Matrices'!$J$22,Z47,"")</f>
        <v/>
      </c>
      <c r="AA152" s="92" t="str">
        <f>IF($B47='3.Matrices'!$J$22,AA47,"")</f>
        <v/>
      </c>
      <c r="AB152" s="92" t="str">
        <f>IF($B47='3.Matrices'!$J$22,AB47,"")</f>
        <v/>
      </c>
      <c r="AC152" s="54" t="str">
        <f t="shared" si="7"/>
        <v>Rr53</v>
      </c>
      <c r="AD152" s="89" t="str">
        <f>IF($B47='3.Matrices'!$J$22,AD47,"")</f>
        <v/>
      </c>
      <c r="AE152" s="89" t="str">
        <f>IF($B47='3.Matrices'!$J$22,AE47,"")</f>
        <v/>
      </c>
      <c r="AF152" s="89" t="str">
        <f>IF($B47='3.Matrices'!$J$22,AF47,"")</f>
        <v/>
      </c>
      <c r="AG152" s="90" t="str">
        <f>IF($B47='3.Matrices'!$J$22,AG47,"")</f>
        <v/>
      </c>
      <c r="AH152" s="90" t="str">
        <f>IF($B47='3.Matrices'!$J$22,AH47,"")</f>
        <v/>
      </c>
      <c r="AI152" s="90" t="str">
        <f>IF($B47='3.Matrices'!$J$22,AI47,"")</f>
        <v/>
      </c>
      <c r="AJ152" s="90" t="str">
        <f>IF($B47='3.Matrices'!$J$22,AJ47,"")</f>
        <v/>
      </c>
      <c r="AK152" s="90" t="str">
        <f>IF($B47='3.Matrices'!$J$22,AK47,"")</f>
        <v/>
      </c>
      <c r="AL152" s="90" t="str">
        <f>IF($B47='3.Matrices'!$J$22,AL47,"")</f>
        <v/>
      </c>
      <c r="AM152" s="90" t="str">
        <f>IF($B47='3.Matrices'!$J$22,AM47,"")</f>
        <v/>
      </c>
      <c r="AN152" s="90" t="str">
        <f>IF($B47='3.Matrices'!$J$22,AN47,"")</f>
        <v/>
      </c>
      <c r="AO152" s="91" t="str">
        <f>IF($B47='3.Matrices'!$J$22,AO47,"")</f>
        <v/>
      </c>
      <c r="AP152" s="91" t="str">
        <f>IF($B47='3.Matrices'!$J$22,AP47,"")</f>
        <v/>
      </c>
      <c r="AQ152" s="91" t="str">
        <f>IF($B47='3.Matrices'!$J$22,AQ47,"")</f>
        <v/>
      </c>
      <c r="AR152" s="91" t="str">
        <f>IF($B47='3.Matrices'!$J$22,AR47,"")</f>
        <v/>
      </c>
      <c r="AS152" s="91" t="str">
        <f>IF($B47='3.Matrices'!$J$22,AS47,"")</f>
        <v/>
      </c>
      <c r="AT152" s="91" t="str">
        <f>IF($B47='3.Matrices'!$J$22,AT47,"")</f>
        <v/>
      </c>
      <c r="AU152" s="91" t="str">
        <f>IF($B47='3.Matrices'!$J$22,AU47,"")</f>
        <v/>
      </c>
      <c r="AV152" s="91" t="str">
        <f>IF($B47='3.Matrices'!$J$22,AV47,"")</f>
        <v/>
      </c>
      <c r="AW152" s="91" t="str">
        <f>IF($B47='3.Matrices'!$J$22,AW47,"")</f>
        <v/>
      </c>
      <c r="AX152" s="92" t="str">
        <f>IF($B47='3.Matrices'!$J$22,AX47,"")</f>
        <v/>
      </c>
      <c r="AY152" s="92" t="str">
        <f>IF($B47='3.Matrices'!$J$22,AY47,"")</f>
        <v/>
      </c>
      <c r="AZ152" s="92" t="str">
        <f>IF($B47='3.Matrices'!$J$22,AZ47,"")</f>
        <v/>
      </c>
      <c r="BA152" s="92" t="str">
        <f>IF($B47='3.Matrices'!$J$22,BA47,"")</f>
        <v/>
      </c>
      <c r="BB152" s="92" t="str">
        <f>IF($B47='3.Matrices'!$J$22,BB47,"")</f>
        <v/>
      </c>
    </row>
    <row r="153" spans="3:54" x14ac:dyDescent="0.25">
      <c r="C153" s="93" t="str">
        <f t="shared" si="6"/>
        <v>Ri54</v>
      </c>
      <c r="D153" s="89" t="str">
        <f>IF($B48='3.Matrices'!$J$22,D48,"")</f>
        <v/>
      </c>
      <c r="E153" s="89" t="str">
        <f>IF($B48='3.Matrices'!$J$22,E48,"")</f>
        <v/>
      </c>
      <c r="F153" s="89" t="str">
        <f>IF($B48='3.Matrices'!$J$22,F48,"")</f>
        <v/>
      </c>
      <c r="G153" s="90" t="str">
        <f>IF($B48='3.Matrices'!$J$22,G48,"")</f>
        <v/>
      </c>
      <c r="H153" s="90" t="str">
        <f>IF($B48='3.Matrices'!$J$22,H48,"")</f>
        <v/>
      </c>
      <c r="I153" s="90" t="str">
        <f>IF($B48='3.Matrices'!$J$22,I48,"")</f>
        <v/>
      </c>
      <c r="J153" s="90" t="str">
        <f>IF($B48='3.Matrices'!$J$22,J48,"")</f>
        <v/>
      </c>
      <c r="K153" s="90" t="str">
        <f>IF($B48='3.Matrices'!$J$22,K48,"")</f>
        <v/>
      </c>
      <c r="L153" s="90" t="str">
        <f>IF($B48='3.Matrices'!$J$22,L48,"")</f>
        <v/>
      </c>
      <c r="M153" s="90" t="str">
        <f>IF($B48='3.Matrices'!$J$22,M48,"")</f>
        <v/>
      </c>
      <c r="N153" s="90" t="str">
        <f>IF($B48='3.Matrices'!$J$22,N48,"")</f>
        <v/>
      </c>
      <c r="O153" s="91" t="str">
        <f>IF($B48='3.Matrices'!$J$22,O48,"")</f>
        <v/>
      </c>
      <c r="P153" s="91" t="str">
        <f>IF($B48='3.Matrices'!$J$22,P48,"")</f>
        <v/>
      </c>
      <c r="Q153" s="91" t="str">
        <f>IF($B48='3.Matrices'!$J$22,Q48,"")</f>
        <v/>
      </c>
      <c r="R153" s="91" t="str">
        <f>IF($B48='3.Matrices'!$J$22,R48,"")</f>
        <v/>
      </c>
      <c r="S153" s="91" t="str">
        <f>IF($B48='3.Matrices'!$J$22,S48,"")</f>
        <v/>
      </c>
      <c r="T153" s="91" t="str">
        <f>IF($B48='3.Matrices'!$J$22,T48,"")</f>
        <v/>
      </c>
      <c r="U153" s="91" t="str">
        <f>IF($B48='3.Matrices'!$J$22,U48,"")</f>
        <v/>
      </c>
      <c r="V153" s="91" t="str">
        <f>IF($B48='3.Matrices'!$J$22,V48,"")</f>
        <v/>
      </c>
      <c r="W153" s="91" t="str">
        <f>IF($B48='3.Matrices'!$J$22,W48,"")</f>
        <v/>
      </c>
      <c r="X153" s="92" t="str">
        <f>IF($B48='3.Matrices'!$J$22,X48,"")</f>
        <v/>
      </c>
      <c r="Y153" s="92" t="str">
        <f>IF($B48='3.Matrices'!$J$22,Y48,"")</f>
        <v/>
      </c>
      <c r="Z153" s="92" t="str">
        <f>IF($B48='3.Matrices'!$J$22,Z48,"")</f>
        <v/>
      </c>
      <c r="AA153" s="92" t="str">
        <f>IF($B48='3.Matrices'!$J$22,AA48,"")</f>
        <v/>
      </c>
      <c r="AB153" s="92" t="str">
        <f>IF($B48='3.Matrices'!$J$22,AB48,"")</f>
        <v/>
      </c>
      <c r="AC153" s="54" t="str">
        <f t="shared" si="7"/>
        <v>Rr54</v>
      </c>
      <c r="AD153" s="89" t="str">
        <f>IF($B48='3.Matrices'!$J$22,AD48,"")</f>
        <v/>
      </c>
      <c r="AE153" s="89" t="str">
        <f>IF($B48='3.Matrices'!$J$22,AE48,"")</f>
        <v/>
      </c>
      <c r="AF153" s="89" t="str">
        <f>IF($B48='3.Matrices'!$J$22,AF48,"")</f>
        <v/>
      </c>
      <c r="AG153" s="90" t="str">
        <f>IF($B48='3.Matrices'!$J$22,AG48,"")</f>
        <v/>
      </c>
      <c r="AH153" s="90" t="str">
        <f>IF($B48='3.Matrices'!$J$22,AH48,"")</f>
        <v/>
      </c>
      <c r="AI153" s="90" t="str">
        <f>IF($B48='3.Matrices'!$J$22,AI48,"")</f>
        <v/>
      </c>
      <c r="AJ153" s="90" t="str">
        <f>IF($B48='3.Matrices'!$J$22,AJ48,"")</f>
        <v/>
      </c>
      <c r="AK153" s="90" t="str">
        <f>IF($B48='3.Matrices'!$J$22,AK48,"")</f>
        <v/>
      </c>
      <c r="AL153" s="90" t="str">
        <f>IF($B48='3.Matrices'!$J$22,AL48,"")</f>
        <v/>
      </c>
      <c r="AM153" s="90" t="str">
        <f>IF($B48='3.Matrices'!$J$22,AM48,"")</f>
        <v/>
      </c>
      <c r="AN153" s="90" t="str">
        <f>IF($B48='3.Matrices'!$J$22,AN48,"")</f>
        <v/>
      </c>
      <c r="AO153" s="91" t="str">
        <f>IF($B48='3.Matrices'!$J$22,AO48,"")</f>
        <v/>
      </c>
      <c r="AP153" s="91" t="str">
        <f>IF($B48='3.Matrices'!$J$22,AP48,"")</f>
        <v/>
      </c>
      <c r="AQ153" s="91" t="str">
        <f>IF($B48='3.Matrices'!$J$22,AQ48,"")</f>
        <v/>
      </c>
      <c r="AR153" s="91" t="str">
        <f>IF($B48='3.Matrices'!$J$22,AR48,"")</f>
        <v/>
      </c>
      <c r="AS153" s="91" t="str">
        <f>IF($B48='3.Matrices'!$J$22,AS48,"")</f>
        <v/>
      </c>
      <c r="AT153" s="91" t="str">
        <f>IF($B48='3.Matrices'!$J$22,AT48,"")</f>
        <v/>
      </c>
      <c r="AU153" s="91" t="str">
        <f>IF($B48='3.Matrices'!$J$22,AU48,"")</f>
        <v/>
      </c>
      <c r="AV153" s="91" t="str">
        <f>IF($B48='3.Matrices'!$J$22,AV48,"")</f>
        <v/>
      </c>
      <c r="AW153" s="91" t="str">
        <f>IF($B48='3.Matrices'!$J$22,AW48,"")</f>
        <v/>
      </c>
      <c r="AX153" s="92" t="str">
        <f>IF($B48='3.Matrices'!$J$22,AX48,"")</f>
        <v/>
      </c>
      <c r="AY153" s="92" t="str">
        <f>IF($B48='3.Matrices'!$J$22,AY48,"")</f>
        <v/>
      </c>
      <c r="AZ153" s="92" t="str">
        <f>IF($B48='3.Matrices'!$J$22,AZ48,"")</f>
        <v/>
      </c>
      <c r="BA153" s="92" t="str">
        <f>IF($B48='3.Matrices'!$J$22,BA48,"")</f>
        <v/>
      </c>
      <c r="BB153" s="92" t="str">
        <f>IF($B48='3.Matrices'!$J$22,BB48,"")</f>
        <v/>
      </c>
    </row>
    <row r="154" spans="3:54" x14ac:dyDescent="0.25">
      <c r="C154" s="93" t="str">
        <f t="shared" si="6"/>
        <v>Ri55</v>
      </c>
      <c r="D154" s="89" t="str">
        <f>IF($B49='3.Matrices'!$J$22,D49,"")</f>
        <v/>
      </c>
      <c r="E154" s="89" t="str">
        <f>IF($B49='3.Matrices'!$J$22,E49,"")</f>
        <v/>
      </c>
      <c r="F154" s="89" t="str">
        <f>IF($B49='3.Matrices'!$J$22,F49,"")</f>
        <v/>
      </c>
      <c r="G154" s="90" t="str">
        <f>IF($B49='3.Matrices'!$J$22,G49,"")</f>
        <v/>
      </c>
      <c r="H154" s="90" t="str">
        <f>IF($B49='3.Matrices'!$J$22,H49,"")</f>
        <v/>
      </c>
      <c r="I154" s="90" t="str">
        <f>IF($B49='3.Matrices'!$J$22,I49,"")</f>
        <v/>
      </c>
      <c r="J154" s="90" t="str">
        <f>IF($B49='3.Matrices'!$J$22,J49,"")</f>
        <v/>
      </c>
      <c r="K154" s="90" t="str">
        <f>IF($B49='3.Matrices'!$J$22,K49,"")</f>
        <v/>
      </c>
      <c r="L154" s="90" t="str">
        <f>IF($B49='3.Matrices'!$J$22,L49,"")</f>
        <v/>
      </c>
      <c r="M154" s="90" t="str">
        <f>IF($B49='3.Matrices'!$J$22,M49,"")</f>
        <v/>
      </c>
      <c r="N154" s="90" t="str">
        <f>IF($B49='3.Matrices'!$J$22,N49,"")</f>
        <v/>
      </c>
      <c r="O154" s="91" t="str">
        <f>IF($B49='3.Matrices'!$J$22,O49,"")</f>
        <v/>
      </c>
      <c r="P154" s="91" t="str">
        <f>IF($B49='3.Matrices'!$J$22,P49,"")</f>
        <v/>
      </c>
      <c r="Q154" s="91" t="str">
        <f>IF($B49='3.Matrices'!$J$22,Q49,"")</f>
        <v/>
      </c>
      <c r="R154" s="91" t="str">
        <f>IF($B49='3.Matrices'!$J$22,R49,"")</f>
        <v/>
      </c>
      <c r="S154" s="91" t="str">
        <f>IF($B49='3.Matrices'!$J$22,S49,"")</f>
        <v/>
      </c>
      <c r="T154" s="91" t="str">
        <f>IF($B49='3.Matrices'!$J$22,T49,"")</f>
        <v/>
      </c>
      <c r="U154" s="91" t="str">
        <f>IF($B49='3.Matrices'!$J$22,U49,"")</f>
        <v/>
      </c>
      <c r="V154" s="91" t="str">
        <f>IF($B49='3.Matrices'!$J$22,V49,"")</f>
        <v/>
      </c>
      <c r="W154" s="91" t="str">
        <f>IF($B49='3.Matrices'!$J$22,W49,"")</f>
        <v/>
      </c>
      <c r="X154" s="92" t="str">
        <f>IF($B49='3.Matrices'!$J$22,X49,"")</f>
        <v/>
      </c>
      <c r="Y154" s="92" t="str">
        <f>IF($B49='3.Matrices'!$J$22,Y49,"")</f>
        <v/>
      </c>
      <c r="Z154" s="92" t="str">
        <f>IF($B49='3.Matrices'!$J$22,Z49,"")</f>
        <v/>
      </c>
      <c r="AA154" s="92" t="str">
        <f>IF($B49='3.Matrices'!$J$22,AA49,"")</f>
        <v/>
      </c>
      <c r="AB154" s="92" t="str">
        <f>IF($B49='3.Matrices'!$J$22,AB49,"")</f>
        <v/>
      </c>
      <c r="AC154" s="54" t="str">
        <f t="shared" si="7"/>
        <v>Rr55</v>
      </c>
      <c r="AD154" s="89" t="str">
        <f>IF($B49='3.Matrices'!$J$22,AD49,"")</f>
        <v/>
      </c>
      <c r="AE154" s="89" t="str">
        <f>IF($B49='3.Matrices'!$J$22,AE49,"")</f>
        <v/>
      </c>
      <c r="AF154" s="89" t="str">
        <f>IF($B49='3.Matrices'!$J$22,AF49,"")</f>
        <v/>
      </c>
      <c r="AG154" s="90" t="str">
        <f>IF($B49='3.Matrices'!$J$22,AG49,"")</f>
        <v/>
      </c>
      <c r="AH154" s="90" t="str">
        <f>IF($B49='3.Matrices'!$J$22,AH49,"")</f>
        <v/>
      </c>
      <c r="AI154" s="90" t="str">
        <f>IF($B49='3.Matrices'!$J$22,AI49,"")</f>
        <v/>
      </c>
      <c r="AJ154" s="90" t="str">
        <f>IF($B49='3.Matrices'!$J$22,AJ49,"")</f>
        <v/>
      </c>
      <c r="AK154" s="90" t="str">
        <f>IF($B49='3.Matrices'!$J$22,AK49,"")</f>
        <v/>
      </c>
      <c r="AL154" s="90" t="str">
        <f>IF($B49='3.Matrices'!$J$22,AL49,"")</f>
        <v/>
      </c>
      <c r="AM154" s="90" t="str">
        <f>IF($B49='3.Matrices'!$J$22,AM49,"")</f>
        <v/>
      </c>
      <c r="AN154" s="90" t="str">
        <f>IF($B49='3.Matrices'!$J$22,AN49,"")</f>
        <v/>
      </c>
      <c r="AO154" s="91" t="str">
        <f>IF($B49='3.Matrices'!$J$22,AO49,"")</f>
        <v/>
      </c>
      <c r="AP154" s="91" t="str">
        <f>IF($B49='3.Matrices'!$J$22,AP49,"")</f>
        <v/>
      </c>
      <c r="AQ154" s="91" t="str">
        <f>IF($B49='3.Matrices'!$J$22,AQ49,"")</f>
        <v/>
      </c>
      <c r="AR154" s="91" t="str">
        <f>IF($B49='3.Matrices'!$J$22,AR49,"")</f>
        <v/>
      </c>
      <c r="AS154" s="91" t="str">
        <f>IF($B49='3.Matrices'!$J$22,AS49,"")</f>
        <v/>
      </c>
      <c r="AT154" s="91" t="str">
        <f>IF($B49='3.Matrices'!$J$22,AT49,"")</f>
        <v/>
      </c>
      <c r="AU154" s="91" t="str">
        <f>IF($B49='3.Matrices'!$J$22,AU49,"")</f>
        <v/>
      </c>
      <c r="AV154" s="91" t="str">
        <f>IF($B49='3.Matrices'!$J$22,AV49,"")</f>
        <v/>
      </c>
      <c r="AW154" s="91" t="str">
        <f>IF($B49='3.Matrices'!$J$22,AW49,"")</f>
        <v/>
      </c>
      <c r="AX154" s="92" t="str">
        <f>IF($B49='3.Matrices'!$J$22,AX49,"")</f>
        <v/>
      </c>
      <c r="AY154" s="92" t="str">
        <f>IF($B49='3.Matrices'!$J$22,AY49,"")</f>
        <v/>
      </c>
      <c r="AZ154" s="92" t="str">
        <f>IF($B49='3.Matrices'!$J$22,AZ49,"")</f>
        <v/>
      </c>
      <c r="BA154" s="92" t="str">
        <f>IF($B49='3.Matrices'!$J$22,BA49,"")</f>
        <v/>
      </c>
      <c r="BB154" s="92" t="str">
        <f>IF($B49='3.Matrices'!$J$22,BB49,"")</f>
        <v/>
      </c>
    </row>
    <row r="155" spans="3:54" x14ac:dyDescent="0.25">
      <c r="C155" s="93" t="str">
        <f t="shared" si="6"/>
        <v>Ri35</v>
      </c>
      <c r="D155" s="89" t="str">
        <f>IF($B50='3.Matrices'!$J$22,D50,"")</f>
        <v/>
      </c>
      <c r="E155" s="89" t="str">
        <f>IF($B50='3.Matrices'!$J$22,E50,"")</f>
        <v/>
      </c>
      <c r="F155" s="89" t="str">
        <f>IF($B50='3.Matrices'!$J$22,F50,"")</f>
        <v/>
      </c>
      <c r="G155" s="90" t="str">
        <f>IF($B50='3.Matrices'!$J$22,G50,"")</f>
        <v/>
      </c>
      <c r="H155" s="90" t="str">
        <f>IF($B50='3.Matrices'!$J$22,H50,"")</f>
        <v/>
      </c>
      <c r="I155" s="90" t="str">
        <f>IF($B50='3.Matrices'!$J$22,I50,"")</f>
        <v/>
      </c>
      <c r="J155" s="90" t="str">
        <f>IF($B50='3.Matrices'!$J$22,J50,"")</f>
        <v/>
      </c>
      <c r="K155" s="90" t="str">
        <f>IF($B50='3.Matrices'!$J$22,K50,"")</f>
        <v/>
      </c>
      <c r="L155" s="90" t="str">
        <f>IF($B50='3.Matrices'!$J$22,L50,"")</f>
        <v/>
      </c>
      <c r="M155" s="90" t="str">
        <f>IF($B50='3.Matrices'!$J$22,M50,"")</f>
        <v/>
      </c>
      <c r="N155" s="90" t="str">
        <f>IF($B50='3.Matrices'!$J$22,N50,"")</f>
        <v/>
      </c>
      <c r="O155" s="91" t="str">
        <f>IF($B50='3.Matrices'!$J$22,O50,"")</f>
        <v/>
      </c>
      <c r="P155" s="91" t="str">
        <f>IF($B50='3.Matrices'!$J$22,P50,"")</f>
        <v/>
      </c>
      <c r="Q155" s="91" t="str">
        <f>IF($B50='3.Matrices'!$J$22,Q50,"")</f>
        <v/>
      </c>
      <c r="R155" s="91" t="str">
        <f>IF($B50='3.Matrices'!$J$22,R50,"")</f>
        <v/>
      </c>
      <c r="S155" s="91" t="str">
        <f>IF($B50='3.Matrices'!$J$22,S50,"")</f>
        <v/>
      </c>
      <c r="T155" s="91" t="str">
        <f>IF($B50='3.Matrices'!$J$22,T50,"")</f>
        <v/>
      </c>
      <c r="U155" s="91" t="str">
        <f>IF($B50='3.Matrices'!$J$22,U50,"")</f>
        <v/>
      </c>
      <c r="V155" s="91" t="str">
        <f>IF($B50='3.Matrices'!$J$22,V50,"")</f>
        <v/>
      </c>
      <c r="W155" s="91" t="str">
        <f>IF($B50='3.Matrices'!$J$22,W50,"")</f>
        <v/>
      </c>
      <c r="X155" s="92" t="str">
        <f>IF($B50='3.Matrices'!$J$22,X50,"")</f>
        <v/>
      </c>
      <c r="Y155" s="92" t="str">
        <f>IF($B50='3.Matrices'!$J$22,Y50,"")</f>
        <v/>
      </c>
      <c r="Z155" s="92" t="str">
        <f>IF($B50='3.Matrices'!$J$22,Z50,"")</f>
        <v/>
      </c>
      <c r="AA155" s="92" t="str">
        <f>IF($B50='3.Matrices'!$J$22,AA50,"")</f>
        <v/>
      </c>
      <c r="AB155" s="92" t="str">
        <f>IF($B50='3.Matrices'!$J$22,AB50,"")</f>
        <v/>
      </c>
      <c r="AC155" s="54" t="str">
        <f t="shared" si="7"/>
        <v>Rr35</v>
      </c>
      <c r="AD155" s="89" t="str">
        <f>IF($B50='3.Matrices'!$J$22,AD50,"")</f>
        <v/>
      </c>
      <c r="AE155" s="89" t="str">
        <f>IF($B50='3.Matrices'!$J$22,AE50,"")</f>
        <v/>
      </c>
      <c r="AF155" s="89" t="str">
        <f>IF($B50='3.Matrices'!$J$22,AF50,"")</f>
        <v/>
      </c>
      <c r="AG155" s="90" t="str">
        <f>IF($B50='3.Matrices'!$J$22,AG50,"")</f>
        <v/>
      </c>
      <c r="AH155" s="90" t="str">
        <f>IF($B50='3.Matrices'!$J$22,AH50,"")</f>
        <v/>
      </c>
      <c r="AI155" s="90" t="str">
        <f>IF($B50='3.Matrices'!$J$22,AI50,"")</f>
        <v/>
      </c>
      <c r="AJ155" s="90" t="str">
        <f>IF($B50='3.Matrices'!$J$22,AJ50,"")</f>
        <v/>
      </c>
      <c r="AK155" s="90" t="str">
        <f>IF($B50='3.Matrices'!$J$22,AK50,"")</f>
        <v/>
      </c>
      <c r="AL155" s="90" t="str">
        <f>IF($B50='3.Matrices'!$J$22,AL50,"")</f>
        <v/>
      </c>
      <c r="AM155" s="90" t="str">
        <f>IF($B50='3.Matrices'!$J$22,AM50,"")</f>
        <v/>
      </c>
      <c r="AN155" s="90" t="str">
        <f>IF($B50='3.Matrices'!$J$22,AN50,"")</f>
        <v/>
      </c>
      <c r="AO155" s="91" t="str">
        <f>IF($B50='3.Matrices'!$J$22,AO50,"")</f>
        <v/>
      </c>
      <c r="AP155" s="91" t="str">
        <f>IF($B50='3.Matrices'!$J$22,AP50,"")</f>
        <v/>
      </c>
      <c r="AQ155" s="91" t="str">
        <f>IF($B50='3.Matrices'!$J$22,AQ50,"")</f>
        <v/>
      </c>
      <c r="AR155" s="91" t="str">
        <f>IF($B50='3.Matrices'!$J$22,AR50,"")</f>
        <v/>
      </c>
      <c r="AS155" s="91" t="str">
        <f>IF($B50='3.Matrices'!$J$22,AS50,"")</f>
        <v/>
      </c>
      <c r="AT155" s="91" t="str">
        <f>IF($B50='3.Matrices'!$J$22,AT50,"")</f>
        <v/>
      </c>
      <c r="AU155" s="91" t="str">
        <f>IF($B50='3.Matrices'!$J$22,AU50,"")</f>
        <v/>
      </c>
      <c r="AV155" s="91" t="str">
        <f>IF($B50='3.Matrices'!$J$22,AV50,"")</f>
        <v/>
      </c>
      <c r="AW155" s="91" t="str">
        <f>IF($B50='3.Matrices'!$J$22,AW50,"")</f>
        <v/>
      </c>
      <c r="AX155" s="92" t="str">
        <f>IF($B50='3.Matrices'!$J$22,AX50,"")</f>
        <v/>
      </c>
      <c r="AY155" s="92" t="str">
        <f>IF($B50='3.Matrices'!$J$22,AY50,"")</f>
        <v/>
      </c>
      <c r="AZ155" s="92" t="str">
        <f>IF($B50='3.Matrices'!$J$22,AZ50,"")</f>
        <v/>
      </c>
      <c r="BA155" s="92" t="str">
        <f>IF($B50='3.Matrices'!$J$22,BA50,"")</f>
        <v/>
      </c>
      <c r="BB155" s="92" t="str">
        <f>IF($B50='3.Matrices'!$J$22,BB50,"")</f>
        <v/>
      </c>
    </row>
    <row r="156" spans="3:54" x14ac:dyDescent="0.25">
      <c r="C156" s="93" t="str">
        <f t="shared" si="6"/>
        <v>Ri56</v>
      </c>
      <c r="D156" s="89" t="str">
        <f>IF($B51='3.Matrices'!$J$22,D51,"")</f>
        <v/>
      </c>
      <c r="E156" s="89" t="str">
        <f>IF($B51='3.Matrices'!$J$22,E51,"")</f>
        <v/>
      </c>
      <c r="F156" s="89" t="str">
        <f>IF($B51='3.Matrices'!$J$22,F51,"")</f>
        <v/>
      </c>
      <c r="G156" s="90" t="str">
        <f>IF($B51='3.Matrices'!$J$22,G51,"")</f>
        <v/>
      </c>
      <c r="H156" s="90" t="str">
        <f>IF($B51='3.Matrices'!$J$22,H51,"")</f>
        <v/>
      </c>
      <c r="I156" s="90" t="str">
        <f>IF($B51='3.Matrices'!$J$22,I51,"")</f>
        <v/>
      </c>
      <c r="J156" s="90" t="str">
        <f>IF($B51='3.Matrices'!$J$22,J51,"")</f>
        <v/>
      </c>
      <c r="K156" s="90" t="str">
        <f>IF($B51='3.Matrices'!$J$22,K51,"")</f>
        <v/>
      </c>
      <c r="L156" s="90" t="str">
        <f>IF($B51='3.Matrices'!$J$22,L51,"")</f>
        <v/>
      </c>
      <c r="M156" s="90" t="str">
        <f>IF($B51='3.Matrices'!$J$22,M51,"")</f>
        <v/>
      </c>
      <c r="N156" s="90" t="str">
        <f>IF($B51='3.Matrices'!$J$22,N51,"")</f>
        <v/>
      </c>
      <c r="O156" s="91" t="str">
        <f>IF($B51='3.Matrices'!$J$22,O51,"")</f>
        <v/>
      </c>
      <c r="P156" s="91" t="str">
        <f>IF($B51='3.Matrices'!$J$22,P51,"")</f>
        <v/>
      </c>
      <c r="Q156" s="91" t="str">
        <f>IF($B51='3.Matrices'!$J$22,Q51,"")</f>
        <v/>
      </c>
      <c r="R156" s="91" t="str">
        <f>IF($B51='3.Matrices'!$J$22,R51,"")</f>
        <v/>
      </c>
      <c r="S156" s="91" t="str">
        <f>IF($B51='3.Matrices'!$J$22,S51,"")</f>
        <v/>
      </c>
      <c r="T156" s="91" t="str">
        <f>IF($B51='3.Matrices'!$J$22,T51,"")</f>
        <v/>
      </c>
      <c r="U156" s="91" t="str">
        <f>IF($B51='3.Matrices'!$J$22,U51,"")</f>
        <v/>
      </c>
      <c r="V156" s="91" t="str">
        <f>IF($B51='3.Matrices'!$J$22,V51,"")</f>
        <v/>
      </c>
      <c r="W156" s="91" t="str">
        <f>IF($B51='3.Matrices'!$J$22,W51,"")</f>
        <v/>
      </c>
      <c r="X156" s="92" t="str">
        <f>IF($B51='3.Matrices'!$J$22,X51,"")</f>
        <v/>
      </c>
      <c r="Y156" s="92" t="str">
        <f>IF($B51='3.Matrices'!$J$22,Y51,"")</f>
        <v/>
      </c>
      <c r="Z156" s="92" t="str">
        <f>IF($B51='3.Matrices'!$J$22,Z51,"")</f>
        <v/>
      </c>
      <c r="AA156" s="92" t="str">
        <f>IF($B51='3.Matrices'!$J$22,AA51,"")</f>
        <v/>
      </c>
      <c r="AB156" s="92" t="str">
        <f>IF($B51='3.Matrices'!$J$22,AB51,"")</f>
        <v/>
      </c>
      <c r="AC156" s="54" t="str">
        <f t="shared" si="7"/>
        <v>Rr56</v>
      </c>
      <c r="AD156" s="89" t="str">
        <f>IF($B51='3.Matrices'!$J$22,AD51,"")</f>
        <v/>
      </c>
      <c r="AE156" s="89" t="str">
        <f>IF($B51='3.Matrices'!$J$22,AE51,"")</f>
        <v/>
      </c>
      <c r="AF156" s="89" t="str">
        <f>IF($B51='3.Matrices'!$J$22,AF51,"")</f>
        <v/>
      </c>
      <c r="AG156" s="90" t="str">
        <f>IF($B51='3.Matrices'!$J$22,AG51,"")</f>
        <v/>
      </c>
      <c r="AH156" s="90" t="str">
        <f>IF($B51='3.Matrices'!$J$22,AH51,"")</f>
        <v/>
      </c>
      <c r="AI156" s="90" t="str">
        <f>IF($B51='3.Matrices'!$J$22,AI51,"")</f>
        <v/>
      </c>
      <c r="AJ156" s="90" t="str">
        <f>IF($B51='3.Matrices'!$J$22,AJ51,"")</f>
        <v/>
      </c>
      <c r="AK156" s="90" t="str">
        <f>IF($B51='3.Matrices'!$J$22,AK51,"")</f>
        <v/>
      </c>
      <c r="AL156" s="90" t="str">
        <f>IF($B51='3.Matrices'!$J$22,AL51,"")</f>
        <v/>
      </c>
      <c r="AM156" s="90" t="str">
        <f>IF($B51='3.Matrices'!$J$22,AM51,"")</f>
        <v/>
      </c>
      <c r="AN156" s="90" t="str">
        <f>IF($B51='3.Matrices'!$J$22,AN51,"")</f>
        <v/>
      </c>
      <c r="AO156" s="91" t="str">
        <f>IF($B51='3.Matrices'!$J$22,AO51,"")</f>
        <v/>
      </c>
      <c r="AP156" s="91" t="str">
        <f>IF($B51='3.Matrices'!$J$22,AP51,"")</f>
        <v/>
      </c>
      <c r="AQ156" s="91" t="str">
        <f>IF($B51='3.Matrices'!$J$22,AQ51,"")</f>
        <v/>
      </c>
      <c r="AR156" s="91" t="str">
        <f>IF($B51='3.Matrices'!$J$22,AR51,"")</f>
        <v/>
      </c>
      <c r="AS156" s="91" t="str">
        <f>IF($B51='3.Matrices'!$J$22,AS51,"")</f>
        <v/>
      </c>
      <c r="AT156" s="91" t="str">
        <f>IF($B51='3.Matrices'!$J$22,AT51,"")</f>
        <v/>
      </c>
      <c r="AU156" s="91" t="str">
        <f>IF($B51='3.Matrices'!$J$22,AU51,"")</f>
        <v/>
      </c>
      <c r="AV156" s="91" t="str">
        <f>IF($B51='3.Matrices'!$J$22,AV51,"")</f>
        <v/>
      </c>
      <c r="AW156" s="91" t="str">
        <f>IF($B51='3.Matrices'!$J$22,AW51,"")</f>
        <v/>
      </c>
      <c r="AX156" s="92" t="str">
        <f>IF($B51='3.Matrices'!$J$22,AX51,"")</f>
        <v/>
      </c>
      <c r="AY156" s="92" t="str">
        <f>IF($B51='3.Matrices'!$J$22,AY51,"")</f>
        <v/>
      </c>
      <c r="AZ156" s="92" t="str">
        <f>IF($B51='3.Matrices'!$J$22,AZ51,"")</f>
        <v/>
      </c>
      <c r="BA156" s="92" t="str">
        <f>IF($B51='3.Matrices'!$J$22,BA51,"")</f>
        <v/>
      </c>
      <c r="BB156" s="92" t="str">
        <f>IF($B51='3.Matrices'!$J$22,BB51,"")</f>
        <v/>
      </c>
    </row>
    <row r="157" spans="3:54" x14ac:dyDescent="0.25">
      <c r="C157" s="93" t="str">
        <f t="shared" si="6"/>
        <v>Ri57</v>
      </c>
      <c r="D157" s="89" t="str">
        <f>IF($B52='3.Matrices'!$J$22,D52,"")</f>
        <v/>
      </c>
      <c r="E157" s="89" t="str">
        <f>IF($B52='3.Matrices'!$J$22,E52,"")</f>
        <v/>
      </c>
      <c r="F157" s="89" t="str">
        <f>IF($B52='3.Matrices'!$J$22,F52,"")</f>
        <v/>
      </c>
      <c r="G157" s="90" t="str">
        <f>IF($B52='3.Matrices'!$J$22,G52,"")</f>
        <v/>
      </c>
      <c r="H157" s="90" t="str">
        <f>IF($B52='3.Matrices'!$J$22,H52,"")</f>
        <v/>
      </c>
      <c r="I157" s="90" t="str">
        <f>IF($B52='3.Matrices'!$J$22,I52,"")</f>
        <v/>
      </c>
      <c r="J157" s="90" t="str">
        <f>IF($B52='3.Matrices'!$J$22,J52,"")</f>
        <v/>
      </c>
      <c r="K157" s="90" t="str">
        <f>IF($B52='3.Matrices'!$J$22,K52,"")</f>
        <v/>
      </c>
      <c r="L157" s="90" t="str">
        <f>IF($B52='3.Matrices'!$J$22,L52,"")</f>
        <v/>
      </c>
      <c r="M157" s="90" t="str">
        <f>IF($B52='3.Matrices'!$J$22,M52,"")</f>
        <v/>
      </c>
      <c r="N157" s="90" t="str">
        <f>IF($B52='3.Matrices'!$J$22,N52,"")</f>
        <v/>
      </c>
      <c r="O157" s="91" t="str">
        <f>IF($B52='3.Matrices'!$J$22,O52,"")</f>
        <v/>
      </c>
      <c r="P157" s="91" t="str">
        <f>IF($B52='3.Matrices'!$J$22,P52,"")</f>
        <v/>
      </c>
      <c r="Q157" s="91" t="str">
        <f>IF($B52='3.Matrices'!$J$22,Q52,"")</f>
        <v/>
      </c>
      <c r="R157" s="91" t="str">
        <f>IF($B52='3.Matrices'!$J$22,R52,"")</f>
        <v/>
      </c>
      <c r="S157" s="91" t="str">
        <f>IF($B52='3.Matrices'!$J$22,S52,"")</f>
        <v/>
      </c>
      <c r="T157" s="91" t="str">
        <f>IF($B52='3.Matrices'!$J$22,T52,"")</f>
        <v/>
      </c>
      <c r="U157" s="91" t="str">
        <f>IF($B52='3.Matrices'!$J$22,U52,"")</f>
        <v/>
      </c>
      <c r="V157" s="91" t="str">
        <f>IF($B52='3.Matrices'!$J$22,V52,"")</f>
        <v/>
      </c>
      <c r="W157" s="91" t="str">
        <f>IF($B52='3.Matrices'!$J$22,W52,"")</f>
        <v/>
      </c>
      <c r="X157" s="92" t="str">
        <f>IF($B52='3.Matrices'!$J$22,X52,"")</f>
        <v/>
      </c>
      <c r="Y157" s="92" t="str">
        <f>IF($B52='3.Matrices'!$J$22,Y52,"")</f>
        <v/>
      </c>
      <c r="Z157" s="92" t="str">
        <f>IF($B52='3.Matrices'!$J$22,Z52,"")</f>
        <v/>
      </c>
      <c r="AA157" s="92" t="str">
        <f>IF($B52='3.Matrices'!$J$22,AA52,"")</f>
        <v/>
      </c>
      <c r="AB157" s="92" t="str">
        <f>IF($B52='3.Matrices'!$J$22,AB52,"")</f>
        <v/>
      </c>
      <c r="AC157" s="54" t="str">
        <f t="shared" si="7"/>
        <v>Rr57</v>
      </c>
      <c r="AD157" s="89" t="str">
        <f>IF($B52='3.Matrices'!$J$22,AD52,"")</f>
        <v/>
      </c>
      <c r="AE157" s="89" t="str">
        <f>IF($B52='3.Matrices'!$J$22,AE52,"")</f>
        <v/>
      </c>
      <c r="AF157" s="89" t="str">
        <f>IF($B52='3.Matrices'!$J$22,AF52,"")</f>
        <v/>
      </c>
      <c r="AG157" s="90" t="str">
        <f>IF($B52='3.Matrices'!$J$22,AG52,"")</f>
        <v/>
      </c>
      <c r="AH157" s="90" t="str">
        <f>IF($B52='3.Matrices'!$J$22,AH52,"")</f>
        <v/>
      </c>
      <c r="AI157" s="90" t="str">
        <f>IF($B52='3.Matrices'!$J$22,AI52,"")</f>
        <v/>
      </c>
      <c r="AJ157" s="90" t="str">
        <f>IF($B52='3.Matrices'!$J$22,AJ52,"")</f>
        <v/>
      </c>
      <c r="AK157" s="90" t="str">
        <f>IF($B52='3.Matrices'!$J$22,AK52,"")</f>
        <v/>
      </c>
      <c r="AL157" s="90" t="str">
        <f>IF($B52='3.Matrices'!$J$22,AL52,"")</f>
        <v/>
      </c>
      <c r="AM157" s="90" t="str">
        <f>IF($B52='3.Matrices'!$J$22,AM52,"")</f>
        <v/>
      </c>
      <c r="AN157" s="90" t="str">
        <f>IF($B52='3.Matrices'!$J$22,AN52,"")</f>
        <v/>
      </c>
      <c r="AO157" s="91" t="str">
        <f>IF($B52='3.Matrices'!$J$22,AO52,"")</f>
        <v/>
      </c>
      <c r="AP157" s="91" t="str">
        <f>IF($B52='3.Matrices'!$J$22,AP52,"")</f>
        <v/>
      </c>
      <c r="AQ157" s="91" t="str">
        <f>IF($B52='3.Matrices'!$J$22,AQ52,"")</f>
        <v/>
      </c>
      <c r="AR157" s="91" t="str">
        <f>IF($B52='3.Matrices'!$J$22,AR52,"")</f>
        <v/>
      </c>
      <c r="AS157" s="91" t="str">
        <f>IF($B52='3.Matrices'!$J$22,AS52,"")</f>
        <v/>
      </c>
      <c r="AT157" s="91" t="str">
        <f>IF($B52='3.Matrices'!$J$22,AT52,"")</f>
        <v/>
      </c>
      <c r="AU157" s="91" t="str">
        <f>IF($B52='3.Matrices'!$J$22,AU52,"")</f>
        <v/>
      </c>
      <c r="AV157" s="91" t="str">
        <f>IF($B52='3.Matrices'!$J$22,AV52,"")</f>
        <v/>
      </c>
      <c r="AW157" s="91" t="str">
        <f>IF($B52='3.Matrices'!$J$22,AW52,"")</f>
        <v/>
      </c>
      <c r="AX157" s="92" t="str">
        <f>IF($B52='3.Matrices'!$J$22,AX52,"")</f>
        <v/>
      </c>
      <c r="AY157" s="92" t="str">
        <f>IF($B52='3.Matrices'!$J$22,AY52,"")</f>
        <v/>
      </c>
      <c r="AZ157" s="92" t="str">
        <f>IF($B52='3.Matrices'!$J$22,AZ52,"")</f>
        <v/>
      </c>
      <c r="BA157" s="92" t="str">
        <f>IF($B52='3.Matrices'!$J$22,BA52,"")</f>
        <v/>
      </c>
      <c r="BB157" s="92" t="str">
        <f>IF($B52='3.Matrices'!$J$22,BB52,"")</f>
        <v/>
      </c>
    </row>
    <row r="158" spans="3:54" x14ac:dyDescent="0.25">
      <c r="C158" s="93" t="str">
        <f t="shared" si="6"/>
        <v>Ri58</v>
      </c>
      <c r="D158" s="89" t="str">
        <f>IF($B53='3.Matrices'!$J$22,D53,"")</f>
        <v/>
      </c>
      <c r="E158" s="89" t="str">
        <f>IF($B53='3.Matrices'!$J$22,E53,"")</f>
        <v/>
      </c>
      <c r="F158" s="89" t="str">
        <f>IF($B53='3.Matrices'!$J$22,F53,"")</f>
        <v/>
      </c>
      <c r="G158" s="90" t="str">
        <f>IF($B53='3.Matrices'!$J$22,G53,"")</f>
        <v/>
      </c>
      <c r="H158" s="90" t="str">
        <f>IF($B53='3.Matrices'!$J$22,H53,"")</f>
        <v/>
      </c>
      <c r="I158" s="90" t="str">
        <f>IF($B53='3.Matrices'!$J$22,I53,"")</f>
        <v/>
      </c>
      <c r="J158" s="90" t="str">
        <f>IF($B53='3.Matrices'!$J$22,J53,"")</f>
        <v/>
      </c>
      <c r="K158" s="90" t="str">
        <f>IF($B53='3.Matrices'!$J$22,K53,"")</f>
        <v/>
      </c>
      <c r="L158" s="90" t="str">
        <f>IF($B53='3.Matrices'!$J$22,L53,"")</f>
        <v/>
      </c>
      <c r="M158" s="90" t="str">
        <f>IF($B53='3.Matrices'!$J$22,M53,"")</f>
        <v/>
      </c>
      <c r="N158" s="90" t="str">
        <f>IF($B53='3.Matrices'!$J$22,N53,"")</f>
        <v/>
      </c>
      <c r="O158" s="91" t="str">
        <f>IF($B53='3.Matrices'!$J$22,O53,"")</f>
        <v/>
      </c>
      <c r="P158" s="91" t="str">
        <f>IF($B53='3.Matrices'!$J$22,P53,"")</f>
        <v/>
      </c>
      <c r="Q158" s="91" t="str">
        <f>IF($B53='3.Matrices'!$J$22,Q53,"")</f>
        <v/>
      </c>
      <c r="R158" s="91" t="str">
        <f>IF($B53='3.Matrices'!$J$22,R53,"")</f>
        <v/>
      </c>
      <c r="S158" s="91" t="str">
        <f>IF($B53='3.Matrices'!$J$22,S53,"")</f>
        <v/>
      </c>
      <c r="T158" s="91" t="str">
        <f>IF($B53='3.Matrices'!$J$22,T53,"")</f>
        <v/>
      </c>
      <c r="U158" s="91" t="str">
        <f>IF($B53='3.Matrices'!$J$22,U53,"")</f>
        <v/>
      </c>
      <c r="V158" s="91" t="str">
        <f>IF($B53='3.Matrices'!$J$22,V53,"")</f>
        <v/>
      </c>
      <c r="W158" s="91" t="str">
        <f>IF($B53='3.Matrices'!$J$22,W53,"")</f>
        <v/>
      </c>
      <c r="X158" s="92" t="str">
        <f>IF($B53='3.Matrices'!$J$22,X53,"")</f>
        <v/>
      </c>
      <c r="Y158" s="92" t="str">
        <f>IF($B53='3.Matrices'!$J$22,Y53,"")</f>
        <v/>
      </c>
      <c r="Z158" s="92" t="str">
        <f>IF($B53='3.Matrices'!$J$22,Z53,"")</f>
        <v/>
      </c>
      <c r="AA158" s="92" t="str">
        <f>IF($B53='3.Matrices'!$J$22,AA53,"")</f>
        <v/>
      </c>
      <c r="AB158" s="92" t="str">
        <f>IF($B53='3.Matrices'!$J$22,AB53,"")</f>
        <v/>
      </c>
      <c r="AC158" s="54" t="str">
        <f t="shared" si="7"/>
        <v>Rr58</v>
      </c>
      <c r="AD158" s="89" t="str">
        <f>IF($B53='3.Matrices'!$J$22,AD53,"")</f>
        <v/>
      </c>
      <c r="AE158" s="89" t="str">
        <f>IF($B53='3.Matrices'!$J$22,AE53,"")</f>
        <v/>
      </c>
      <c r="AF158" s="89" t="str">
        <f>IF($B53='3.Matrices'!$J$22,AF53,"")</f>
        <v/>
      </c>
      <c r="AG158" s="90" t="str">
        <f>IF($B53='3.Matrices'!$J$22,AG53,"")</f>
        <v/>
      </c>
      <c r="AH158" s="90" t="str">
        <f>IF($B53='3.Matrices'!$J$22,AH53,"")</f>
        <v/>
      </c>
      <c r="AI158" s="90" t="str">
        <f>IF($B53='3.Matrices'!$J$22,AI53,"")</f>
        <v/>
      </c>
      <c r="AJ158" s="90" t="str">
        <f>IF($B53='3.Matrices'!$J$22,AJ53,"")</f>
        <v/>
      </c>
      <c r="AK158" s="90" t="str">
        <f>IF($B53='3.Matrices'!$J$22,AK53,"")</f>
        <v/>
      </c>
      <c r="AL158" s="90" t="str">
        <f>IF($B53='3.Matrices'!$J$22,AL53,"")</f>
        <v/>
      </c>
      <c r="AM158" s="90" t="str">
        <f>IF($B53='3.Matrices'!$J$22,AM53,"")</f>
        <v/>
      </c>
      <c r="AN158" s="90" t="str">
        <f>IF($B53='3.Matrices'!$J$22,AN53,"")</f>
        <v/>
      </c>
      <c r="AO158" s="91" t="str">
        <f>IF($B53='3.Matrices'!$J$22,AO53,"")</f>
        <v/>
      </c>
      <c r="AP158" s="91" t="str">
        <f>IF($B53='3.Matrices'!$J$22,AP53,"")</f>
        <v/>
      </c>
      <c r="AQ158" s="91" t="str">
        <f>IF($B53='3.Matrices'!$J$22,AQ53,"")</f>
        <v/>
      </c>
      <c r="AR158" s="91" t="str">
        <f>IF($B53='3.Matrices'!$J$22,AR53,"")</f>
        <v/>
      </c>
      <c r="AS158" s="91" t="str">
        <f>IF($B53='3.Matrices'!$J$22,AS53,"")</f>
        <v/>
      </c>
      <c r="AT158" s="91" t="str">
        <f>IF($B53='3.Matrices'!$J$22,AT53,"")</f>
        <v/>
      </c>
      <c r="AU158" s="91" t="str">
        <f>IF($B53='3.Matrices'!$J$22,AU53,"")</f>
        <v/>
      </c>
      <c r="AV158" s="91" t="str">
        <f>IF($B53='3.Matrices'!$J$22,AV53,"")</f>
        <v/>
      </c>
      <c r="AW158" s="91" t="str">
        <f>IF($B53='3.Matrices'!$J$22,AW53,"")</f>
        <v/>
      </c>
      <c r="AX158" s="92" t="str">
        <f>IF($B53='3.Matrices'!$J$22,AX53,"")</f>
        <v/>
      </c>
      <c r="AY158" s="92" t="str">
        <f>IF($B53='3.Matrices'!$J$22,AY53,"")</f>
        <v/>
      </c>
      <c r="AZ158" s="92" t="str">
        <f>IF($B53='3.Matrices'!$J$22,AZ53,"")</f>
        <v/>
      </c>
      <c r="BA158" s="92" t="str">
        <f>IF($B53='3.Matrices'!$J$22,BA53,"")</f>
        <v/>
      </c>
      <c r="BB158" s="92" t="str">
        <f>IF($B53='3.Matrices'!$J$22,BB53,"")</f>
        <v/>
      </c>
    </row>
    <row r="159" spans="3:54" x14ac:dyDescent="0.25">
      <c r="C159" s="93" t="str">
        <f t="shared" si="6"/>
        <v>Ri33</v>
      </c>
      <c r="D159" s="89" t="str">
        <f>IF($B54='3.Matrices'!$J$22,D54,"")</f>
        <v/>
      </c>
      <c r="E159" s="89" t="str">
        <f>IF($B54='3.Matrices'!$J$22,E54,"")</f>
        <v/>
      </c>
      <c r="F159" s="89" t="str">
        <f>IF($B54='3.Matrices'!$J$22,F54,"")</f>
        <v/>
      </c>
      <c r="G159" s="90" t="str">
        <f>IF($B54='3.Matrices'!$J$22,G54,"")</f>
        <v/>
      </c>
      <c r="H159" s="90" t="str">
        <f>IF($B54='3.Matrices'!$J$22,H54,"")</f>
        <v/>
      </c>
      <c r="I159" s="90" t="str">
        <f>IF($B54='3.Matrices'!$J$22,I54,"")</f>
        <v/>
      </c>
      <c r="J159" s="90" t="str">
        <f>IF($B54='3.Matrices'!$J$22,J54,"")</f>
        <v/>
      </c>
      <c r="K159" s="90" t="str">
        <f>IF($B54='3.Matrices'!$J$22,K54,"")</f>
        <v/>
      </c>
      <c r="L159" s="90" t="str">
        <f>IF($B54='3.Matrices'!$J$22,L54,"")</f>
        <v/>
      </c>
      <c r="M159" s="90" t="str">
        <f>IF($B54='3.Matrices'!$J$22,M54,"")</f>
        <v/>
      </c>
      <c r="N159" s="90" t="str">
        <f>IF($B54='3.Matrices'!$J$22,N54,"")</f>
        <v/>
      </c>
      <c r="O159" s="91" t="str">
        <f>IF($B54='3.Matrices'!$J$22,O54,"")</f>
        <v/>
      </c>
      <c r="P159" s="91" t="str">
        <f>IF($B54='3.Matrices'!$J$22,P54,"")</f>
        <v/>
      </c>
      <c r="Q159" s="91" t="str">
        <f>IF($B54='3.Matrices'!$J$22,Q54,"")</f>
        <v/>
      </c>
      <c r="R159" s="91" t="str">
        <f>IF($B54='3.Matrices'!$J$22,R54,"")</f>
        <v/>
      </c>
      <c r="S159" s="91" t="str">
        <f>IF($B54='3.Matrices'!$J$22,S54,"")</f>
        <v/>
      </c>
      <c r="T159" s="91" t="str">
        <f>IF($B54='3.Matrices'!$J$22,T54,"")</f>
        <v/>
      </c>
      <c r="U159" s="91" t="str">
        <f>IF($B54='3.Matrices'!$J$22,U54,"")</f>
        <v/>
      </c>
      <c r="V159" s="91" t="str">
        <f>IF($B54='3.Matrices'!$J$22,V54,"")</f>
        <v/>
      </c>
      <c r="W159" s="91" t="str">
        <f>IF($B54='3.Matrices'!$J$22,W54,"")</f>
        <v/>
      </c>
      <c r="X159" s="92" t="str">
        <f>IF($B54='3.Matrices'!$J$22,X54,"")</f>
        <v/>
      </c>
      <c r="Y159" s="92" t="str">
        <f>IF($B54='3.Matrices'!$J$22,Y54,"")</f>
        <v/>
      </c>
      <c r="Z159" s="92" t="str">
        <f>IF($B54='3.Matrices'!$J$22,Z54,"")</f>
        <v/>
      </c>
      <c r="AA159" s="92" t="str">
        <f>IF($B54='3.Matrices'!$J$22,AA54,"")</f>
        <v/>
      </c>
      <c r="AB159" s="92" t="str">
        <f>IF($B54='3.Matrices'!$J$22,AB54,"")</f>
        <v/>
      </c>
      <c r="AC159" s="54" t="str">
        <f t="shared" si="7"/>
        <v>Rr33</v>
      </c>
      <c r="AD159" s="89" t="str">
        <f>IF($B54='3.Matrices'!$J$22,AD54,"")</f>
        <v/>
      </c>
      <c r="AE159" s="89" t="str">
        <f>IF($B54='3.Matrices'!$J$22,AE54,"")</f>
        <v/>
      </c>
      <c r="AF159" s="89" t="str">
        <f>IF($B54='3.Matrices'!$J$22,AF54,"")</f>
        <v/>
      </c>
      <c r="AG159" s="90" t="str">
        <f>IF($B54='3.Matrices'!$J$22,AG54,"")</f>
        <v/>
      </c>
      <c r="AH159" s="90" t="str">
        <f>IF($B54='3.Matrices'!$J$22,AH54,"")</f>
        <v/>
      </c>
      <c r="AI159" s="90" t="str">
        <f>IF($B54='3.Matrices'!$J$22,AI54,"")</f>
        <v/>
      </c>
      <c r="AJ159" s="90" t="str">
        <f>IF($B54='3.Matrices'!$J$22,AJ54,"")</f>
        <v/>
      </c>
      <c r="AK159" s="90" t="str">
        <f>IF($B54='3.Matrices'!$J$22,AK54,"")</f>
        <v/>
      </c>
      <c r="AL159" s="90" t="str">
        <f>IF($B54='3.Matrices'!$J$22,AL54,"")</f>
        <v/>
      </c>
      <c r="AM159" s="90" t="str">
        <f>IF($B54='3.Matrices'!$J$22,AM54,"")</f>
        <v/>
      </c>
      <c r="AN159" s="90" t="str">
        <f>IF($B54='3.Matrices'!$J$22,AN54,"")</f>
        <v/>
      </c>
      <c r="AO159" s="91" t="str">
        <f>IF($B54='3.Matrices'!$J$22,AO54,"")</f>
        <v/>
      </c>
      <c r="AP159" s="91" t="str">
        <f>IF($B54='3.Matrices'!$J$22,AP54,"")</f>
        <v/>
      </c>
      <c r="AQ159" s="91" t="str">
        <f>IF($B54='3.Matrices'!$J$22,AQ54,"")</f>
        <v/>
      </c>
      <c r="AR159" s="91" t="str">
        <f>IF($B54='3.Matrices'!$J$22,AR54,"")</f>
        <v/>
      </c>
      <c r="AS159" s="91" t="str">
        <f>IF($B54='3.Matrices'!$J$22,AS54,"")</f>
        <v/>
      </c>
      <c r="AT159" s="91" t="str">
        <f>IF($B54='3.Matrices'!$J$22,AT54,"")</f>
        <v/>
      </c>
      <c r="AU159" s="91" t="str">
        <f>IF($B54='3.Matrices'!$J$22,AU54,"")</f>
        <v/>
      </c>
      <c r="AV159" s="91" t="str">
        <f>IF($B54='3.Matrices'!$J$22,AV54,"")</f>
        <v/>
      </c>
      <c r="AW159" s="91" t="str">
        <f>IF($B54='3.Matrices'!$J$22,AW54,"")</f>
        <v/>
      </c>
      <c r="AX159" s="92" t="str">
        <f>IF($B54='3.Matrices'!$J$22,AX54,"")</f>
        <v/>
      </c>
      <c r="AY159" s="92" t="str">
        <f>IF($B54='3.Matrices'!$J$22,AY54,"")</f>
        <v/>
      </c>
      <c r="AZ159" s="92" t="str">
        <f>IF($B54='3.Matrices'!$J$22,AZ54,"")</f>
        <v/>
      </c>
      <c r="BA159" s="92" t="str">
        <f>IF($B54='3.Matrices'!$J$22,BA54,"")</f>
        <v/>
      </c>
      <c r="BB159" s="92" t="str">
        <f>IF($B54='3.Matrices'!$J$22,BB54,"")</f>
        <v/>
      </c>
    </row>
    <row r="160" spans="3:54" x14ac:dyDescent="0.25">
      <c r="C160" s="93" t="str">
        <f t="shared" si="6"/>
        <v>Ri34</v>
      </c>
      <c r="D160" s="89" t="str">
        <f>IF($B55='3.Matrices'!$J$22,D55,"")</f>
        <v/>
      </c>
      <c r="E160" s="89" t="str">
        <f>IF($B55='3.Matrices'!$J$22,E55,"")</f>
        <v/>
      </c>
      <c r="F160" s="89" t="str">
        <f>IF($B55='3.Matrices'!$J$22,F55,"")</f>
        <v/>
      </c>
      <c r="G160" s="90" t="str">
        <f>IF($B55='3.Matrices'!$J$22,G55,"")</f>
        <v/>
      </c>
      <c r="H160" s="90" t="str">
        <f>IF($B55='3.Matrices'!$J$22,H55,"")</f>
        <v/>
      </c>
      <c r="I160" s="90" t="str">
        <f>IF($B55='3.Matrices'!$J$22,I55,"")</f>
        <v/>
      </c>
      <c r="J160" s="90" t="str">
        <f>IF($B55='3.Matrices'!$J$22,J55,"")</f>
        <v/>
      </c>
      <c r="K160" s="90" t="str">
        <f>IF($B55='3.Matrices'!$J$22,K55,"")</f>
        <v/>
      </c>
      <c r="L160" s="90" t="str">
        <f>IF($B55='3.Matrices'!$J$22,L55,"")</f>
        <v/>
      </c>
      <c r="M160" s="90" t="str">
        <f>IF($B55='3.Matrices'!$J$22,M55,"")</f>
        <v/>
      </c>
      <c r="N160" s="90" t="str">
        <f>IF($B55='3.Matrices'!$J$22,N55,"")</f>
        <v/>
      </c>
      <c r="O160" s="91" t="str">
        <f>IF($B55='3.Matrices'!$J$22,O55,"")</f>
        <v/>
      </c>
      <c r="P160" s="91" t="str">
        <f>IF($B55='3.Matrices'!$J$22,P55,"")</f>
        <v/>
      </c>
      <c r="Q160" s="91" t="str">
        <f>IF($B55='3.Matrices'!$J$22,Q55,"")</f>
        <v/>
      </c>
      <c r="R160" s="91" t="str">
        <f>IF($B55='3.Matrices'!$J$22,R55,"")</f>
        <v/>
      </c>
      <c r="S160" s="91" t="str">
        <f>IF($B55='3.Matrices'!$J$22,S55,"")</f>
        <v/>
      </c>
      <c r="T160" s="91" t="str">
        <f>IF($B55='3.Matrices'!$J$22,T55,"")</f>
        <v/>
      </c>
      <c r="U160" s="91" t="str">
        <f>IF($B55='3.Matrices'!$J$22,U55,"")</f>
        <v/>
      </c>
      <c r="V160" s="91" t="str">
        <f>IF($B55='3.Matrices'!$J$22,V55,"")</f>
        <v/>
      </c>
      <c r="W160" s="91" t="str">
        <f>IF($B55='3.Matrices'!$J$22,W55,"")</f>
        <v/>
      </c>
      <c r="X160" s="92" t="str">
        <f>IF($B55='3.Matrices'!$J$22,X55,"")</f>
        <v/>
      </c>
      <c r="Y160" s="92" t="str">
        <f>IF($B55='3.Matrices'!$J$22,Y55,"")</f>
        <v/>
      </c>
      <c r="Z160" s="92" t="str">
        <f>IF($B55='3.Matrices'!$J$22,Z55,"")</f>
        <v/>
      </c>
      <c r="AA160" s="92" t="str">
        <f>IF($B55='3.Matrices'!$J$22,AA55,"")</f>
        <v/>
      </c>
      <c r="AB160" s="92" t="str">
        <f>IF($B55='3.Matrices'!$J$22,AB55,"")</f>
        <v/>
      </c>
      <c r="AC160" s="54" t="str">
        <f t="shared" si="7"/>
        <v>Rr34</v>
      </c>
      <c r="AD160" s="89" t="str">
        <f>IF($B55='3.Matrices'!$J$22,AD55,"")</f>
        <v/>
      </c>
      <c r="AE160" s="89" t="str">
        <f>IF($B55='3.Matrices'!$J$22,AE55,"")</f>
        <v/>
      </c>
      <c r="AF160" s="89" t="str">
        <f>IF($B55='3.Matrices'!$J$22,AF55,"")</f>
        <v/>
      </c>
      <c r="AG160" s="90" t="str">
        <f>IF($B55='3.Matrices'!$J$22,AG55,"")</f>
        <v/>
      </c>
      <c r="AH160" s="90" t="str">
        <f>IF($B55='3.Matrices'!$J$22,AH55,"")</f>
        <v/>
      </c>
      <c r="AI160" s="90" t="str">
        <f>IF($B55='3.Matrices'!$J$22,AI55,"")</f>
        <v/>
      </c>
      <c r="AJ160" s="90" t="str">
        <f>IF($B55='3.Matrices'!$J$22,AJ55,"")</f>
        <v/>
      </c>
      <c r="AK160" s="90" t="str">
        <f>IF($B55='3.Matrices'!$J$22,AK55,"")</f>
        <v/>
      </c>
      <c r="AL160" s="90" t="str">
        <f>IF($B55='3.Matrices'!$J$22,AL55,"")</f>
        <v/>
      </c>
      <c r="AM160" s="90" t="str">
        <f>IF($B55='3.Matrices'!$J$22,AM55,"")</f>
        <v/>
      </c>
      <c r="AN160" s="90" t="str">
        <f>IF($B55='3.Matrices'!$J$22,AN55,"")</f>
        <v/>
      </c>
      <c r="AO160" s="91" t="str">
        <f>IF($B55='3.Matrices'!$J$22,AO55,"")</f>
        <v/>
      </c>
      <c r="AP160" s="91" t="str">
        <f>IF($B55='3.Matrices'!$J$22,AP55,"")</f>
        <v/>
      </c>
      <c r="AQ160" s="91" t="str">
        <f>IF($B55='3.Matrices'!$J$22,AQ55,"")</f>
        <v/>
      </c>
      <c r="AR160" s="91" t="str">
        <f>IF($B55='3.Matrices'!$J$22,AR55,"")</f>
        <v/>
      </c>
      <c r="AS160" s="91" t="str">
        <f>IF($B55='3.Matrices'!$J$22,AS55,"")</f>
        <v/>
      </c>
      <c r="AT160" s="91" t="str">
        <f>IF($B55='3.Matrices'!$J$22,AT55,"")</f>
        <v/>
      </c>
      <c r="AU160" s="91" t="str">
        <f>IF($B55='3.Matrices'!$J$22,AU55,"")</f>
        <v/>
      </c>
      <c r="AV160" s="91" t="str">
        <f>IF($B55='3.Matrices'!$J$22,AV55,"")</f>
        <v/>
      </c>
      <c r="AW160" s="91" t="str">
        <f>IF($B55='3.Matrices'!$J$22,AW55,"")</f>
        <v/>
      </c>
      <c r="AX160" s="92" t="str">
        <f>IF($B55='3.Matrices'!$J$22,AX55,"")</f>
        <v/>
      </c>
      <c r="AY160" s="92" t="str">
        <f>IF($B55='3.Matrices'!$J$22,AY55,"")</f>
        <v/>
      </c>
      <c r="AZ160" s="92" t="str">
        <f>IF($B55='3.Matrices'!$J$22,AZ55,"")</f>
        <v/>
      </c>
      <c r="BA160" s="92" t="str">
        <f>IF($B55='3.Matrices'!$J$22,BA55,"")</f>
        <v/>
      </c>
      <c r="BB160" s="92" t="str">
        <f>IF($B55='3.Matrices'!$J$22,BB55,"")</f>
        <v/>
      </c>
    </row>
    <row r="161" spans="3:54" x14ac:dyDescent="0.25">
      <c r="C161" s="93" t="str">
        <f t="shared" si="6"/>
        <v>Ri5</v>
      </c>
      <c r="D161" s="89" t="str">
        <f>IF($B56='3.Matrices'!$J$22,D56,"")</f>
        <v/>
      </c>
      <c r="E161" s="89" t="str">
        <f>IF($B56='3.Matrices'!$J$22,E56,"")</f>
        <v/>
      </c>
      <c r="F161" s="89" t="str">
        <f>IF($B56='3.Matrices'!$J$22,F56,"")</f>
        <v/>
      </c>
      <c r="G161" s="90" t="str">
        <f>IF($B56='3.Matrices'!$J$22,G56,"")</f>
        <v/>
      </c>
      <c r="H161" s="90" t="str">
        <f>IF($B56='3.Matrices'!$J$22,H56,"")</f>
        <v/>
      </c>
      <c r="I161" s="90" t="str">
        <f>IF($B56='3.Matrices'!$J$22,I56,"")</f>
        <v/>
      </c>
      <c r="J161" s="90" t="str">
        <f>IF($B56='3.Matrices'!$J$22,J56,"")</f>
        <v/>
      </c>
      <c r="K161" s="90" t="str">
        <f>IF($B56='3.Matrices'!$J$22,K56,"")</f>
        <v/>
      </c>
      <c r="L161" s="90" t="str">
        <f>IF($B56='3.Matrices'!$J$22,L56,"")</f>
        <v/>
      </c>
      <c r="M161" s="90" t="str">
        <f>IF($B56='3.Matrices'!$J$22,M56,"")</f>
        <v/>
      </c>
      <c r="N161" s="90" t="str">
        <f>IF($B56='3.Matrices'!$J$22,N56,"")</f>
        <v/>
      </c>
      <c r="O161" s="91" t="str">
        <f>IF($B56='3.Matrices'!$J$22,O56,"")</f>
        <v/>
      </c>
      <c r="P161" s="91" t="str">
        <f>IF($B56='3.Matrices'!$J$22,P56,"")</f>
        <v/>
      </c>
      <c r="Q161" s="91" t="str">
        <f>IF($B56='3.Matrices'!$J$22,Q56,"")</f>
        <v/>
      </c>
      <c r="R161" s="91" t="str">
        <f>IF($B56='3.Matrices'!$J$22,R56,"")</f>
        <v/>
      </c>
      <c r="S161" s="91" t="str">
        <f>IF($B56='3.Matrices'!$J$22,S56,"")</f>
        <v/>
      </c>
      <c r="T161" s="91" t="str">
        <f>IF($B56='3.Matrices'!$J$22,T56,"")</f>
        <v/>
      </c>
      <c r="U161" s="91" t="str">
        <f>IF($B56='3.Matrices'!$J$22,U56,"")</f>
        <v/>
      </c>
      <c r="V161" s="91" t="str">
        <f>IF($B56='3.Matrices'!$J$22,V56,"")</f>
        <v/>
      </c>
      <c r="W161" s="91" t="str">
        <f>IF($B56='3.Matrices'!$J$22,W56,"")</f>
        <v/>
      </c>
      <c r="X161" s="92" t="str">
        <f>IF($B56='3.Matrices'!$J$22,X56,"")</f>
        <v/>
      </c>
      <c r="Y161" s="92" t="str">
        <f>IF($B56='3.Matrices'!$J$22,Y56,"")</f>
        <v/>
      </c>
      <c r="Z161" s="92" t="str">
        <f>IF($B56='3.Matrices'!$J$22,Z56,"")</f>
        <v/>
      </c>
      <c r="AA161" s="92" t="str">
        <f>IF($B56='3.Matrices'!$J$22,AA56,"")</f>
        <v/>
      </c>
      <c r="AB161" s="92" t="str">
        <f>IF($B56='3.Matrices'!$J$22,AB56,"")</f>
        <v/>
      </c>
      <c r="AC161" s="54" t="str">
        <f t="shared" si="7"/>
        <v>Rr5</v>
      </c>
      <c r="AD161" s="89" t="str">
        <f>IF($B56='3.Matrices'!$J$22,AD56,"")</f>
        <v/>
      </c>
      <c r="AE161" s="89" t="str">
        <f>IF($B56='3.Matrices'!$J$22,AE56,"")</f>
        <v/>
      </c>
      <c r="AF161" s="89" t="str">
        <f>IF($B56='3.Matrices'!$J$22,AF56,"")</f>
        <v/>
      </c>
      <c r="AG161" s="90" t="str">
        <f>IF($B56='3.Matrices'!$J$22,AG56,"")</f>
        <v/>
      </c>
      <c r="AH161" s="90" t="str">
        <f>IF($B56='3.Matrices'!$J$22,AH56,"")</f>
        <v/>
      </c>
      <c r="AI161" s="90" t="str">
        <f>IF($B56='3.Matrices'!$J$22,AI56,"")</f>
        <v/>
      </c>
      <c r="AJ161" s="90" t="str">
        <f>IF($B56='3.Matrices'!$J$22,AJ56,"")</f>
        <v/>
      </c>
      <c r="AK161" s="90" t="str">
        <f>IF($B56='3.Matrices'!$J$22,AK56,"")</f>
        <v/>
      </c>
      <c r="AL161" s="90" t="str">
        <f>IF($B56='3.Matrices'!$J$22,AL56,"")</f>
        <v/>
      </c>
      <c r="AM161" s="90" t="str">
        <f>IF($B56='3.Matrices'!$J$22,AM56,"")</f>
        <v/>
      </c>
      <c r="AN161" s="90" t="str">
        <f>IF($B56='3.Matrices'!$J$22,AN56,"")</f>
        <v/>
      </c>
      <c r="AO161" s="91" t="str">
        <f>IF($B56='3.Matrices'!$J$22,AO56,"")</f>
        <v/>
      </c>
      <c r="AP161" s="91" t="str">
        <f>IF($B56='3.Matrices'!$J$22,AP56,"")</f>
        <v/>
      </c>
      <c r="AQ161" s="91" t="str">
        <f>IF($B56='3.Matrices'!$J$22,AQ56,"")</f>
        <v/>
      </c>
      <c r="AR161" s="91" t="str">
        <f>IF($B56='3.Matrices'!$J$22,AR56,"")</f>
        <v/>
      </c>
      <c r="AS161" s="91" t="str">
        <f>IF($B56='3.Matrices'!$J$22,AS56,"")</f>
        <v/>
      </c>
      <c r="AT161" s="91" t="str">
        <f>IF($B56='3.Matrices'!$J$22,AT56,"")</f>
        <v/>
      </c>
      <c r="AU161" s="91" t="str">
        <f>IF($B56='3.Matrices'!$J$22,AU56,"")</f>
        <v/>
      </c>
      <c r="AV161" s="91" t="str">
        <f>IF($B56='3.Matrices'!$J$22,AV56,"")</f>
        <v/>
      </c>
      <c r="AW161" s="91" t="str">
        <f>IF($B56='3.Matrices'!$J$22,AW56,"")</f>
        <v/>
      </c>
      <c r="AX161" s="92" t="str">
        <f>IF($B56='3.Matrices'!$J$22,AX56,"")</f>
        <v/>
      </c>
      <c r="AY161" s="92" t="str">
        <f>IF($B56='3.Matrices'!$J$22,AY56,"")</f>
        <v/>
      </c>
      <c r="AZ161" s="92" t="str">
        <f>IF($B56='3.Matrices'!$J$22,AZ56,"")</f>
        <v/>
      </c>
      <c r="BA161" s="92" t="str">
        <f>IF($B56='3.Matrices'!$J$22,BA56,"")</f>
        <v/>
      </c>
      <c r="BB161" s="92" t="str">
        <f>IF($B56='3.Matrices'!$J$22,BB56,"")</f>
        <v/>
      </c>
    </row>
    <row r="162" spans="3:54" x14ac:dyDescent="0.25">
      <c r="C162" s="93" t="str">
        <f t="shared" si="6"/>
        <v>Ri6</v>
      </c>
      <c r="D162" s="89" t="str">
        <f>IF($B57='3.Matrices'!$J$22,D57,"")</f>
        <v/>
      </c>
      <c r="E162" s="89" t="str">
        <f>IF($B57='3.Matrices'!$J$22,E57,"")</f>
        <v/>
      </c>
      <c r="F162" s="89" t="str">
        <f>IF($B57='3.Matrices'!$J$22,F57,"")</f>
        <v/>
      </c>
      <c r="G162" s="90" t="str">
        <f>IF($B57='3.Matrices'!$J$22,G57,"")</f>
        <v/>
      </c>
      <c r="H162" s="90" t="str">
        <f>IF($B57='3.Matrices'!$J$22,H57,"")</f>
        <v/>
      </c>
      <c r="I162" s="90" t="str">
        <f>IF($B57='3.Matrices'!$J$22,I57,"")</f>
        <v/>
      </c>
      <c r="J162" s="90" t="str">
        <f>IF($B57='3.Matrices'!$J$22,J57,"")</f>
        <v/>
      </c>
      <c r="K162" s="90" t="str">
        <f>IF($B57='3.Matrices'!$J$22,K57,"")</f>
        <v/>
      </c>
      <c r="L162" s="90" t="str">
        <f>IF($B57='3.Matrices'!$J$22,L57,"")</f>
        <v/>
      </c>
      <c r="M162" s="90" t="str">
        <f>IF($B57='3.Matrices'!$J$22,M57,"")</f>
        <v/>
      </c>
      <c r="N162" s="90" t="str">
        <f>IF($B57='3.Matrices'!$J$22,N57,"")</f>
        <v/>
      </c>
      <c r="O162" s="91" t="str">
        <f>IF($B57='3.Matrices'!$J$22,O57,"")</f>
        <v/>
      </c>
      <c r="P162" s="91" t="str">
        <f>IF($B57='3.Matrices'!$J$22,P57,"")</f>
        <v/>
      </c>
      <c r="Q162" s="91" t="str">
        <f>IF($B57='3.Matrices'!$J$22,Q57,"")</f>
        <v/>
      </c>
      <c r="R162" s="91" t="str">
        <f>IF($B57='3.Matrices'!$J$22,R57,"")</f>
        <v/>
      </c>
      <c r="S162" s="91" t="str">
        <f>IF($B57='3.Matrices'!$J$22,S57,"")</f>
        <v/>
      </c>
      <c r="T162" s="91" t="str">
        <f>IF($B57='3.Matrices'!$J$22,T57,"")</f>
        <v/>
      </c>
      <c r="U162" s="91" t="str">
        <f>IF($B57='3.Matrices'!$J$22,U57,"")</f>
        <v/>
      </c>
      <c r="V162" s="91" t="str">
        <f>IF($B57='3.Matrices'!$J$22,V57,"")</f>
        <v/>
      </c>
      <c r="W162" s="91" t="str">
        <f>IF($B57='3.Matrices'!$J$22,W57,"")</f>
        <v/>
      </c>
      <c r="X162" s="92" t="str">
        <f>IF($B57='3.Matrices'!$J$22,X57,"")</f>
        <v/>
      </c>
      <c r="Y162" s="92" t="str">
        <f>IF($B57='3.Matrices'!$J$22,Y57,"")</f>
        <v/>
      </c>
      <c r="Z162" s="92" t="str">
        <f>IF($B57='3.Matrices'!$J$22,Z57,"")</f>
        <v/>
      </c>
      <c r="AA162" s="92" t="str">
        <f>IF($B57='3.Matrices'!$J$22,AA57,"")</f>
        <v/>
      </c>
      <c r="AB162" s="92" t="str">
        <f>IF($B57='3.Matrices'!$J$22,AB57,"")</f>
        <v/>
      </c>
      <c r="AC162" s="54" t="str">
        <f t="shared" si="7"/>
        <v>Rr6</v>
      </c>
      <c r="AD162" s="89" t="str">
        <f>IF($B57='3.Matrices'!$J$22,AD57,"")</f>
        <v/>
      </c>
      <c r="AE162" s="89" t="str">
        <f>IF($B57='3.Matrices'!$J$22,AE57,"")</f>
        <v/>
      </c>
      <c r="AF162" s="89" t="str">
        <f>IF($B57='3.Matrices'!$J$22,AF57,"")</f>
        <v/>
      </c>
      <c r="AG162" s="90" t="str">
        <f>IF($B57='3.Matrices'!$J$22,AG57,"")</f>
        <v/>
      </c>
      <c r="AH162" s="90" t="str">
        <f>IF($B57='3.Matrices'!$J$22,AH57,"")</f>
        <v/>
      </c>
      <c r="AI162" s="90" t="str">
        <f>IF($B57='3.Matrices'!$J$22,AI57,"")</f>
        <v/>
      </c>
      <c r="AJ162" s="90" t="str">
        <f>IF($B57='3.Matrices'!$J$22,AJ57,"")</f>
        <v/>
      </c>
      <c r="AK162" s="90" t="str">
        <f>IF($B57='3.Matrices'!$J$22,AK57,"")</f>
        <v/>
      </c>
      <c r="AL162" s="90" t="str">
        <f>IF($B57='3.Matrices'!$J$22,AL57,"")</f>
        <v/>
      </c>
      <c r="AM162" s="90" t="str">
        <f>IF($B57='3.Matrices'!$J$22,AM57,"")</f>
        <v/>
      </c>
      <c r="AN162" s="90" t="str">
        <f>IF($B57='3.Matrices'!$J$22,AN57,"")</f>
        <v/>
      </c>
      <c r="AO162" s="91" t="str">
        <f>IF($B57='3.Matrices'!$J$22,AO57,"")</f>
        <v/>
      </c>
      <c r="AP162" s="91" t="str">
        <f>IF($B57='3.Matrices'!$J$22,AP57,"")</f>
        <v/>
      </c>
      <c r="AQ162" s="91" t="str">
        <f>IF($B57='3.Matrices'!$J$22,AQ57,"")</f>
        <v/>
      </c>
      <c r="AR162" s="91" t="str">
        <f>IF($B57='3.Matrices'!$J$22,AR57,"")</f>
        <v/>
      </c>
      <c r="AS162" s="91" t="str">
        <f>IF($B57='3.Matrices'!$J$22,AS57,"")</f>
        <v/>
      </c>
      <c r="AT162" s="91" t="str">
        <f>IF($B57='3.Matrices'!$J$22,AT57,"")</f>
        <v/>
      </c>
      <c r="AU162" s="91" t="str">
        <f>IF($B57='3.Matrices'!$J$22,AU57,"")</f>
        <v/>
      </c>
      <c r="AV162" s="91" t="str">
        <f>IF($B57='3.Matrices'!$J$22,AV57,"")</f>
        <v/>
      </c>
      <c r="AW162" s="91" t="str">
        <f>IF($B57='3.Matrices'!$J$22,AW57,"")</f>
        <v/>
      </c>
      <c r="AX162" s="92" t="str">
        <f>IF($B57='3.Matrices'!$J$22,AX57,"")</f>
        <v/>
      </c>
      <c r="AY162" s="92" t="str">
        <f>IF($B57='3.Matrices'!$J$22,AY57,"")</f>
        <v/>
      </c>
      <c r="AZ162" s="92" t="str">
        <f>IF($B57='3.Matrices'!$J$22,AZ57,"")</f>
        <v/>
      </c>
      <c r="BA162" s="92" t="str">
        <f>IF($B57='3.Matrices'!$J$22,BA57,"")</f>
        <v/>
      </c>
      <c r="BB162" s="92" t="str">
        <f>IF($B57='3.Matrices'!$J$22,BB57,"")</f>
        <v/>
      </c>
    </row>
    <row r="163" spans="3:54" x14ac:dyDescent="0.25">
      <c r="C163" s="93" t="str">
        <f t="shared" si="6"/>
        <v>Ri7</v>
      </c>
      <c r="D163" s="89" t="str">
        <f>IF($B58='3.Matrices'!$J$22,D58,"")</f>
        <v/>
      </c>
      <c r="E163" s="89" t="str">
        <f>IF($B58='3.Matrices'!$J$22,E58,"")</f>
        <v/>
      </c>
      <c r="F163" s="89" t="str">
        <f>IF($B58='3.Matrices'!$J$22,F58,"")</f>
        <v/>
      </c>
      <c r="G163" s="90" t="str">
        <f>IF($B58='3.Matrices'!$J$22,G58,"")</f>
        <v/>
      </c>
      <c r="H163" s="90" t="str">
        <f>IF($B58='3.Matrices'!$J$22,H58,"")</f>
        <v/>
      </c>
      <c r="I163" s="90" t="str">
        <f>IF($B58='3.Matrices'!$J$22,I58,"")</f>
        <v/>
      </c>
      <c r="J163" s="90" t="str">
        <f>IF($B58='3.Matrices'!$J$22,J58,"")</f>
        <v/>
      </c>
      <c r="K163" s="90" t="str">
        <f>IF($B58='3.Matrices'!$J$22,K58,"")</f>
        <v/>
      </c>
      <c r="L163" s="90" t="str">
        <f>IF($B58='3.Matrices'!$J$22,L58,"")</f>
        <v/>
      </c>
      <c r="M163" s="90" t="str">
        <f>IF($B58='3.Matrices'!$J$22,M58,"")</f>
        <v/>
      </c>
      <c r="N163" s="90" t="str">
        <f>IF($B58='3.Matrices'!$J$22,N58,"")</f>
        <v/>
      </c>
      <c r="O163" s="91" t="str">
        <f>IF($B58='3.Matrices'!$J$22,O58,"")</f>
        <v/>
      </c>
      <c r="P163" s="91" t="str">
        <f>IF($B58='3.Matrices'!$J$22,P58,"")</f>
        <v/>
      </c>
      <c r="Q163" s="91" t="str">
        <f>IF($B58='3.Matrices'!$J$22,Q58,"")</f>
        <v/>
      </c>
      <c r="R163" s="91" t="str">
        <f>IF($B58='3.Matrices'!$J$22,R58,"")</f>
        <v/>
      </c>
      <c r="S163" s="91" t="str">
        <f>IF($B58='3.Matrices'!$J$22,S58,"")</f>
        <v/>
      </c>
      <c r="T163" s="91" t="str">
        <f>IF($B58='3.Matrices'!$J$22,T58,"")</f>
        <v/>
      </c>
      <c r="U163" s="91" t="str">
        <f>IF($B58='3.Matrices'!$J$22,U58,"")</f>
        <v/>
      </c>
      <c r="V163" s="91" t="str">
        <f>IF($B58='3.Matrices'!$J$22,V58,"")</f>
        <v/>
      </c>
      <c r="W163" s="91" t="str">
        <f>IF($B58='3.Matrices'!$J$22,W58,"")</f>
        <v/>
      </c>
      <c r="X163" s="92" t="str">
        <f>IF($B58='3.Matrices'!$J$22,X58,"")</f>
        <v/>
      </c>
      <c r="Y163" s="92" t="str">
        <f>IF($B58='3.Matrices'!$J$22,Y58,"")</f>
        <v/>
      </c>
      <c r="Z163" s="92" t="str">
        <f>IF($B58='3.Matrices'!$J$22,Z58,"")</f>
        <v/>
      </c>
      <c r="AA163" s="92" t="str">
        <f>IF($B58='3.Matrices'!$J$22,AA58,"")</f>
        <v/>
      </c>
      <c r="AB163" s="92" t="str">
        <f>IF($B58='3.Matrices'!$J$22,AB58,"")</f>
        <v/>
      </c>
      <c r="AC163" s="54" t="str">
        <f t="shared" si="7"/>
        <v>Rr7</v>
      </c>
      <c r="AD163" s="89" t="str">
        <f>IF($B58='3.Matrices'!$J$22,AD58,"")</f>
        <v/>
      </c>
      <c r="AE163" s="89" t="str">
        <f>IF($B58='3.Matrices'!$J$22,AE58,"")</f>
        <v/>
      </c>
      <c r="AF163" s="89" t="str">
        <f>IF($B58='3.Matrices'!$J$22,AF58,"")</f>
        <v/>
      </c>
      <c r="AG163" s="90" t="str">
        <f>IF($B58='3.Matrices'!$J$22,AG58,"")</f>
        <v/>
      </c>
      <c r="AH163" s="90" t="str">
        <f>IF($B58='3.Matrices'!$J$22,AH58,"")</f>
        <v/>
      </c>
      <c r="AI163" s="90" t="str">
        <f>IF($B58='3.Matrices'!$J$22,AI58,"")</f>
        <v/>
      </c>
      <c r="AJ163" s="90" t="str">
        <f>IF($B58='3.Matrices'!$J$22,AJ58,"")</f>
        <v/>
      </c>
      <c r="AK163" s="90" t="str">
        <f>IF($B58='3.Matrices'!$J$22,AK58,"")</f>
        <v/>
      </c>
      <c r="AL163" s="90" t="str">
        <f>IF($B58='3.Matrices'!$J$22,AL58,"")</f>
        <v/>
      </c>
      <c r="AM163" s="90" t="str">
        <f>IF($B58='3.Matrices'!$J$22,AM58,"")</f>
        <v/>
      </c>
      <c r="AN163" s="90" t="str">
        <f>IF($B58='3.Matrices'!$J$22,AN58,"")</f>
        <v/>
      </c>
      <c r="AO163" s="91" t="str">
        <f>IF($B58='3.Matrices'!$J$22,AO58,"")</f>
        <v/>
      </c>
      <c r="AP163" s="91" t="str">
        <f>IF($B58='3.Matrices'!$J$22,AP58,"")</f>
        <v/>
      </c>
      <c r="AQ163" s="91" t="str">
        <f>IF($B58='3.Matrices'!$J$22,AQ58,"")</f>
        <v/>
      </c>
      <c r="AR163" s="91" t="str">
        <f>IF($B58='3.Matrices'!$J$22,AR58,"")</f>
        <v/>
      </c>
      <c r="AS163" s="91" t="str">
        <f>IF($B58='3.Matrices'!$J$22,AS58,"")</f>
        <v/>
      </c>
      <c r="AT163" s="91" t="str">
        <f>IF($B58='3.Matrices'!$J$22,AT58,"")</f>
        <v/>
      </c>
      <c r="AU163" s="91" t="str">
        <f>IF($B58='3.Matrices'!$J$22,AU58,"")</f>
        <v/>
      </c>
      <c r="AV163" s="91" t="str">
        <f>IF($B58='3.Matrices'!$J$22,AV58,"")</f>
        <v/>
      </c>
      <c r="AW163" s="91" t="str">
        <f>IF($B58='3.Matrices'!$J$22,AW58,"")</f>
        <v/>
      </c>
      <c r="AX163" s="92" t="str">
        <f>IF($B58='3.Matrices'!$J$22,AX58,"")</f>
        <v/>
      </c>
      <c r="AY163" s="92" t="str">
        <f>IF($B58='3.Matrices'!$J$22,AY58,"")</f>
        <v/>
      </c>
      <c r="AZ163" s="92" t="str">
        <f>IF($B58='3.Matrices'!$J$22,AZ58,"")</f>
        <v/>
      </c>
      <c r="BA163" s="92" t="str">
        <f>IF($B58='3.Matrices'!$J$22,BA58,"")</f>
        <v/>
      </c>
      <c r="BB163" s="92" t="str">
        <f>IF($B58='3.Matrices'!$J$22,BB58,"")</f>
        <v/>
      </c>
    </row>
    <row r="164" spans="3:54" x14ac:dyDescent="0.25">
      <c r="C164" s="93" t="str">
        <f t="shared" si="6"/>
        <v>Ri8</v>
      </c>
      <c r="D164" s="89" t="str">
        <f>IF($B59='3.Matrices'!$J$22,D59,"")</f>
        <v/>
      </c>
      <c r="E164" s="89" t="str">
        <f>IF($B59='3.Matrices'!$J$22,E59,"")</f>
        <v/>
      </c>
      <c r="F164" s="89" t="str">
        <f>IF($B59='3.Matrices'!$J$22,F59,"")</f>
        <v/>
      </c>
      <c r="G164" s="90" t="str">
        <f>IF($B59='3.Matrices'!$J$22,G59,"")</f>
        <v/>
      </c>
      <c r="H164" s="90" t="str">
        <f>IF($B59='3.Matrices'!$J$22,H59,"")</f>
        <v/>
      </c>
      <c r="I164" s="90" t="str">
        <f>IF($B59='3.Matrices'!$J$22,I59,"")</f>
        <v/>
      </c>
      <c r="J164" s="90" t="str">
        <f>IF($B59='3.Matrices'!$J$22,J59,"")</f>
        <v/>
      </c>
      <c r="K164" s="90" t="str">
        <f>IF($B59='3.Matrices'!$J$22,K59,"")</f>
        <v/>
      </c>
      <c r="L164" s="90" t="str">
        <f>IF($B59='3.Matrices'!$J$22,L59,"")</f>
        <v/>
      </c>
      <c r="M164" s="90" t="str">
        <f>IF($B59='3.Matrices'!$J$22,M59,"")</f>
        <v/>
      </c>
      <c r="N164" s="90" t="str">
        <f>IF($B59='3.Matrices'!$J$22,N59,"")</f>
        <v/>
      </c>
      <c r="O164" s="91" t="str">
        <f>IF($B59='3.Matrices'!$J$22,O59,"")</f>
        <v/>
      </c>
      <c r="P164" s="91" t="str">
        <f>IF($B59='3.Matrices'!$J$22,P59,"")</f>
        <v/>
      </c>
      <c r="Q164" s="91" t="str">
        <f>IF($B59='3.Matrices'!$J$22,Q59,"")</f>
        <v/>
      </c>
      <c r="R164" s="91" t="str">
        <f>IF($B59='3.Matrices'!$J$22,R59,"")</f>
        <v/>
      </c>
      <c r="S164" s="91" t="str">
        <f>IF($B59='3.Matrices'!$J$22,S59,"")</f>
        <v/>
      </c>
      <c r="T164" s="91" t="str">
        <f>IF($B59='3.Matrices'!$J$22,T59,"")</f>
        <v/>
      </c>
      <c r="U164" s="91" t="str">
        <f>IF($B59='3.Matrices'!$J$22,U59,"")</f>
        <v/>
      </c>
      <c r="V164" s="91" t="str">
        <f>IF($B59='3.Matrices'!$J$22,V59,"")</f>
        <v/>
      </c>
      <c r="W164" s="91" t="str">
        <f>IF($B59='3.Matrices'!$J$22,W59,"")</f>
        <v/>
      </c>
      <c r="X164" s="92" t="str">
        <f>IF($B59='3.Matrices'!$J$22,X59,"")</f>
        <v/>
      </c>
      <c r="Y164" s="92" t="str">
        <f>IF($B59='3.Matrices'!$J$22,Y59,"")</f>
        <v/>
      </c>
      <c r="Z164" s="92" t="str">
        <f>IF($B59='3.Matrices'!$J$22,Z59,"")</f>
        <v/>
      </c>
      <c r="AA164" s="92" t="str">
        <f>IF($B59='3.Matrices'!$J$22,AA59,"")</f>
        <v/>
      </c>
      <c r="AB164" s="92" t="str">
        <f>IF($B59='3.Matrices'!$J$22,AB59,"")</f>
        <v/>
      </c>
      <c r="AC164" s="54" t="str">
        <f t="shared" si="7"/>
        <v>Rr8</v>
      </c>
      <c r="AD164" s="89" t="str">
        <f>IF($B59='3.Matrices'!$J$22,AD59,"")</f>
        <v/>
      </c>
      <c r="AE164" s="89" t="str">
        <f>IF($B59='3.Matrices'!$J$22,AE59,"")</f>
        <v/>
      </c>
      <c r="AF164" s="89" t="str">
        <f>IF($B59='3.Matrices'!$J$22,AF59,"")</f>
        <v/>
      </c>
      <c r="AG164" s="90" t="str">
        <f>IF($B59='3.Matrices'!$J$22,AG59,"")</f>
        <v/>
      </c>
      <c r="AH164" s="90" t="str">
        <f>IF($B59='3.Matrices'!$J$22,AH59,"")</f>
        <v/>
      </c>
      <c r="AI164" s="90" t="str">
        <f>IF($B59='3.Matrices'!$J$22,AI59,"")</f>
        <v/>
      </c>
      <c r="AJ164" s="90" t="str">
        <f>IF($B59='3.Matrices'!$J$22,AJ59,"")</f>
        <v/>
      </c>
      <c r="AK164" s="90" t="str">
        <f>IF($B59='3.Matrices'!$J$22,AK59,"")</f>
        <v/>
      </c>
      <c r="AL164" s="90" t="str">
        <f>IF($B59='3.Matrices'!$J$22,AL59,"")</f>
        <v/>
      </c>
      <c r="AM164" s="90" t="str">
        <f>IF($B59='3.Matrices'!$J$22,AM59,"")</f>
        <v/>
      </c>
      <c r="AN164" s="90" t="str">
        <f>IF($B59='3.Matrices'!$J$22,AN59,"")</f>
        <v/>
      </c>
      <c r="AO164" s="91" t="str">
        <f>IF($B59='3.Matrices'!$J$22,AO59,"")</f>
        <v/>
      </c>
      <c r="AP164" s="91" t="str">
        <f>IF($B59='3.Matrices'!$J$22,AP59,"")</f>
        <v/>
      </c>
      <c r="AQ164" s="91" t="str">
        <f>IF($B59='3.Matrices'!$J$22,AQ59,"")</f>
        <v/>
      </c>
      <c r="AR164" s="91" t="str">
        <f>IF($B59='3.Matrices'!$J$22,AR59,"")</f>
        <v/>
      </c>
      <c r="AS164" s="91" t="str">
        <f>IF($B59='3.Matrices'!$J$22,AS59,"")</f>
        <v/>
      </c>
      <c r="AT164" s="91" t="str">
        <f>IF($B59='3.Matrices'!$J$22,AT59,"")</f>
        <v/>
      </c>
      <c r="AU164" s="91" t="str">
        <f>IF($B59='3.Matrices'!$J$22,AU59,"")</f>
        <v/>
      </c>
      <c r="AV164" s="91" t="str">
        <f>IF($B59='3.Matrices'!$J$22,AV59,"")</f>
        <v/>
      </c>
      <c r="AW164" s="91" t="str">
        <f>IF($B59='3.Matrices'!$J$22,AW59,"")</f>
        <v/>
      </c>
      <c r="AX164" s="92" t="str">
        <f>IF($B59='3.Matrices'!$J$22,AX59,"")</f>
        <v/>
      </c>
      <c r="AY164" s="92" t="str">
        <f>IF($B59='3.Matrices'!$J$22,AY59,"")</f>
        <v/>
      </c>
      <c r="AZ164" s="92" t="str">
        <f>IF($B59='3.Matrices'!$J$22,AZ59,"")</f>
        <v/>
      </c>
      <c r="BA164" s="92" t="str">
        <f>IF($B59='3.Matrices'!$J$22,BA59,"")</f>
        <v/>
      </c>
      <c r="BB164" s="92" t="str">
        <f>IF($B59='3.Matrices'!$J$22,BB59,"")</f>
        <v/>
      </c>
    </row>
    <row r="165" spans="3:54" x14ac:dyDescent="0.25">
      <c r="C165" s="93" t="str">
        <f t="shared" si="6"/>
        <v>Ri9</v>
      </c>
      <c r="D165" s="89" t="str">
        <f>IF($B60='3.Matrices'!$J$22,D60,"")</f>
        <v/>
      </c>
      <c r="E165" s="89" t="str">
        <f>IF($B60='3.Matrices'!$J$22,E60,"")</f>
        <v/>
      </c>
      <c r="F165" s="89" t="str">
        <f>IF($B60='3.Matrices'!$J$22,F60,"")</f>
        <v/>
      </c>
      <c r="G165" s="90" t="str">
        <f>IF($B60='3.Matrices'!$J$22,G60,"")</f>
        <v/>
      </c>
      <c r="H165" s="90" t="str">
        <f>IF($B60='3.Matrices'!$J$22,H60,"")</f>
        <v/>
      </c>
      <c r="I165" s="90" t="str">
        <f>IF($B60='3.Matrices'!$J$22,I60,"")</f>
        <v/>
      </c>
      <c r="J165" s="90" t="str">
        <f>IF($B60='3.Matrices'!$J$22,J60,"")</f>
        <v/>
      </c>
      <c r="K165" s="90" t="str">
        <f>IF($B60='3.Matrices'!$J$22,K60,"")</f>
        <v/>
      </c>
      <c r="L165" s="90" t="str">
        <f>IF($B60='3.Matrices'!$J$22,L60,"")</f>
        <v/>
      </c>
      <c r="M165" s="90" t="str">
        <f>IF($B60='3.Matrices'!$J$22,M60,"")</f>
        <v/>
      </c>
      <c r="N165" s="90" t="str">
        <f>IF($B60='3.Matrices'!$J$22,N60,"")</f>
        <v/>
      </c>
      <c r="O165" s="91" t="str">
        <f>IF($B60='3.Matrices'!$J$22,O60,"")</f>
        <v/>
      </c>
      <c r="P165" s="91" t="str">
        <f>IF($B60='3.Matrices'!$J$22,P60,"")</f>
        <v/>
      </c>
      <c r="Q165" s="91" t="str">
        <f>IF($B60='3.Matrices'!$J$22,Q60,"")</f>
        <v/>
      </c>
      <c r="R165" s="91" t="str">
        <f>IF($B60='3.Matrices'!$J$22,R60,"")</f>
        <v/>
      </c>
      <c r="S165" s="91" t="str">
        <f>IF($B60='3.Matrices'!$J$22,S60,"")</f>
        <v/>
      </c>
      <c r="T165" s="91" t="str">
        <f>IF($B60='3.Matrices'!$J$22,T60,"")</f>
        <v/>
      </c>
      <c r="U165" s="91" t="str">
        <f>IF($B60='3.Matrices'!$J$22,U60,"")</f>
        <v/>
      </c>
      <c r="V165" s="91" t="str">
        <f>IF($B60='3.Matrices'!$J$22,V60,"")</f>
        <v/>
      </c>
      <c r="W165" s="91" t="str">
        <f>IF($B60='3.Matrices'!$J$22,W60,"")</f>
        <v/>
      </c>
      <c r="X165" s="92" t="str">
        <f>IF($B60='3.Matrices'!$J$22,X60,"")</f>
        <v/>
      </c>
      <c r="Y165" s="92" t="str">
        <f>IF($B60='3.Matrices'!$J$22,Y60,"")</f>
        <v/>
      </c>
      <c r="Z165" s="92" t="str">
        <f>IF($B60='3.Matrices'!$J$22,Z60,"")</f>
        <v/>
      </c>
      <c r="AA165" s="92" t="str">
        <f>IF($B60='3.Matrices'!$J$22,AA60,"")</f>
        <v/>
      </c>
      <c r="AB165" s="92" t="str">
        <f>IF($B60='3.Matrices'!$J$22,AB60,"")</f>
        <v/>
      </c>
      <c r="AC165" s="54" t="str">
        <f t="shared" si="7"/>
        <v>Rr9</v>
      </c>
      <c r="AD165" s="89" t="str">
        <f>IF($B60='3.Matrices'!$J$22,AD60,"")</f>
        <v/>
      </c>
      <c r="AE165" s="89" t="str">
        <f>IF($B60='3.Matrices'!$J$22,AE60,"")</f>
        <v/>
      </c>
      <c r="AF165" s="89" t="str">
        <f>IF($B60='3.Matrices'!$J$22,AF60,"")</f>
        <v/>
      </c>
      <c r="AG165" s="90" t="str">
        <f>IF($B60='3.Matrices'!$J$22,AG60,"")</f>
        <v/>
      </c>
      <c r="AH165" s="90" t="str">
        <f>IF($B60='3.Matrices'!$J$22,AH60,"")</f>
        <v/>
      </c>
      <c r="AI165" s="90" t="str">
        <f>IF($B60='3.Matrices'!$J$22,AI60,"")</f>
        <v/>
      </c>
      <c r="AJ165" s="90" t="str">
        <f>IF($B60='3.Matrices'!$J$22,AJ60,"")</f>
        <v/>
      </c>
      <c r="AK165" s="90" t="str">
        <f>IF($B60='3.Matrices'!$J$22,AK60,"")</f>
        <v/>
      </c>
      <c r="AL165" s="90" t="str">
        <f>IF($B60='3.Matrices'!$J$22,AL60,"")</f>
        <v/>
      </c>
      <c r="AM165" s="90" t="str">
        <f>IF($B60='3.Matrices'!$J$22,AM60,"")</f>
        <v/>
      </c>
      <c r="AN165" s="90" t="str">
        <f>IF($B60='3.Matrices'!$J$22,AN60,"")</f>
        <v/>
      </c>
      <c r="AO165" s="91" t="str">
        <f>IF($B60='3.Matrices'!$J$22,AO60,"")</f>
        <v/>
      </c>
      <c r="AP165" s="91" t="str">
        <f>IF($B60='3.Matrices'!$J$22,AP60,"")</f>
        <v/>
      </c>
      <c r="AQ165" s="91" t="str">
        <f>IF($B60='3.Matrices'!$J$22,AQ60,"")</f>
        <v/>
      </c>
      <c r="AR165" s="91" t="str">
        <f>IF($B60='3.Matrices'!$J$22,AR60,"")</f>
        <v/>
      </c>
      <c r="AS165" s="91" t="str">
        <f>IF($B60='3.Matrices'!$J$22,AS60,"")</f>
        <v/>
      </c>
      <c r="AT165" s="91" t="str">
        <f>IF($B60='3.Matrices'!$J$22,AT60,"")</f>
        <v/>
      </c>
      <c r="AU165" s="91" t="str">
        <f>IF($B60='3.Matrices'!$J$22,AU60,"")</f>
        <v/>
      </c>
      <c r="AV165" s="91" t="str">
        <f>IF($B60='3.Matrices'!$J$22,AV60,"")</f>
        <v/>
      </c>
      <c r="AW165" s="91" t="str">
        <f>IF($B60='3.Matrices'!$J$22,AW60,"")</f>
        <v/>
      </c>
      <c r="AX165" s="92" t="str">
        <f>IF($B60='3.Matrices'!$J$22,AX60,"")</f>
        <v/>
      </c>
      <c r="AY165" s="92" t="str">
        <f>IF($B60='3.Matrices'!$J$22,AY60,"")</f>
        <v/>
      </c>
      <c r="AZ165" s="92" t="str">
        <f>IF($B60='3.Matrices'!$J$22,AZ60,"")</f>
        <v/>
      </c>
      <c r="BA165" s="92" t="str">
        <f>IF($B60='3.Matrices'!$J$22,BA60,"")</f>
        <v/>
      </c>
      <c r="BB165" s="92" t="str">
        <f>IF($B60='3.Matrices'!$J$22,BB60,"")</f>
        <v/>
      </c>
    </row>
    <row r="166" spans="3:54" x14ac:dyDescent="0.25">
      <c r="C166" s="93" t="str">
        <f t="shared" si="6"/>
        <v>Ri30</v>
      </c>
      <c r="D166" s="89" t="str">
        <f>IF($B61='3.Matrices'!$J$22,D61,"")</f>
        <v/>
      </c>
      <c r="E166" s="89" t="str">
        <f>IF($B61='3.Matrices'!$J$22,E61,"")</f>
        <v/>
      </c>
      <c r="F166" s="89" t="str">
        <f>IF($B61='3.Matrices'!$J$22,F61,"")</f>
        <v/>
      </c>
      <c r="G166" s="90" t="str">
        <f>IF($B61='3.Matrices'!$J$22,G61,"")</f>
        <v/>
      </c>
      <c r="H166" s="90" t="str">
        <f>IF($B61='3.Matrices'!$J$22,H61,"")</f>
        <v/>
      </c>
      <c r="I166" s="90" t="str">
        <f>IF($B61='3.Matrices'!$J$22,I61,"")</f>
        <v/>
      </c>
      <c r="J166" s="90" t="str">
        <f>IF($B61='3.Matrices'!$J$22,J61,"")</f>
        <v/>
      </c>
      <c r="K166" s="90" t="str">
        <f>IF($B61='3.Matrices'!$J$22,K61,"")</f>
        <v/>
      </c>
      <c r="L166" s="90" t="str">
        <f>IF($B61='3.Matrices'!$J$22,L61,"")</f>
        <v/>
      </c>
      <c r="M166" s="90" t="str">
        <f>IF($B61='3.Matrices'!$J$22,M61,"")</f>
        <v/>
      </c>
      <c r="N166" s="90" t="str">
        <f>IF($B61='3.Matrices'!$J$22,N61,"")</f>
        <v/>
      </c>
      <c r="O166" s="91" t="str">
        <f>IF($B61='3.Matrices'!$J$22,O61,"")</f>
        <v/>
      </c>
      <c r="P166" s="91" t="str">
        <f>IF($B61='3.Matrices'!$J$22,P61,"")</f>
        <v/>
      </c>
      <c r="Q166" s="91" t="str">
        <f>IF($B61='3.Matrices'!$J$22,Q61,"")</f>
        <v/>
      </c>
      <c r="R166" s="91" t="str">
        <f>IF($B61='3.Matrices'!$J$22,R61,"")</f>
        <v/>
      </c>
      <c r="S166" s="91" t="str">
        <f>IF($B61='3.Matrices'!$J$22,S61,"")</f>
        <v/>
      </c>
      <c r="T166" s="91" t="str">
        <f>IF($B61='3.Matrices'!$J$22,T61,"")</f>
        <v/>
      </c>
      <c r="U166" s="91" t="str">
        <f>IF($B61='3.Matrices'!$J$22,U61,"")</f>
        <v/>
      </c>
      <c r="V166" s="91" t="str">
        <f>IF($B61='3.Matrices'!$J$22,V61,"")</f>
        <v/>
      </c>
      <c r="W166" s="91" t="str">
        <f>IF($B61='3.Matrices'!$J$22,W61,"")</f>
        <v/>
      </c>
      <c r="X166" s="92" t="str">
        <f>IF($B61='3.Matrices'!$J$22,X61,"")</f>
        <v/>
      </c>
      <c r="Y166" s="92" t="str">
        <f>IF($B61='3.Matrices'!$J$22,Y61,"")</f>
        <v/>
      </c>
      <c r="Z166" s="92" t="str">
        <f>IF($B61='3.Matrices'!$J$22,Z61,"")</f>
        <v/>
      </c>
      <c r="AA166" s="92" t="str">
        <f>IF($B61='3.Matrices'!$J$22,AA61,"")</f>
        <v/>
      </c>
      <c r="AB166" s="92" t="str">
        <f>IF($B61='3.Matrices'!$J$22,AB61,"")</f>
        <v/>
      </c>
      <c r="AC166" s="54" t="str">
        <f t="shared" si="7"/>
        <v>Rr30</v>
      </c>
      <c r="AD166" s="89" t="str">
        <f>IF($B61='3.Matrices'!$J$22,AD61,"")</f>
        <v/>
      </c>
      <c r="AE166" s="89" t="str">
        <f>IF($B61='3.Matrices'!$J$22,AE61,"")</f>
        <v/>
      </c>
      <c r="AF166" s="89" t="str">
        <f>IF($B61='3.Matrices'!$J$22,AF61,"")</f>
        <v/>
      </c>
      <c r="AG166" s="90" t="str">
        <f>IF($B61='3.Matrices'!$J$22,AG61,"")</f>
        <v/>
      </c>
      <c r="AH166" s="90" t="str">
        <f>IF($B61='3.Matrices'!$J$22,AH61,"")</f>
        <v/>
      </c>
      <c r="AI166" s="90" t="str">
        <f>IF($B61='3.Matrices'!$J$22,AI61,"")</f>
        <v/>
      </c>
      <c r="AJ166" s="90" t="str">
        <f>IF($B61='3.Matrices'!$J$22,AJ61,"")</f>
        <v/>
      </c>
      <c r="AK166" s="90" t="str">
        <f>IF($B61='3.Matrices'!$J$22,AK61,"")</f>
        <v/>
      </c>
      <c r="AL166" s="90" t="str">
        <f>IF($B61='3.Matrices'!$J$22,AL61,"")</f>
        <v/>
      </c>
      <c r="AM166" s="90" t="str">
        <f>IF($B61='3.Matrices'!$J$22,AM61,"")</f>
        <v/>
      </c>
      <c r="AN166" s="90" t="str">
        <f>IF($B61='3.Matrices'!$J$22,AN61,"")</f>
        <v/>
      </c>
      <c r="AO166" s="91" t="str">
        <f>IF($B61='3.Matrices'!$J$22,AO61,"")</f>
        <v/>
      </c>
      <c r="AP166" s="91" t="str">
        <f>IF($B61='3.Matrices'!$J$22,AP61,"")</f>
        <v/>
      </c>
      <c r="AQ166" s="91" t="str">
        <f>IF($B61='3.Matrices'!$J$22,AQ61,"")</f>
        <v/>
      </c>
      <c r="AR166" s="91" t="str">
        <f>IF($B61='3.Matrices'!$J$22,AR61,"")</f>
        <v/>
      </c>
      <c r="AS166" s="91" t="str">
        <f>IF($B61='3.Matrices'!$J$22,AS61,"")</f>
        <v/>
      </c>
      <c r="AT166" s="91" t="str">
        <f>IF($B61='3.Matrices'!$J$22,AT61,"")</f>
        <v/>
      </c>
      <c r="AU166" s="91" t="str">
        <f>IF($B61='3.Matrices'!$J$22,AU61,"")</f>
        <v/>
      </c>
      <c r="AV166" s="91" t="str">
        <f>IF($B61='3.Matrices'!$J$22,AV61,"")</f>
        <v/>
      </c>
      <c r="AW166" s="91" t="str">
        <f>IF($B61='3.Matrices'!$J$22,AW61,"")</f>
        <v/>
      </c>
      <c r="AX166" s="92" t="str">
        <f>IF($B61='3.Matrices'!$J$22,AX61,"")</f>
        <v/>
      </c>
      <c r="AY166" s="92" t="str">
        <f>IF($B61='3.Matrices'!$J$22,AY61,"")</f>
        <v/>
      </c>
      <c r="AZ166" s="92" t="str">
        <f>IF($B61='3.Matrices'!$J$22,AZ61,"")</f>
        <v/>
      </c>
      <c r="BA166" s="92" t="str">
        <f>IF($B61='3.Matrices'!$J$22,BA61,"")</f>
        <v/>
      </c>
      <c r="BB166" s="92" t="str">
        <f>IF($B61='3.Matrices'!$J$22,BB61,"")</f>
        <v/>
      </c>
    </row>
    <row r="167" spans="3:54" x14ac:dyDescent="0.25">
      <c r="C167" s="93" t="str">
        <f t="shared" si="6"/>
        <v>Ri32</v>
      </c>
      <c r="D167" s="89" t="str">
        <f>IF($B62='3.Matrices'!$J$22,D62,"")</f>
        <v/>
      </c>
      <c r="E167" s="89" t="str">
        <f>IF($B62='3.Matrices'!$J$22,E62,"")</f>
        <v/>
      </c>
      <c r="F167" s="89" t="str">
        <f>IF($B62='3.Matrices'!$J$22,F62,"")</f>
        <v/>
      </c>
      <c r="G167" s="90" t="str">
        <f>IF($B62='3.Matrices'!$J$22,G62,"")</f>
        <v/>
      </c>
      <c r="H167" s="90" t="str">
        <f>IF($B62='3.Matrices'!$J$22,H62,"")</f>
        <v/>
      </c>
      <c r="I167" s="90" t="str">
        <f>IF($B62='3.Matrices'!$J$22,I62,"")</f>
        <v/>
      </c>
      <c r="J167" s="90" t="str">
        <f>IF($B62='3.Matrices'!$J$22,J62,"")</f>
        <v/>
      </c>
      <c r="K167" s="90" t="str">
        <f>IF($B62='3.Matrices'!$J$22,K62,"")</f>
        <v/>
      </c>
      <c r="L167" s="90" t="str">
        <f>IF($B62='3.Matrices'!$J$22,L62,"")</f>
        <v/>
      </c>
      <c r="M167" s="90" t="str">
        <f>IF($B62='3.Matrices'!$J$22,M62,"")</f>
        <v/>
      </c>
      <c r="N167" s="90" t="str">
        <f>IF($B62='3.Matrices'!$J$22,N62,"")</f>
        <v/>
      </c>
      <c r="O167" s="91" t="str">
        <f>IF($B62='3.Matrices'!$J$22,O62,"")</f>
        <v/>
      </c>
      <c r="P167" s="91" t="str">
        <f>IF($B62='3.Matrices'!$J$22,P62,"")</f>
        <v/>
      </c>
      <c r="Q167" s="91" t="str">
        <f>IF($B62='3.Matrices'!$J$22,Q62,"")</f>
        <v/>
      </c>
      <c r="R167" s="91" t="str">
        <f>IF($B62='3.Matrices'!$J$22,R62,"")</f>
        <v/>
      </c>
      <c r="S167" s="91" t="str">
        <f>IF($B62='3.Matrices'!$J$22,S62,"")</f>
        <v/>
      </c>
      <c r="T167" s="91" t="str">
        <f>IF($B62='3.Matrices'!$J$22,T62,"")</f>
        <v/>
      </c>
      <c r="U167" s="91" t="str">
        <f>IF($B62='3.Matrices'!$J$22,U62,"")</f>
        <v/>
      </c>
      <c r="V167" s="91" t="str">
        <f>IF($B62='3.Matrices'!$J$22,V62,"")</f>
        <v/>
      </c>
      <c r="W167" s="91" t="str">
        <f>IF($B62='3.Matrices'!$J$22,W62,"")</f>
        <v/>
      </c>
      <c r="X167" s="92" t="str">
        <f>IF($B62='3.Matrices'!$J$22,X62,"")</f>
        <v/>
      </c>
      <c r="Y167" s="92" t="str">
        <f>IF($B62='3.Matrices'!$J$22,Y62,"")</f>
        <v/>
      </c>
      <c r="Z167" s="92" t="str">
        <f>IF($B62='3.Matrices'!$J$22,Z62,"")</f>
        <v/>
      </c>
      <c r="AA167" s="92" t="str">
        <f>IF($B62='3.Matrices'!$J$22,AA62,"")</f>
        <v/>
      </c>
      <c r="AB167" s="92" t="str">
        <f>IF($B62='3.Matrices'!$J$22,AB62,"")</f>
        <v/>
      </c>
      <c r="AC167" s="54" t="str">
        <f t="shared" si="7"/>
        <v>Rr32</v>
      </c>
      <c r="AD167" s="89" t="str">
        <f>IF($B62='3.Matrices'!$J$22,AD62,"")</f>
        <v/>
      </c>
      <c r="AE167" s="89" t="str">
        <f>IF($B62='3.Matrices'!$J$22,AE62,"")</f>
        <v/>
      </c>
      <c r="AF167" s="89" t="str">
        <f>IF($B62='3.Matrices'!$J$22,AF62,"")</f>
        <v/>
      </c>
      <c r="AG167" s="90" t="str">
        <f>IF($B62='3.Matrices'!$J$22,AG62,"")</f>
        <v/>
      </c>
      <c r="AH167" s="90" t="str">
        <f>IF($B62='3.Matrices'!$J$22,AH62,"")</f>
        <v/>
      </c>
      <c r="AI167" s="90" t="str">
        <f>IF($B62='3.Matrices'!$J$22,AI62,"")</f>
        <v/>
      </c>
      <c r="AJ167" s="90" t="str">
        <f>IF($B62='3.Matrices'!$J$22,AJ62,"")</f>
        <v/>
      </c>
      <c r="AK167" s="90" t="str">
        <f>IF($B62='3.Matrices'!$J$22,AK62,"")</f>
        <v/>
      </c>
      <c r="AL167" s="90" t="str">
        <f>IF($B62='3.Matrices'!$J$22,AL62,"")</f>
        <v/>
      </c>
      <c r="AM167" s="90" t="str">
        <f>IF($B62='3.Matrices'!$J$22,AM62,"")</f>
        <v/>
      </c>
      <c r="AN167" s="90" t="str">
        <f>IF($B62='3.Matrices'!$J$22,AN62,"")</f>
        <v/>
      </c>
      <c r="AO167" s="91" t="str">
        <f>IF($B62='3.Matrices'!$J$22,AO62,"")</f>
        <v/>
      </c>
      <c r="AP167" s="91" t="str">
        <f>IF($B62='3.Matrices'!$J$22,AP62,"")</f>
        <v/>
      </c>
      <c r="AQ167" s="91" t="str">
        <f>IF($B62='3.Matrices'!$J$22,AQ62,"")</f>
        <v/>
      </c>
      <c r="AR167" s="91" t="str">
        <f>IF($B62='3.Matrices'!$J$22,AR62,"")</f>
        <v/>
      </c>
      <c r="AS167" s="91" t="str">
        <f>IF($B62='3.Matrices'!$J$22,AS62,"")</f>
        <v/>
      </c>
      <c r="AT167" s="91" t="str">
        <f>IF($B62='3.Matrices'!$J$22,AT62,"")</f>
        <v/>
      </c>
      <c r="AU167" s="91" t="str">
        <f>IF($B62='3.Matrices'!$J$22,AU62,"")</f>
        <v/>
      </c>
      <c r="AV167" s="91" t="str">
        <f>IF($B62='3.Matrices'!$J$22,AV62,"")</f>
        <v/>
      </c>
      <c r="AW167" s="91" t="str">
        <f>IF($B62='3.Matrices'!$J$22,AW62,"")</f>
        <v/>
      </c>
      <c r="AX167" s="92" t="str">
        <f>IF($B62='3.Matrices'!$J$22,AX62,"")</f>
        <v/>
      </c>
      <c r="AY167" s="92" t="str">
        <f>IF($B62='3.Matrices'!$J$22,AY62,"")</f>
        <v/>
      </c>
      <c r="AZ167" s="92" t="str">
        <f>IF($B62='3.Matrices'!$J$22,AZ62,"")</f>
        <v/>
      </c>
      <c r="BA167" s="92" t="str">
        <f>IF($B62='3.Matrices'!$J$22,BA62,"")</f>
        <v/>
      </c>
      <c r="BB167" s="92" t="str">
        <f>IF($B62='3.Matrices'!$J$22,BB62,"")</f>
        <v/>
      </c>
    </row>
    <row r="168" spans="3:54" x14ac:dyDescent="0.25">
      <c r="C168" s="93" t="str">
        <f t="shared" si="6"/>
        <v>Ri43</v>
      </c>
      <c r="D168" s="89" t="str">
        <f>IF($B63='3.Matrices'!$J$22,D63,"")</f>
        <v/>
      </c>
      <c r="E168" s="89" t="str">
        <f>IF($B63='3.Matrices'!$J$22,E63,"")</f>
        <v/>
      </c>
      <c r="F168" s="89" t="str">
        <f>IF($B63='3.Matrices'!$J$22,F63,"")</f>
        <v/>
      </c>
      <c r="G168" s="90" t="str">
        <f>IF($B63='3.Matrices'!$J$22,G63,"")</f>
        <v/>
      </c>
      <c r="H168" s="90" t="str">
        <f>IF($B63='3.Matrices'!$J$22,H63,"")</f>
        <v/>
      </c>
      <c r="I168" s="90" t="str">
        <f>IF($B63='3.Matrices'!$J$22,I63,"")</f>
        <v/>
      </c>
      <c r="J168" s="90" t="str">
        <f>IF($B63='3.Matrices'!$J$22,J63,"")</f>
        <v/>
      </c>
      <c r="K168" s="90" t="str">
        <f>IF($B63='3.Matrices'!$J$22,K63,"")</f>
        <v/>
      </c>
      <c r="L168" s="90" t="str">
        <f>IF($B63='3.Matrices'!$J$22,L63,"")</f>
        <v/>
      </c>
      <c r="M168" s="90" t="str">
        <f>IF($B63='3.Matrices'!$J$22,M63,"")</f>
        <v/>
      </c>
      <c r="N168" s="90" t="str">
        <f>IF($B63='3.Matrices'!$J$22,N63,"")</f>
        <v/>
      </c>
      <c r="O168" s="91" t="str">
        <f>IF($B63='3.Matrices'!$J$22,O63,"")</f>
        <v/>
      </c>
      <c r="P168" s="91" t="str">
        <f>IF($B63='3.Matrices'!$J$22,P63,"")</f>
        <v/>
      </c>
      <c r="Q168" s="91" t="str">
        <f>IF($B63='3.Matrices'!$J$22,Q63,"")</f>
        <v/>
      </c>
      <c r="R168" s="91" t="str">
        <f>IF($B63='3.Matrices'!$J$22,R63,"")</f>
        <v/>
      </c>
      <c r="S168" s="91" t="str">
        <f>IF($B63='3.Matrices'!$J$22,S63,"")</f>
        <v/>
      </c>
      <c r="T168" s="91" t="str">
        <f>IF($B63='3.Matrices'!$J$22,T63,"")</f>
        <v/>
      </c>
      <c r="U168" s="91" t="str">
        <f>IF($B63='3.Matrices'!$J$22,U63,"")</f>
        <v/>
      </c>
      <c r="V168" s="91" t="str">
        <f>IF($B63='3.Matrices'!$J$22,V63,"")</f>
        <v/>
      </c>
      <c r="W168" s="91" t="str">
        <f>IF($B63='3.Matrices'!$J$22,W63,"")</f>
        <v/>
      </c>
      <c r="X168" s="92" t="str">
        <f>IF($B63='3.Matrices'!$J$22,X63,"")</f>
        <v/>
      </c>
      <c r="Y168" s="92" t="str">
        <f>IF($B63='3.Matrices'!$J$22,Y63,"")</f>
        <v/>
      </c>
      <c r="Z168" s="92" t="str">
        <f>IF($B63='3.Matrices'!$J$22,Z63,"")</f>
        <v/>
      </c>
      <c r="AA168" s="92" t="str">
        <f>IF($B63='3.Matrices'!$J$22,AA63,"")</f>
        <v/>
      </c>
      <c r="AB168" s="92" t="str">
        <f>IF($B63='3.Matrices'!$J$22,AB63,"")</f>
        <v/>
      </c>
      <c r="AC168" s="54" t="str">
        <f t="shared" si="7"/>
        <v>Rr43</v>
      </c>
      <c r="AD168" s="89" t="str">
        <f>IF($B63='3.Matrices'!$J$22,AD63,"")</f>
        <v/>
      </c>
      <c r="AE168" s="89" t="str">
        <f>IF($B63='3.Matrices'!$J$22,AE63,"")</f>
        <v/>
      </c>
      <c r="AF168" s="89" t="str">
        <f>IF($B63='3.Matrices'!$J$22,AF63,"")</f>
        <v/>
      </c>
      <c r="AG168" s="90" t="str">
        <f>IF($B63='3.Matrices'!$J$22,AG63,"")</f>
        <v/>
      </c>
      <c r="AH168" s="90" t="str">
        <f>IF($B63='3.Matrices'!$J$22,AH63,"")</f>
        <v/>
      </c>
      <c r="AI168" s="90" t="str">
        <f>IF($B63='3.Matrices'!$J$22,AI63,"")</f>
        <v/>
      </c>
      <c r="AJ168" s="90" t="str">
        <f>IF($B63='3.Matrices'!$J$22,AJ63,"")</f>
        <v/>
      </c>
      <c r="AK168" s="90" t="str">
        <f>IF($B63='3.Matrices'!$J$22,AK63,"")</f>
        <v/>
      </c>
      <c r="AL168" s="90" t="str">
        <f>IF($B63='3.Matrices'!$J$22,AL63,"")</f>
        <v/>
      </c>
      <c r="AM168" s="90" t="str">
        <f>IF($B63='3.Matrices'!$J$22,AM63,"")</f>
        <v/>
      </c>
      <c r="AN168" s="90" t="str">
        <f>IF($B63='3.Matrices'!$J$22,AN63,"")</f>
        <v/>
      </c>
      <c r="AO168" s="91" t="str">
        <f>IF($B63='3.Matrices'!$J$22,AO63,"")</f>
        <v/>
      </c>
      <c r="AP168" s="91" t="str">
        <f>IF($B63='3.Matrices'!$J$22,AP63,"")</f>
        <v/>
      </c>
      <c r="AQ168" s="91" t="str">
        <f>IF($B63='3.Matrices'!$J$22,AQ63,"")</f>
        <v/>
      </c>
      <c r="AR168" s="91" t="str">
        <f>IF($B63='3.Matrices'!$J$22,AR63,"")</f>
        <v/>
      </c>
      <c r="AS168" s="91" t="str">
        <f>IF($B63='3.Matrices'!$J$22,AS63,"")</f>
        <v/>
      </c>
      <c r="AT168" s="91" t="str">
        <f>IF($B63='3.Matrices'!$J$22,AT63,"")</f>
        <v/>
      </c>
      <c r="AU168" s="91" t="str">
        <f>IF($B63='3.Matrices'!$J$22,AU63,"")</f>
        <v/>
      </c>
      <c r="AV168" s="91" t="str">
        <f>IF($B63='3.Matrices'!$J$22,AV63,"")</f>
        <v/>
      </c>
      <c r="AW168" s="91" t="str">
        <f>IF($B63='3.Matrices'!$J$22,AW63,"")</f>
        <v/>
      </c>
      <c r="AX168" s="92" t="str">
        <f>IF($B63='3.Matrices'!$J$22,AX63,"")</f>
        <v/>
      </c>
      <c r="AY168" s="92" t="str">
        <f>IF($B63='3.Matrices'!$J$22,AY63,"")</f>
        <v/>
      </c>
      <c r="AZ168" s="92" t="str">
        <f>IF($B63='3.Matrices'!$J$22,AZ63,"")</f>
        <v/>
      </c>
      <c r="BA168" s="92" t="str">
        <f>IF($B63='3.Matrices'!$J$22,BA63,"")</f>
        <v/>
      </c>
      <c r="BB168" s="92" t="str">
        <f>IF($B63='3.Matrices'!$J$22,BB63,"")</f>
        <v/>
      </c>
    </row>
    <row r="169" spans="3:54" x14ac:dyDescent="0.25">
      <c r="C169" s="93" t="e">
        <f t="shared" si="6"/>
        <v>#REF!</v>
      </c>
      <c r="D169" s="89" t="e">
        <f>IF($B64='3.Matrices'!$J$22,D64,"")</f>
        <v>#REF!</v>
      </c>
      <c r="E169" s="89" t="e">
        <f>IF($B64='3.Matrices'!$J$22,E64,"")</f>
        <v>#REF!</v>
      </c>
      <c r="F169" s="89" t="e">
        <f>IF($B64='3.Matrices'!$J$22,F64,"")</f>
        <v>#REF!</v>
      </c>
      <c r="G169" s="90" t="e">
        <f>IF($B64='3.Matrices'!$J$22,G64,"")</f>
        <v>#REF!</v>
      </c>
      <c r="H169" s="90" t="e">
        <f>IF($B64='3.Matrices'!$J$22,H64,"")</f>
        <v>#REF!</v>
      </c>
      <c r="I169" s="90" t="e">
        <f>IF($B64='3.Matrices'!$J$22,I64,"")</f>
        <v>#REF!</v>
      </c>
      <c r="J169" s="90" t="e">
        <f>IF($B64='3.Matrices'!$J$22,J64,"")</f>
        <v>#REF!</v>
      </c>
      <c r="K169" s="90" t="e">
        <f>IF($B64='3.Matrices'!$J$22,K64,"")</f>
        <v>#REF!</v>
      </c>
      <c r="L169" s="90" t="e">
        <f>IF($B64='3.Matrices'!$J$22,L64,"")</f>
        <v>#REF!</v>
      </c>
      <c r="M169" s="90" t="e">
        <f>IF($B64='3.Matrices'!$J$22,M64,"")</f>
        <v>#REF!</v>
      </c>
      <c r="N169" s="90" t="e">
        <f>IF($B64='3.Matrices'!$J$22,N64,"")</f>
        <v>#REF!</v>
      </c>
      <c r="O169" s="91" t="e">
        <f>IF($B64='3.Matrices'!$J$22,O64,"")</f>
        <v>#REF!</v>
      </c>
      <c r="P169" s="91" t="e">
        <f>IF($B64='3.Matrices'!$J$22,P64,"")</f>
        <v>#REF!</v>
      </c>
      <c r="Q169" s="91" t="e">
        <f>IF($B64='3.Matrices'!$J$22,Q64,"")</f>
        <v>#REF!</v>
      </c>
      <c r="R169" s="91" t="e">
        <f>IF($B64='3.Matrices'!$J$22,R64,"")</f>
        <v>#REF!</v>
      </c>
      <c r="S169" s="91" t="e">
        <f>IF($B64='3.Matrices'!$J$22,S64,"")</f>
        <v>#REF!</v>
      </c>
      <c r="T169" s="91" t="e">
        <f>IF($B64='3.Matrices'!$J$22,T64,"")</f>
        <v>#REF!</v>
      </c>
      <c r="U169" s="91" t="e">
        <f>IF($B64='3.Matrices'!$J$22,U64,"")</f>
        <v>#REF!</v>
      </c>
      <c r="V169" s="91" t="e">
        <f>IF($B64='3.Matrices'!$J$22,V64,"")</f>
        <v>#REF!</v>
      </c>
      <c r="W169" s="91" t="e">
        <f>IF($B64='3.Matrices'!$J$22,W64,"")</f>
        <v>#REF!</v>
      </c>
      <c r="X169" s="92" t="e">
        <f>IF($B64='3.Matrices'!$J$22,X64,"")</f>
        <v>#REF!</v>
      </c>
      <c r="Y169" s="92" t="e">
        <f>IF($B64='3.Matrices'!$J$22,Y64,"")</f>
        <v>#REF!</v>
      </c>
      <c r="Z169" s="92" t="e">
        <f>IF($B64='3.Matrices'!$J$22,Z64,"")</f>
        <v>#REF!</v>
      </c>
      <c r="AA169" s="92" t="e">
        <f>IF($B64='3.Matrices'!$J$22,AA64,"")</f>
        <v>#REF!</v>
      </c>
      <c r="AB169" s="92" t="e">
        <f>IF($B64='3.Matrices'!$J$22,AB64,"")</f>
        <v>#REF!</v>
      </c>
      <c r="AC169" s="54" t="e">
        <f t="shared" si="7"/>
        <v>#REF!</v>
      </c>
      <c r="AD169" s="89" t="e">
        <f>IF($B64='3.Matrices'!$J$22,AD64,"")</f>
        <v>#REF!</v>
      </c>
      <c r="AE169" s="89" t="e">
        <f>IF($B64='3.Matrices'!$J$22,AE64,"")</f>
        <v>#REF!</v>
      </c>
      <c r="AF169" s="89" t="e">
        <f>IF($B64='3.Matrices'!$J$22,AF64,"")</f>
        <v>#REF!</v>
      </c>
      <c r="AG169" s="90" t="e">
        <f>IF($B64='3.Matrices'!$J$22,AG64,"")</f>
        <v>#REF!</v>
      </c>
      <c r="AH169" s="90" t="e">
        <f>IF($B64='3.Matrices'!$J$22,AH64,"")</f>
        <v>#REF!</v>
      </c>
      <c r="AI169" s="90" t="e">
        <f>IF($B64='3.Matrices'!$J$22,AI64,"")</f>
        <v>#REF!</v>
      </c>
      <c r="AJ169" s="90" t="e">
        <f>IF($B64='3.Matrices'!$J$22,AJ64,"")</f>
        <v>#REF!</v>
      </c>
      <c r="AK169" s="90" t="e">
        <f>IF($B64='3.Matrices'!$J$22,AK64,"")</f>
        <v>#REF!</v>
      </c>
      <c r="AL169" s="90" t="e">
        <f>IF($B64='3.Matrices'!$J$22,AL64,"")</f>
        <v>#REF!</v>
      </c>
      <c r="AM169" s="90" t="e">
        <f>IF($B64='3.Matrices'!$J$22,AM64,"")</f>
        <v>#REF!</v>
      </c>
      <c r="AN169" s="90" t="e">
        <f>IF($B64='3.Matrices'!$J$22,AN64,"")</f>
        <v>#REF!</v>
      </c>
      <c r="AO169" s="91" t="e">
        <f>IF($B64='3.Matrices'!$J$22,AO64,"")</f>
        <v>#REF!</v>
      </c>
      <c r="AP169" s="91" t="e">
        <f>IF($B64='3.Matrices'!$J$22,AP64,"")</f>
        <v>#REF!</v>
      </c>
      <c r="AQ169" s="91" t="e">
        <f>IF($B64='3.Matrices'!$J$22,AQ64,"")</f>
        <v>#REF!</v>
      </c>
      <c r="AR169" s="91" t="e">
        <f>IF($B64='3.Matrices'!$J$22,AR64,"")</f>
        <v>#REF!</v>
      </c>
      <c r="AS169" s="91" t="e">
        <f>IF($B64='3.Matrices'!$J$22,AS64,"")</f>
        <v>#REF!</v>
      </c>
      <c r="AT169" s="91" t="e">
        <f>IF($B64='3.Matrices'!$J$22,AT64,"")</f>
        <v>#REF!</v>
      </c>
      <c r="AU169" s="91" t="e">
        <f>IF($B64='3.Matrices'!$J$22,AU64,"")</f>
        <v>#REF!</v>
      </c>
      <c r="AV169" s="91" t="e">
        <f>IF($B64='3.Matrices'!$J$22,AV64,"")</f>
        <v>#REF!</v>
      </c>
      <c r="AW169" s="91" t="e">
        <f>IF($B64='3.Matrices'!$J$22,AW64,"")</f>
        <v>#REF!</v>
      </c>
      <c r="AX169" s="92" t="e">
        <f>IF($B64='3.Matrices'!$J$22,AX64,"")</f>
        <v>#REF!</v>
      </c>
      <c r="AY169" s="92" t="e">
        <f>IF($B64='3.Matrices'!$J$22,AY64,"")</f>
        <v>#REF!</v>
      </c>
      <c r="AZ169" s="92" t="e">
        <f>IF($B64='3.Matrices'!$J$22,AZ64,"")</f>
        <v>#REF!</v>
      </c>
      <c r="BA169" s="92" t="e">
        <f>IF($B64='3.Matrices'!$J$22,BA64,"")</f>
        <v>#REF!</v>
      </c>
      <c r="BB169" s="92" t="e">
        <f>IF($B64='3.Matrices'!$J$22,BB64,"")</f>
        <v>#REF!</v>
      </c>
    </row>
    <row r="170" spans="3:54" x14ac:dyDescent="0.25">
      <c r="C170" s="93" t="e">
        <f t="shared" si="6"/>
        <v>#REF!</v>
      </c>
      <c r="D170" s="89" t="e">
        <f>IF($B65='3.Matrices'!$J$22,D65,"")</f>
        <v>#REF!</v>
      </c>
      <c r="E170" s="89" t="e">
        <f>IF($B65='3.Matrices'!$J$22,E65,"")</f>
        <v>#REF!</v>
      </c>
      <c r="F170" s="89" t="e">
        <f>IF($B65='3.Matrices'!$J$22,F65,"")</f>
        <v>#REF!</v>
      </c>
      <c r="G170" s="90" t="e">
        <f>IF($B65='3.Matrices'!$J$22,G65,"")</f>
        <v>#REF!</v>
      </c>
      <c r="H170" s="90" t="e">
        <f>IF($B65='3.Matrices'!$J$22,H65,"")</f>
        <v>#REF!</v>
      </c>
      <c r="I170" s="90" t="e">
        <f>IF($B65='3.Matrices'!$J$22,I65,"")</f>
        <v>#REF!</v>
      </c>
      <c r="J170" s="90" t="e">
        <f>IF($B65='3.Matrices'!$J$22,J65,"")</f>
        <v>#REF!</v>
      </c>
      <c r="K170" s="90" t="e">
        <f>IF($B65='3.Matrices'!$J$22,K65,"")</f>
        <v>#REF!</v>
      </c>
      <c r="L170" s="90" t="e">
        <f>IF($B65='3.Matrices'!$J$22,L65,"")</f>
        <v>#REF!</v>
      </c>
      <c r="M170" s="90" t="e">
        <f>IF($B65='3.Matrices'!$J$22,M65,"")</f>
        <v>#REF!</v>
      </c>
      <c r="N170" s="90" t="e">
        <f>IF($B65='3.Matrices'!$J$22,N65,"")</f>
        <v>#REF!</v>
      </c>
      <c r="O170" s="91" t="e">
        <f>IF($B65='3.Matrices'!$J$22,O65,"")</f>
        <v>#REF!</v>
      </c>
      <c r="P170" s="91" t="e">
        <f>IF($B65='3.Matrices'!$J$22,P65,"")</f>
        <v>#REF!</v>
      </c>
      <c r="Q170" s="91" t="e">
        <f>IF($B65='3.Matrices'!$J$22,Q65,"")</f>
        <v>#REF!</v>
      </c>
      <c r="R170" s="91" t="e">
        <f>IF($B65='3.Matrices'!$J$22,R65,"")</f>
        <v>#REF!</v>
      </c>
      <c r="S170" s="91" t="e">
        <f>IF($B65='3.Matrices'!$J$22,S65,"")</f>
        <v>#REF!</v>
      </c>
      <c r="T170" s="91" t="e">
        <f>IF($B65='3.Matrices'!$J$22,T65,"")</f>
        <v>#REF!</v>
      </c>
      <c r="U170" s="91" t="e">
        <f>IF($B65='3.Matrices'!$J$22,U65,"")</f>
        <v>#REF!</v>
      </c>
      <c r="V170" s="91" t="e">
        <f>IF($B65='3.Matrices'!$J$22,V65,"")</f>
        <v>#REF!</v>
      </c>
      <c r="W170" s="91" t="e">
        <f>IF($B65='3.Matrices'!$J$22,W65,"")</f>
        <v>#REF!</v>
      </c>
      <c r="X170" s="92" t="e">
        <f>IF($B65='3.Matrices'!$J$22,X65,"")</f>
        <v>#REF!</v>
      </c>
      <c r="Y170" s="92" t="e">
        <f>IF($B65='3.Matrices'!$J$22,Y65,"")</f>
        <v>#REF!</v>
      </c>
      <c r="Z170" s="92" t="e">
        <f>IF($B65='3.Matrices'!$J$22,Z65,"")</f>
        <v>#REF!</v>
      </c>
      <c r="AA170" s="92" t="e">
        <f>IF($B65='3.Matrices'!$J$22,AA65,"")</f>
        <v>#REF!</v>
      </c>
      <c r="AB170" s="92" t="e">
        <f>IF($B65='3.Matrices'!$J$22,AB65,"")</f>
        <v>#REF!</v>
      </c>
      <c r="AC170" s="54" t="e">
        <f t="shared" si="7"/>
        <v>#REF!</v>
      </c>
      <c r="AD170" s="89" t="e">
        <f>IF($B65='3.Matrices'!$J$22,AD65,"")</f>
        <v>#REF!</v>
      </c>
      <c r="AE170" s="89" t="e">
        <f>IF($B65='3.Matrices'!$J$22,AE65,"")</f>
        <v>#REF!</v>
      </c>
      <c r="AF170" s="89" t="e">
        <f>IF($B65='3.Matrices'!$J$22,AF65,"")</f>
        <v>#REF!</v>
      </c>
      <c r="AG170" s="90" t="e">
        <f>IF($B65='3.Matrices'!$J$22,AG65,"")</f>
        <v>#REF!</v>
      </c>
      <c r="AH170" s="90" t="e">
        <f>IF($B65='3.Matrices'!$J$22,AH65,"")</f>
        <v>#REF!</v>
      </c>
      <c r="AI170" s="90" t="e">
        <f>IF($B65='3.Matrices'!$J$22,AI65,"")</f>
        <v>#REF!</v>
      </c>
      <c r="AJ170" s="90" t="e">
        <f>IF($B65='3.Matrices'!$J$22,AJ65,"")</f>
        <v>#REF!</v>
      </c>
      <c r="AK170" s="90" t="e">
        <f>IF($B65='3.Matrices'!$J$22,AK65,"")</f>
        <v>#REF!</v>
      </c>
      <c r="AL170" s="90" t="e">
        <f>IF($B65='3.Matrices'!$J$22,AL65,"")</f>
        <v>#REF!</v>
      </c>
      <c r="AM170" s="90" t="e">
        <f>IF($B65='3.Matrices'!$J$22,AM65,"")</f>
        <v>#REF!</v>
      </c>
      <c r="AN170" s="90" t="e">
        <f>IF($B65='3.Matrices'!$J$22,AN65,"")</f>
        <v>#REF!</v>
      </c>
      <c r="AO170" s="91" t="e">
        <f>IF($B65='3.Matrices'!$J$22,AO65,"")</f>
        <v>#REF!</v>
      </c>
      <c r="AP170" s="91" t="e">
        <f>IF($B65='3.Matrices'!$J$22,AP65,"")</f>
        <v>#REF!</v>
      </c>
      <c r="AQ170" s="91" t="e">
        <f>IF($B65='3.Matrices'!$J$22,AQ65,"")</f>
        <v>#REF!</v>
      </c>
      <c r="AR170" s="91" t="e">
        <f>IF($B65='3.Matrices'!$J$22,AR65,"")</f>
        <v>#REF!</v>
      </c>
      <c r="AS170" s="91" t="e">
        <f>IF($B65='3.Matrices'!$J$22,AS65,"")</f>
        <v>#REF!</v>
      </c>
      <c r="AT170" s="91" t="e">
        <f>IF($B65='3.Matrices'!$J$22,AT65,"")</f>
        <v>#REF!</v>
      </c>
      <c r="AU170" s="91" t="e">
        <f>IF($B65='3.Matrices'!$J$22,AU65,"")</f>
        <v>#REF!</v>
      </c>
      <c r="AV170" s="91" t="e">
        <f>IF($B65='3.Matrices'!$J$22,AV65,"")</f>
        <v>#REF!</v>
      </c>
      <c r="AW170" s="91" t="e">
        <f>IF($B65='3.Matrices'!$J$22,AW65,"")</f>
        <v>#REF!</v>
      </c>
      <c r="AX170" s="92" t="e">
        <f>IF($B65='3.Matrices'!$J$22,AX65,"")</f>
        <v>#REF!</v>
      </c>
      <c r="AY170" s="92" t="e">
        <f>IF($B65='3.Matrices'!$J$22,AY65,"")</f>
        <v>#REF!</v>
      </c>
      <c r="AZ170" s="92" t="e">
        <f>IF($B65='3.Matrices'!$J$22,AZ65,"")</f>
        <v>#REF!</v>
      </c>
      <c r="BA170" s="92" t="e">
        <f>IF($B65='3.Matrices'!$J$22,BA65,"")</f>
        <v>#REF!</v>
      </c>
      <c r="BB170" s="92" t="e">
        <f>IF($B65='3.Matrices'!$J$22,BB65,"")</f>
        <v>#REF!</v>
      </c>
    </row>
    <row r="171" spans="3:54" x14ac:dyDescent="0.25">
      <c r="C171" s="93" t="e">
        <f t="shared" si="6"/>
        <v>#REF!</v>
      </c>
      <c r="D171" s="89" t="e">
        <f>IF($B66='3.Matrices'!$J$22,D66,"")</f>
        <v>#REF!</v>
      </c>
      <c r="E171" s="89" t="e">
        <f>IF($B66='3.Matrices'!$J$22,E66,"")</f>
        <v>#REF!</v>
      </c>
      <c r="F171" s="89" t="e">
        <f>IF($B66='3.Matrices'!$J$22,F66,"")</f>
        <v>#REF!</v>
      </c>
      <c r="G171" s="90" t="e">
        <f>IF($B66='3.Matrices'!$J$22,G66,"")</f>
        <v>#REF!</v>
      </c>
      <c r="H171" s="90" t="e">
        <f>IF($B66='3.Matrices'!$J$22,H66,"")</f>
        <v>#REF!</v>
      </c>
      <c r="I171" s="90" t="e">
        <f>IF($B66='3.Matrices'!$J$22,I66,"")</f>
        <v>#REF!</v>
      </c>
      <c r="J171" s="90" t="e">
        <f>IF($B66='3.Matrices'!$J$22,J66,"")</f>
        <v>#REF!</v>
      </c>
      <c r="K171" s="90" t="e">
        <f>IF($B66='3.Matrices'!$J$22,K66,"")</f>
        <v>#REF!</v>
      </c>
      <c r="L171" s="90" t="e">
        <f>IF($B66='3.Matrices'!$J$22,L66,"")</f>
        <v>#REF!</v>
      </c>
      <c r="M171" s="90" t="e">
        <f>IF($B66='3.Matrices'!$J$22,M66,"")</f>
        <v>#REF!</v>
      </c>
      <c r="N171" s="90" t="e">
        <f>IF($B66='3.Matrices'!$J$22,N66,"")</f>
        <v>#REF!</v>
      </c>
      <c r="O171" s="91" t="e">
        <f>IF($B66='3.Matrices'!$J$22,O66,"")</f>
        <v>#REF!</v>
      </c>
      <c r="P171" s="91" t="e">
        <f>IF($B66='3.Matrices'!$J$22,P66,"")</f>
        <v>#REF!</v>
      </c>
      <c r="Q171" s="91" t="e">
        <f>IF($B66='3.Matrices'!$J$22,Q66,"")</f>
        <v>#REF!</v>
      </c>
      <c r="R171" s="91" t="e">
        <f>IF($B66='3.Matrices'!$J$22,R66,"")</f>
        <v>#REF!</v>
      </c>
      <c r="S171" s="91" t="e">
        <f>IF($B66='3.Matrices'!$J$22,S66,"")</f>
        <v>#REF!</v>
      </c>
      <c r="T171" s="91" t="e">
        <f>IF($B66='3.Matrices'!$J$22,T66,"")</f>
        <v>#REF!</v>
      </c>
      <c r="U171" s="91" t="e">
        <f>IF($B66='3.Matrices'!$J$22,U66,"")</f>
        <v>#REF!</v>
      </c>
      <c r="V171" s="91" t="e">
        <f>IF($B66='3.Matrices'!$J$22,V66,"")</f>
        <v>#REF!</v>
      </c>
      <c r="W171" s="91" t="e">
        <f>IF($B66='3.Matrices'!$J$22,W66,"")</f>
        <v>#REF!</v>
      </c>
      <c r="X171" s="92" t="e">
        <f>IF($B66='3.Matrices'!$J$22,X66,"")</f>
        <v>#REF!</v>
      </c>
      <c r="Y171" s="92" t="e">
        <f>IF($B66='3.Matrices'!$J$22,Y66,"")</f>
        <v>#REF!</v>
      </c>
      <c r="Z171" s="92" t="e">
        <f>IF($B66='3.Matrices'!$J$22,Z66,"")</f>
        <v>#REF!</v>
      </c>
      <c r="AA171" s="92" t="e">
        <f>IF($B66='3.Matrices'!$J$22,AA66,"")</f>
        <v>#REF!</v>
      </c>
      <c r="AB171" s="92" t="e">
        <f>IF($B66='3.Matrices'!$J$22,AB66,"")</f>
        <v>#REF!</v>
      </c>
      <c r="AC171" s="54" t="e">
        <f t="shared" si="7"/>
        <v>#REF!</v>
      </c>
      <c r="AD171" s="89" t="e">
        <f>IF($B66='3.Matrices'!$J$22,AD66,"")</f>
        <v>#REF!</v>
      </c>
      <c r="AE171" s="89" t="e">
        <f>IF($B66='3.Matrices'!$J$22,AE66,"")</f>
        <v>#REF!</v>
      </c>
      <c r="AF171" s="89" t="e">
        <f>IF($B66='3.Matrices'!$J$22,AF66,"")</f>
        <v>#REF!</v>
      </c>
      <c r="AG171" s="90" t="e">
        <f>IF($B66='3.Matrices'!$J$22,AG66,"")</f>
        <v>#REF!</v>
      </c>
      <c r="AH171" s="90" t="e">
        <f>IF($B66='3.Matrices'!$J$22,AH66,"")</f>
        <v>#REF!</v>
      </c>
      <c r="AI171" s="90" t="e">
        <f>IF($B66='3.Matrices'!$J$22,AI66,"")</f>
        <v>#REF!</v>
      </c>
      <c r="AJ171" s="90" t="e">
        <f>IF($B66='3.Matrices'!$J$22,AJ66,"")</f>
        <v>#REF!</v>
      </c>
      <c r="AK171" s="90" t="e">
        <f>IF($B66='3.Matrices'!$J$22,AK66,"")</f>
        <v>#REF!</v>
      </c>
      <c r="AL171" s="90" t="e">
        <f>IF($B66='3.Matrices'!$J$22,AL66,"")</f>
        <v>#REF!</v>
      </c>
      <c r="AM171" s="90" t="e">
        <f>IF($B66='3.Matrices'!$J$22,AM66,"")</f>
        <v>#REF!</v>
      </c>
      <c r="AN171" s="90" t="e">
        <f>IF($B66='3.Matrices'!$J$22,AN66,"")</f>
        <v>#REF!</v>
      </c>
      <c r="AO171" s="91" t="e">
        <f>IF($B66='3.Matrices'!$J$22,AO66,"")</f>
        <v>#REF!</v>
      </c>
      <c r="AP171" s="91" t="e">
        <f>IF($B66='3.Matrices'!$J$22,AP66,"")</f>
        <v>#REF!</v>
      </c>
      <c r="AQ171" s="91" t="e">
        <f>IF($B66='3.Matrices'!$J$22,AQ66,"")</f>
        <v>#REF!</v>
      </c>
      <c r="AR171" s="91" t="e">
        <f>IF($B66='3.Matrices'!$J$22,AR66,"")</f>
        <v>#REF!</v>
      </c>
      <c r="AS171" s="91" t="e">
        <f>IF($B66='3.Matrices'!$J$22,AS66,"")</f>
        <v>#REF!</v>
      </c>
      <c r="AT171" s="91" t="e">
        <f>IF($B66='3.Matrices'!$J$22,AT66,"")</f>
        <v>#REF!</v>
      </c>
      <c r="AU171" s="91" t="e">
        <f>IF($B66='3.Matrices'!$J$22,AU66,"")</f>
        <v>#REF!</v>
      </c>
      <c r="AV171" s="91" t="e">
        <f>IF($B66='3.Matrices'!$J$22,AV66,"")</f>
        <v>#REF!</v>
      </c>
      <c r="AW171" s="91" t="e">
        <f>IF($B66='3.Matrices'!$J$22,AW66,"")</f>
        <v>#REF!</v>
      </c>
      <c r="AX171" s="92" t="e">
        <f>IF($B66='3.Matrices'!$J$22,AX66,"")</f>
        <v>#REF!</v>
      </c>
      <c r="AY171" s="92" t="e">
        <f>IF($B66='3.Matrices'!$J$22,AY66,"")</f>
        <v>#REF!</v>
      </c>
      <c r="AZ171" s="92" t="e">
        <f>IF($B66='3.Matrices'!$J$22,AZ66,"")</f>
        <v>#REF!</v>
      </c>
      <c r="BA171" s="92" t="e">
        <f>IF($B66='3.Matrices'!$J$22,BA66,"")</f>
        <v>#REF!</v>
      </c>
      <c r="BB171" s="92" t="e">
        <f>IF($B66='3.Matrices'!$J$22,BB66,"")</f>
        <v>#REF!</v>
      </c>
    </row>
    <row r="172" spans="3:54" x14ac:dyDescent="0.25">
      <c r="C172" s="93" t="e">
        <f t="shared" si="6"/>
        <v>#REF!</v>
      </c>
      <c r="D172" s="89" t="e">
        <f>IF($B67='3.Matrices'!$J$22,D67,"")</f>
        <v>#REF!</v>
      </c>
      <c r="E172" s="89" t="e">
        <f>IF($B67='3.Matrices'!$J$22,E67,"")</f>
        <v>#REF!</v>
      </c>
      <c r="F172" s="89" t="e">
        <f>IF($B67='3.Matrices'!$J$22,F67,"")</f>
        <v>#REF!</v>
      </c>
      <c r="G172" s="90" t="e">
        <f>IF($B67='3.Matrices'!$J$22,G67,"")</f>
        <v>#REF!</v>
      </c>
      <c r="H172" s="90" t="e">
        <f>IF($B67='3.Matrices'!$J$22,H67,"")</f>
        <v>#REF!</v>
      </c>
      <c r="I172" s="90" t="e">
        <f>IF($B67='3.Matrices'!$J$22,I67,"")</f>
        <v>#REF!</v>
      </c>
      <c r="J172" s="90" t="e">
        <f>IF($B67='3.Matrices'!$J$22,J67,"")</f>
        <v>#REF!</v>
      </c>
      <c r="K172" s="90" t="e">
        <f>IF($B67='3.Matrices'!$J$22,K67,"")</f>
        <v>#REF!</v>
      </c>
      <c r="L172" s="90" t="e">
        <f>IF($B67='3.Matrices'!$J$22,L67,"")</f>
        <v>#REF!</v>
      </c>
      <c r="M172" s="90" t="e">
        <f>IF($B67='3.Matrices'!$J$22,M67,"")</f>
        <v>#REF!</v>
      </c>
      <c r="N172" s="90" t="e">
        <f>IF($B67='3.Matrices'!$J$22,N67,"")</f>
        <v>#REF!</v>
      </c>
      <c r="O172" s="91" t="e">
        <f>IF($B67='3.Matrices'!$J$22,O67,"")</f>
        <v>#REF!</v>
      </c>
      <c r="P172" s="91" t="e">
        <f>IF($B67='3.Matrices'!$J$22,P67,"")</f>
        <v>#REF!</v>
      </c>
      <c r="Q172" s="91" t="e">
        <f>IF($B67='3.Matrices'!$J$22,Q67,"")</f>
        <v>#REF!</v>
      </c>
      <c r="R172" s="91" t="e">
        <f>IF($B67='3.Matrices'!$J$22,R67,"")</f>
        <v>#REF!</v>
      </c>
      <c r="S172" s="91" t="e">
        <f>IF($B67='3.Matrices'!$J$22,S67,"")</f>
        <v>#REF!</v>
      </c>
      <c r="T172" s="91" t="e">
        <f>IF($B67='3.Matrices'!$J$22,T67,"")</f>
        <v>#REF!</v>
      </c>
      <c r="U172" s="91" t="e">
        <f>IF($B67='3.Matrices'!$J$22,U67,"")</f>
        <v>#REF!</v>
      </c>
      <c r="V172" s="91" t="e">
        <f>IF($B67='3.Matrices'!$J$22,V67,"")</f>
        <v>#REF!</v>
      </c>
      <c r="W172" s="91" t="e">
        <f>IF($B67='3.Matrices'!$J$22,W67,"")</f>
        <v>#REF!</v>
      </c>
      <c r="X172" s="92" t="e">
        <f>IF($B67='3.Matrices'!$J$22,X67,"")</f>
        <v>#REF!</v>
      </c>
      <c r="Y172" s="92" t="e">
        <f>IF($B67='3.Matrices'!$J$22,Y67,"")</f>
        <v>#REF!</v>
      </c>
      <c r="Z172" s="92" t="e">
        <f>IF($B67='3.Matrices'!$J$22,Z67,"")</f>
        <v>#REF!</v>
      </c>
      <c r="AA172" s="92" t="e">
        <f>IF($B67='3.Matrices'!$J$22,AA67,"")</f>
        <v>#REF!</v>
      </c>
      <c r="AB172" s="92" t="e">
        <f>IF($B67='3.Matrices'!$J$22,AB67,"")</f>
        <v>#REF!</v>
      </c>
      <c r="AC172" s="54" t="e">
        <f t="shared" si="7"/>
        <v>#REF!</v>
      </c>
      <c r="AD172" s="89" t="e">
        <f>IF($B67='3.Matrices'!$J$22,AD67,"")</f>
        <v>#REF!</v>
      </c>
      <c r="AE172" s="89" t="e">
        <f>IF($B67='3.Matrices'!$J$22,AE67,"")</f>
        <v>#REF!</v>
      </c>
      <c r="AF172" s="89" t="e">
        <f>IF($B67='3.Matrices'!$J$22,AF67,"")</f>
        <v>#REF!</v>
      </c>
      <c r="AG172" s="90" t="e">
        <f>IF($B67='3.Matrices'!$J$22,AG67,"")</f>
        <v>#REF!</v>
      </c>
      <c r="AH172" s="90" t="e">
        <f>IF($B67='3.Matrices'!$J$22,AH67,"")</f>
        <v>#REF!</v>
      </c>
      <c r="AI172" s="90" t="e">
        <f>IF($B67='3.Matrices'!$J$22,AI67,"")</f>
        <v>#REF!</v>
      </c>
      <c r="AJ172" s="90" t="e">
        <f>IF($B67='3.Matrices'!$J$22,AJ67,"")</f>
        <v>#REF!</v>
      </c>
      <c r="AK172" s="90" t="e">
        <f>IF($B67='3.Matrices'!$J$22,AK67,"")</f>
        <v>#REF!</v>
      </c>
      <c r="AL172" s="90" t="e">
        <f>IF($B67='3.Matrices'!$J$22,AL67,"")</f>
        <v>#REF!</v>
      </c>
      <c r="AM172" s="90" t="e">
        <f>IF($B67='3.Matrices'!$J$22,AM67,"")</f>
        <v>#REF!</v>
      </c>
      <c r="AN172" s="90" t="e">
        <f>IF($B67='3.Matrices'!$J$22,AN67,"")</f>
        <v>#REF!</v>
      </c>
      <c r="AO172" s="91" t="e">
        <f>IF($B67='3.Matrices'!$J$22,AO67,"")</f>
        <v>#REF!</v>
      </c>
      <c r="AP172" s="91" t="e">
        <f>IF($B67='3.Matrices'!$J$22,AP67,"")</f>
        <v>#REF!</v>
      </c>
      <c r="AQ172" s="91" t="e">
        <f>IF($B67='3.Matrices'!$J$22,AQ67,"")</f>
        <v>#REF!</v>
      </c>
      <c r="AR172" s="91" t="e">
        <f>IF($B67='3.Matrices'!$J$22,AR67,"")</f>
        <v>#REF!</v>
      </c>
      <c r="AS172" s="91" t="e">
        <f>IF($B67='3.Matrices'!$J$22,AS67,"")</f>
        <v>#REF!</v>
      </c>
      <c r="AT172" s="91" t="e">
        <f>IF($B67='3.Matrices'!$J$22,AT67,"")</f>
        <v>#REF!</v>
      </c>
      <c r="AU172" s="91" t="e">
        <f>IF($B67='3.Matrices'!$J$22,AU67,"")</f>
        <v>#REF!</v>
      </c>
      <c r="AV172" s="91" t="e">
        <f>IF($B67='3.Matrices'!$J$22,AV67,"")</f>
        <v>#REF!</v>
      </c>
      <c r="AW172" s="91" t="e">
        <f>IF($B67='3.Matrices'!$J$22,AW67,"")</f>
        <v>#REF!</v>
      </c>
      <c r="AX172" s="92" t="e">
        <f>IF($B67='3.Matrices'!$J$22,AX67,"")</f>
        <v>#REF!</v>
      </c>
      <c r="AY172" s="92" t="e">
        <f>IF($B67='3.Matrices'!$J$22,AY67,"")</f>
        <v>#REF!</v>
      </c>
      <c r="AZ172" s="92" t="e">
        <f>IF($B67='3.Matrices'!$J$22,AZ67,"")</f>
        <v>#REF!</v>
      </c>
      <c r="BA172" s="92" t="e">
        <f>IF($B67='3.Matrices'!$J$22,BA67,"")</f>
        <v>#REF!</v>
      </c>
      <c r="BB172" s="92" t="e">
        <f>IF($B67='3.Matrices'!$J$22,BB67,"")</f>
        <v>#REF!</v>
      </c>
    </row>
    <row r="173" spans="3:54" x14ac:dyDescent="0.25">
      <c r="C173" s="93" t="e">
        <f t="shared" si="6"/>
        <v>#REF!</v>
      </c>
      <c r="D173" s="89" t="e">
        <f>IF($B68='3.Matrices'!$J$22,D68,"")</f>
        <v>#REF!</v>
      </c>
      <c r="E173" s="89" t="e">
        <f>IF($B68='3.Matrices'!$J$22,E68,"")</f>
        <v>#REF!</v>
      </c>
      <c r="F173" s="89" t="e">
        <f>IF($B68='3.Matrices'!$J$22,F68,"")</f>
        <v>#REF!</v>
      </c>
      <c r="G173" s="90" t="e">
        <f>IF($B68='3.Matrices'!$J$22,G68,"")</f>
        <v>#REF!</v>
      </c>
      <c r="H173" s="90" t="e">
        <f>IF($B68='3.Matrices'!$J$22,H68,"")</f>
        <v>#REF!</v>
      </c>
      <c r="I173" s="90" t="e">
        <f>IF($B68='3.Matrices'!$J$22,I68,"")</f>
        <v>#REF!</v>
      </c>
      <c r="J173" s="90" t="e">
        <f>IF($B68='3.Matrices'!$J$22,J68,"")</f>
        <v>#REF!</v>
      </c>
      <c r="K173" s="90" t="e">
        <f>IF($B68='3.Matrices'!$J$22,K68,"")</f>
        <v>#REF!</v>
      </c>
      <c r="L173" s="90" t="e">
        <f>IF($B68='3.Matrices'!$J$22,L68,"")</f>
        <v>#REF!</v>
      </c>
      <c r="M173" s="90" t="e">
        <f>IF($B68='3.Matrices'!$J$22,M68,"")</f>
        <v>#REF!</v>
      </c>
      <c r="N173" s="90" t="e">
        <f>IF($B68='3.Matrices'!$J$22,N68,"")</f>
        <v>#REF!</v>
      </c>
      <c r="O173" s="91" t="e">
        <f>IF($B68='3.Matrices'!$J$22,O68,"")</f>
        <v>#REF!</v>
      </c>
      <c r="P173" s="91" t="e">
        <f>IF($B68='3.Matrices'!$J$22,P68,"")</f>
        <v>#REF!</v>
      </c>
      <c r="Q173" s="91" t="e">
        <f>IF($B68='3.Matrices'!$J$22,Q68,"")</f>
        <v>#REF!</v>
      </c>
      <c r="R173" s="91" t="e">
        <f>IF($B68='3.Matrices'!$J$22,R68,"")</f>
        <v>#REF!</v>
      </c>
      <c r="S173" s="91" t="e">
        <f>IF($B68='3.Matrices'!$J$22,S68,"")</f>
        <v>#REF!</v>
      </c>
      <c r="T173" s="91" t="e">
        <f>IF($B68='3.Matrices'!$J$22,T68,"")</f>
        <v>#REF!</v>
      </c>
      <c r="U173" s="91" t="e">
        <f>IF($B68='3.Matrices'!$J$22,U68,"")</f>
        <v>#REF!</v>
      </c>
      <c r="V173" s="91" t="e">
        <f>IF($B68='3.Matrices'!$J$22,V68,"")</f>
        <v>#REF!</v>
      </c>
      <c r="W173" s="91" t="e">
        <f>IF($B68='3.Matrices'!$J$22,W68,"")</f>
        <v>#REF!</v>
      </c>
      <c r="X173" s="92" t="e">
        <f>IF($B68='3.Matrices'!$J$22,X68,"")</f>
        <v>#REF!</v>
      </c>
      <c r="Y173" s="92" t="e">
        <f>IF($B68='3.Matrices'!$J$22,Y68,"")</f>
        <v>#REF!</v>
      </c>
      <c r="Z173" s="92" t="e">
        <f>IF($B68='3.Matrices'!$J$22,Z68,"")</f>
        <v>#REF!</v>
      </c>
      <c r="AA173" s="92" t="e">
        <f>IF($B68='3.Matrices'!$J$22,AA68,"")</f>
        <v>#REF!</v>
      </c>
      <c r="AB173" s="92" t="e">
        <f>IF($B68='3.Matrices'!$J$22,AB68,"")</f>
        <v>#REF!</v>
      </c>
      <c r="AC173" s="54" t="e">
        <f t="shared" si="7"/>
        <v>#REF!</v>
      </c>
      <c r="AD173" s="89" t="e">
        <f>IF($B68='3.Matrices'!$J$22,AD68,"")</f>
        <v>#REF!</v>
      </c>
      <c r="AE173" s="89" t="e">
        <f>IF($B68='3.Matrices'!$J$22,AE68,"")</f>
        <v>#REF!</v>
      </c>
      <c r="AF173" s="89" t="e">
        <f>IF($B68='3.Matrices'!$J$22,AF68,"")</f>
        <v>#REF!</v>
      </c>
      <c r="AG173" s="90" t="e">
        <f>IF($B68='3.Matrices'!$J$22,AG68,"")</f>
        <v>#REF!</v>
      </c>
      <c r="AH173" s="90" t="e">
        <f>IF($B68='3.Matrices'!$J$22,AH68,"")</f>
        <v>#REF!</v>
      </c>
      <c r="AI173" s="90" t="e">
        <f>IF($B68='3.Matrices'!$J$22,AI68,"")</f>
        <v>#REF!</v>
      </c>
      <c r="AJ173" s="90" t="e">
        <f>IF($B68='3.Matrices'!$J$22,AJ68,"")</f>
        <v>#REF!</v>
      </c>
      <c r="AK173" s="90" t="e">
        <f>IF($B68='3.Matrices'!$J$22,AK68,"")</f>
        <v>#REF!</v>
      </c>
      <c r="AL173" s="90" t="e">
        <f>IF($B68='3.Matrices'!$J$22,AL68,"")</f>
        <v>#REF!</v>
      </c>
      <c r="AM173" s="90" t="e">
        <f>IF($B68='3.Matrices'!$J$22,AM68,"")</f>
        <v>#REF!</v>
      </c>
      <c r="AN173" s="90" t="e">
        <f>IF($B68='3.Matrices'!$J$22,AN68,"")</f>
        <v>#REF!</v>
      </c>
      <c r="AO173" s="91" t="e">
        <f>IF($B68='3.Matrices'!$J$22,AO68,"")</f>
        <v>#REF!</v>
      </c>
      <c r="AP173" s="91" t="e">
        <f>IF($B68='3.Matrices'!$J$22,AP68,"")</f>
        <v>#REF!</v>
      </c>
      <c r="AQ173" s="91" t="e">
        <f>IF($B68='3.Matrices'!$J$22,AQ68,"")</f>
        <v>#REF!</v>
      </c>
      <c r="AR173" s="91" t="e">
        <f>IF($B68='3.Matrices'!$J$22,AR68,"")</f>
        <v>#REF!</v>
      </c>
      <c r="AS173" s="91" t="e">
        <f>IF($B68='3.Matrices'!$J$22,AS68,"")</f>
        <v>#REF!</v>
      </c>
      <c r="AT173" s="91" t="e">
        <f>IF($B68='3.Matrices'!$J$22,AT68,"")</f>
        <v>#REF!</v>
      </c>
      <c r="AU173" s="91" t="e">
        <f>IF($B68='3.Matrices'!$J$22,AU68,"")</f>
        <v>#REF!</v>
      </c>
      <c r="AV173" s="91" t="e">
        <f>IF($B68='3.Matrices'!$J$22,AV68,"")</f>
        <v>#REF!</v>
      </c>
      <c r="AW173" s="91" t="e">
        <f>IF($B68='3.Matrices'!$J$22,AW68,"")</f>
        <v>#REF!</v>
      </c>
      <c r="AX173" s="92" t="e">
        <f>IF($B68='3.Matrices'!$J$22,AX68,"")</f>
        <v>#REF!</v>
      </c>
      <c r="AY173" s="92" t="e">
        <f>IF($B68='3.Matrices'!$J$22,AY68,"")</f>
        <v>#REF!</v>
      </c>
      <c r="AZ173" s="92" t="e">
        <f>IF($B68='3.Matrices'!$J$22,AZ68,"")</f>
        <v>#REF!</v>
      </c>
      <c r="BA173" s="92" t="e">
        <f>IF($B68='3.Matrices'!$J$22,BA68,"")</f>
        <v>#REF!</v>
      </c>
      <c r="BB173" s="92" t="e">
        <f>IF($B68='3.Matrices'!$J$22,BB68,"")</f>
        <v>#REF!</v>
      </c>
    </row>
    <row r="174" spans="3:54" x14ac:dyDescent="0.25">
      <c r="C174" s="93" t="e">
        <f t="shared" si="6"/>
        <v>#REF!</v>
      </c>
      <c r="D174" s="89" t="e">
        <f>IF($B69='3.Matrices'!$J$22,D69,"")</f>
        <v>#REF!</v>
      </c>
      <c r="E174" s="89" t="e">
        <f>IF($B69='3.Matrices'!$J$22,E69,"")</f>
        <v>#REF!</v>
      </c>
      <c r="F174" s="89" t="e">
        <f>IF($B69='3.Matrices'!$J$22,F69,"")</f>
        <v>#REF!</v>
      </c>
      <c r="G174" s="90" t="e">
        <f>IF($B69='3.Matrices'!$J$22,G69,"")</f>
        <v>#REF!</v>
      </c>
      <c r="H174" s="90" t="e">
        <f>IF($B69='3.Matrices'!$J$22,H69,"")</f>
        <v>#REF!</v>
      </c>
      <c r="I174" s="90" t="e">
        <f>IF($B69='3.Matrices'!$J$22,I69,"")</f>
        <v>#REF!</v>
      </c>
      <c r="J174" s="90" t="e">
        <f>IF($B69='3.Matrices'!$J$22,J69,"")</f>
        <v>#REF!</v>
      </c>
      <c r="K174" s="90" t="e">
        <f>IF($B69='3.Matrices'!$J$22,K69,"")</f>
        <v>#REF!</v>
      </c>
      <c r="L174" s="90" t="e">
        <f>IF($B69='3.Matrices'!$J$22,L69,"")</f>
        <v>#REF!</v>
      </c>
      <c r="M174" s="90" t="e">
        <f>IF($B69='3.Matrices'!$J$22,M69,"")</f>
        <v>#REF!</v>
      </c>
      <c r="N174" s="90" t="e">
        <f>IF($B69='3.Matrices'!$J$22,N69,"")</f>
        <v>#REF!</v>
      </c>
      <c r="O174" s="91" t="e">
        <f>IF($B69='3.Matrices'!$J$22,O69,"")</f>
        <v>#REF!</v>
      </c>
      <c r="P174" s="91" t="e">
        <f>IF($B69='3.Matrices'!$J$22,P69,"")</f>
        <v>#REF!</v>
      </c>
      <c r="Q174" s="91" t="e">
        <f>IF($B69='3.Matrices'!$J$22,Q69,"")</f>
        <v>#REF!</v>
      </c>
      <c r="R174" s="91" t="e">
        <f>IF($B69='3.Matrices'!$J$22,R69,"")</f>
        <v>#REF!</v>
      </c>
      <c r="S174" s="91" t="e">
        <f>IF($B69='3.Matrices'!$J$22,S69,"")</f>
        <v>#REF!</v>
      </c>
      <c r="T174" s="91" t="e">
        <f>IF($B69='3.Matrices'!$J$22,T69,"")</f>
        <v>#REF!</v>
      </c>
      <c r="U174" s="91" t="e">
        <f>IF($B69='3.Matrices'!$J$22,U69,"")</f>
        <v>#REF!</v>
      </c>
      <c r="V174" s="91" t="e">
        <f>IF($B69='3.Matrices'!$J$22,V69,"")</f>
        <v>#REF!</v>
      </c>
      <c r="W174" s="91" t="e">
        <f>IF($B69='3.Matrices'!$J$22,W69,"")</f>
        <v>#REF!</v>
      </c>
      <c r="X174" s="92" t="e">
        <f>IF($B69='3.Matrices'!$J$22,X69,"")</f>
        <v>#REF!</v>
      </c>
      <c r="Y174" s="92" t="e">
        <f>IF($B69='3.Matrices'!$J$22,Y69,"")</f>
        <v>#REF!</v>
      </c>
      <c r="Z174" s="92" t="e">
        <f>IF($B69='3.Matrices'!$J$22,Z69,"")</f>
        <v>#REF!</v>
      </c>
      <c r="AA174" s="92" t="e">
        <f>IF($B69='3.Matrices'!$J$22,AA69,"")</f>
        <v>#REF!</v>
      </c>
      <c r="AB174" s="92" t="e">
        <f>IF($B69='3.Matrices'!$J$22,AB69,"")</f>
        <v>#REF!</v>
      </c>
      <c r="AC174" s="54" t="e">
        <f t="shared" si="7"/>
        <v>#REF!</v>
      </c>
      <c r="AD174" s="89" t="e">
        <f>IF($B69='3.Matrices'!$J$22,AD69,"")</f>
        <v>#REF!</v>
      </c>
      <c r="AE174" s="89" t="e">
        <f>IF($B69='3.Matrices'!$J$22,AE69,"")</f>
        <v>#REF!</v>
      </c>
      <c r="AF174" s="89" t="e">
        <f>IF($B69='3.Matrices'!$J$22,AF69,"")</f>
        <v>#REF!</v>
      </c>
      <c r="AG174" s="90" t="e">
        <f>IF($B69='3.Matrices'!$J$22,AG69,"")</f>
        <v>#REF!</v>
      </c>
      <c r="AH174" s="90" t="e">
        <f>IF($B69='3.Matrices'!$J$22,AH69,"")</f>
        <v>#REF!</v>
      </c>
      <c r="AI174" s="90" t="e">
        <f>IF($B69='3.Matrices'!$J$22,AI69,"")</f>
        <v>#REF!</v>
      </c>
      <c r="AJ174" s="90" t="e">
        <f>IF($B69='3.Matrices'!$J$22,AJ69,"")</f>
        <v>#REF!</v>
      </c>
      <c r="AK174" s="90" t="e">
        <f>IF($B69='3.Matrices'!$J$22,AK69,"")</f>
        <v>#REF!</v>
      </c>
      <c r="AL174" s="90" t="e">
        <f>IF($B69='3.Matrices'!$J$22,AL69,"")</f>
        <v>#REF!</v>
      </c>
      <c r="AM174" s="90" t="e">
        <f>IF($B69='3.Matrices'!$J$22,AM69,"")</f>
        <v>#REF!</v>
      </c>
      <c r="AN174" s="90" t="e">
        <f>IF($B69='3.Matrices'!$J$22,AN69,"")</f>
        <v>#REF!</v>
      </c>
      <c r="AO174" s="91" t="e">
        <f>IF($B69='3.Matrices'!$J$22,AO69,"")</f>
        <v>#REF!</v>
      </c>
      <c r="AP174" s="91" t="e">
        <f>IF($B69='3.Matrices'!$J$22,AP69,"")</f>
        <v>#REF!</v>
      </c>
      <c r="AQ174" s="91" t="e">
        <f>IF($B69='3.Matrices'!$J$22,AQ69,"")</f>
        <v>#REF!</v>
      </c>
      <c r="AR174" s="91" t="e">
        <f>IF($B69='3.Matrices'!$J$22,AR69,"")</f>
        <v>#REF!</v>
      </c>
      <c r="AS174" s="91" t="e">
        <f>IF($B69='3.Matrices'!$J$22,AS69,"")</f>
        <v>#REF!</v>
      </c>
      <c r="AT174" s="91" t="e">
        <f>IF($B69='3.Matrices'!$J$22,AT69,"")</f>
        <v>#REF!</v>
      </c>
      <c r="AU174" s="91" t="e">
        <f>IF($B69='3.Matrices'!$J$22,AU69,"")</f>
        <v>#REF!</v>
      </c>
      <c r="AV174" s="91" t="e">
        <f>IF($B69='3.Matrices'!$J$22,AV69,"")</f>
        <v>#REF!</v>
      </c>
      <c r="AW174" s="91" t="e">
        <f>IF($B69='3.Matrices'!$J$22,AW69,"")</f>
        <v>#REF!</v>
      </c>
      <c r="AX174" s="92" t="e">
        <f>IF($B69='3.Matrices'!$J$22,AX69,"")</f>
        <v>#REF!</v>
      </c>
      <c r="AY174" s="92" t="e">
        <f>IF($B69='3.Matrices'!$J$22,AY69,"")</f>
        <v>#REF!</v>
      </c>
      <c r="AZ174" s="92" t="e">
        <f>IF($B69='3.Matrices'!$J$22,AZ69,"")</f>
        <v>#REF!</v>
      </c>
      <c r="BA174" s="92" t="e">
        <f>IF($B69='3.Matrices'!$J$22,BA69,"")</f>
        <v>#REF!</v>
      </c>
      <c r="BB174" s="92" t="e">
        <f>IF($B69='3.Matrices'!$J$22,BB69,"")</f>
        <v>#REF!</v>
      </c>
    </row>
    <row r="175" spans="3:54" x14ac:dyDescent="0.25">
      <c r="C175" s="93" t="e">
        <f t="shared" si="6"/>
        <v>#REF!</v>
      </c>
      <c r="D175" s="89" t="e">
        <f>IF($B70='3.Matrices'!$J$22,D70,"")</f>
        <v>#REF!</v>
      </c>
      <c r="E175" s="89" t="e">
        <f>IF($B70='3.Matrices'!$J$22,E70,"")</f>
        <v>#REF!</v>
      </c>
      <c r="F175" s="89" t="e">
        <f>IF($B70='3.Matrices'!$J$22,F70,"")</f>
        <v>#REF!</v>
      </c>
      <c r="G175" s="90" t="e">
        <f>IF($B70='3.Matrices'!$J$22,G70,"")</f>
        <v>#REF!</v>
      </c>
      <c r="H175" s="90" t="e">
        <f>IF($B70='3.Matrices'!$J$22,H70,"")</f>
        <v>#REF!</v>
      </c>
      <c r="I175" s="90" t="e">
        <f>IF($B70='3.Matrices'!$J$22,I70,"")</f>
        <v>#REF!</v>
      </c>
      <c r="J175" s="90" t="e">
        <f>IF($B70='3.Matrices'!$J$22,J70,"")</f>
        <v>#REF!</v>
      </c>
      <c r="K175" s="90" t="e">
        <f>IF($B70='3.Matrices'!$J$22,K70,"")</f>
        <v>#REF!</v>
      </c>
      <c r="L175" s="90" t="e">
        <f>IF($B70='3.Matrices'!$J$22,L70,"")</f>
        <v>#REF!</v>
      </c>
      <c r="M175" s="90" t="e">
        <f>IF($B70='3.Matrices'!$J$22,M70,"")</f>
        <v>#REF!</v>
      </c>
      <c r="N175" s="90" t="e">
        <f>IF($B70='3.Matrices'!$J$22,N70,"")</f>
        <v>#REF!</v>
      </c>
      <c r="O175" s="91" t="e">
        <f>IF($B70='3.Matrices'!$J$22,O70,"")</f>
        <v>#REF!</v>
      </c>
      <c r="P175" s="91" t="e">
        <f>IF($B70='3.Matrices'!$J$22,P70,"")</f>
        <v>#REF!</v>
      </c>
      <c r="Q175" s="91" t="e">
        <f>IF($B70='3.Matrices'!$J$22,Q70,"")</f>
        <v>#REF!</v>
      </c>
      <c r="R175" s="91" t="e">
        <f>IF($B70='3.Matrices'!$J$22,R70,"")</f>
        <v>#REF!</v>
      </c>
      <c r="S175" s="91" t="e">
        <f>IF($B70='3.Matrices'!$J$22,S70,"")</f>
        <v>#REF!</v>
      </c>
      <c r="T175" s="91" t="e">
        <f>IF($B70='3.Matrices'!$J$22,T70,"")</f>
        <v>#REF!</v>
      </c>
      <c r="U175" s="91" t="e">
        <f>IF($B70='3.Matrices'!$J$22,U70,"")</f>
        <v>#REF!</v>
      </c>
      <c r="V175" s="91" t="e">
        <f>IF($B70='3.Matrices'!$J$22,V70,"")</f>
        <v>#REF!</v>
      </c>
      <c r="W175" s="91" t="e">
        <f>IF($B70='3.Matrices'!$J$22,W70,"")</f>
        <v>#REF!</v>
      </c>
      <c r="X175" s="92" t="e">
        <f>IF($B70='3.Matrices'!$J$22,X70,"")</f>
        <v>#REF!</v>
      </c>
      <c r="Y175" s="92" t="e">
        <f>IF($B70='3.Matrices'!$J$22,Y70,"")</f>
        <v>#REF!</v>
      </c>
      <c r="Z175" s="92" t="e">
        <f>IF($B70='3.Matrices'!$J$22,Z70,"")</f>
        <v>#REF!</v>
      </c>
      <c r="AA175" s="92" t="e">
        <f>IF($B70='3.Matrices'!$J$22,AA70,"")</f>
        <v>#REF!</v>
      </c>
      <c r="AB175" s="92" t="e">
        <f>IF($B70='3.Matrices'!$J$22,AB70,"")</f>
        <v>#REF!</v>
      </c>
      <c r="AC175" s="54" t="e">
        <f t="shared" si="7"/>
        <v>#REF!</v>
      </c>
      <c r="AD175" s="89" t="e">
        <f>IF($B70='3.Matrices'!$J$22,AD70,"")</f>
        <v>#REF!</v>
      </c>
      <c r="AE175" s="89" t="e">
        <f>IF($B70='3.Matrices'!$J$22,AE70,"")</f>
        <v>#REF!</v>
      </c>
      <c r="AF175" s="89" t="e">
        <f>IF($B70='3.Matrices'!$J$22,AF70,"")</f>
        <v>#REF!</v>
      </c>
      <c r="AG175" s="90" t="e">
        <f>IF($B70='3.Matrices'!$J$22,AG70,"")</f>
        <v>#REF!</v>
      </c>
      <c r="AH175" s="90" t="e">
        <f>IF($B70='3.Matrices'!$J$22,AH70,"")</f>
        <v>#REF!</v>
      </c>
      <c r="AI175" s="90" t="e">
        <f>IF($B70='3.Matrices'!$J$22,AI70,"")</f>
        <v>#REF!</v>
      </c>
      <c r="AJ175" s="90" t="e">
        <f>IF($B70='3.Matrices'!$J$22,AJ70,"")</f>
        <v>#REF!</v>
      </c>
      <c r="AK175" s="90" t="e">
        <f>IF($B70='3.Matrices'!$J$22,AK70,"")</f>
        <v>#REF!</v>
      </c>
      <c r="AL175" s="90" t="e">
        <f>IF($B70='3.Matrices'!$J$22,AL70,"")</f>
        <v>#REF!</v>
      </c>
      <c r="AM175" s="90" t="e">
        <f>IF($B70='3.Matrices'!$J$22,AM70,"")</f>
        <v>#REF!</v>
      </c>
      <c r="AN175" s="90" t="e">
        <f>IF($B70='3.Matrices'!$J$22,AN70,"")</f>
        <v>#REF!</v>
      </c>
      <c r="AO175" s="91" t="e">
        <f>IF($B70='3.Matrices'!$J$22,AO70,"")</f>
        <v>#REF!</v>
      </c>
      <c r="AP175" s="91" t="e">
        <f>IF($B70='3.Matrices'!$J$22,AP70,"")</f>
        <v>#REF!</v>
      </c>
      <c r="AQ175" s="91" t="e">
        <f>IF($B70='3.Matrices'!$J$22,AQ70,"")</f>
        <v>#REF!</v>
      </c>
      <c r="AR175" s="91" t="e">
        <f>IF($B70='3.Matrices'!$J$22,AR70,"")</f>
        <v>#REF!</v>
      </c>
      <c r="AS175" s="91" t="e">
        <f>IF($B70='3.Matrices'!$J$22,AS70,"")</f>
        <v>#REF!</v>
      </c>
      <c r="AT175" s="91" t="e">
        <f>IF($B70='3.Matrices'!$J$22,AT70,"")</f>
        <v>#REF!</v>
      </c>
      <c r="AU175" s="91" t="e">
        <f>IF($B70='3.Matrices'!$J$22,AU70,"")</f>
        <v>#REF!</v>
      </c>
      <c r="AV175" s="91" t="e">
        <f>IF($B70='3.Matrices'!$J$22,AV70,"")</f>
        <v>#REF!</v>
      </c>
      <c r="AW175" s="91" t="e">
        <f>IF($B70='3.Matrices'!$J$22,AW70,"")</f>
        <v>#REF!</v>
      </c>
      <c r="AX175" s="92" t="e">
        <f>IF($B70='3.Matrices'!$J$22,AX70,"")</f>
        <v>#REF!</v>
      </c>
      <c r="AY175" s="92" t="e">
        <f>IF($B70='3.Matrices'!$J$22,AY70,"")</f>
        <v>#REF!</v>
      </c>
      <c r="AZ175" s="92" t="e">
        <f>IF($B70='3.Matrices'!$J$22,AZ70,"")</f>
        <v>#REF!</v>
      </c>
      <c r="BA175" s="92" t="e">
        <f>IF($B70='3.Matrices'!$J$22,BA70,"")</f>
        <v>#REF!</v>
      </c>
      <c r="BB175" s="92" t="e">
        <f>IF($B70='3.Matrices'!$J$22,BB70,"")</f>
        <v>#REF!</v>
      </c>
    </row>
    <row r="176" spans="3:54" x14ac:dyDescent="0.25">
      <c r="C176" s="93" t="e">
        <f t="shared" ref="C176:C210" si="8">C71</f>
        <v>#REF!</v>
      </c>
      <c r="D176" s="89" t="e">
        <f>IF($B71='3.Matrices'!$J$22,D71,"")</f>
        <v>#REF!</v>
      </c>
      <c r="E176" s="89" t="e">
        <f>IF($B71='3.Matrices'!$J$22,E71,"")</f>
        <v>#REF!</v>
      </c>
      <c r="F176" s="89" t="e">
        <f>IF($B71='3.Matrices'!$J$22,F71,"")</f>
        <v>#REF!</v>
      </c>
      <c r="G176" s="90" t="e">
        <f>IF($B71='3.Matrices'!$J$22,G71,"")</f>
        <v>#REF!</v>
      </c>
      <c r="H176" s="90" t="e">
        <f>IF($B71='3.Matrices'!$J$22,H71,"")</f>
        <v>#REF!</v>
      </c>
      <c r="I176" s="90" t="e">
        <f>IF($B71='3.Matrices'!$J$22,I71,"")</f>
        <v>#REF!</v>
      </c>
      <c r="J176" s="90" t="e">
        <f>IF($B71='3.Matrices'!$J$22,J71,"")</f>
        <v>#REF!</v>
      </c>
      <c r="K176" s="90" t="e">
        <f>IF($B71='3.Matrices'!$J$22,K71,"")</f>
        <v>#REF!</v>
      </c>
      <c r="L176" s="90" t="e">
        <f>IF($B71='3.Matrices'!$J$22,L71,"")</f>
        <v>#REF!</v>
      </c>
      <c r="M176" s="90" t="e">
        <f>IF($B71='3.Matrices'!$J$22,M71,"")</f>
        <v>#REF!</v>
      </c>
      <c r="N176" s="90" t="e">
        <f>IF($B71='3.Matrices'!$J$22,N71,"")</f>
        <v>#REF!</v>
      </c>
      <c r="O176" s="91" t="e">
        <f>IF($B71='3.Matrices'!$J$22,O71,"")</f>
        <v>#REF!</v>
      </c>
      <c r="P176" s="91" t="e">
        <f>IF($B71='3.Matrices'!$J$22,P71,"")</f>
        <v>#REF!</v>
      </c>
      <c r="Q176" s="91" t="e">
        <f>IF($B71='3.Matrices'!$J$22,Q71,"")</f>
        <v>#REF!</v>
      </c>
      <c r="R176" s="91" t="e">
        <f>IF($B71='3.Matrices'!$J$22,R71,"")</f>
        <v>#REF!</v>
      </c>
      <c r="S176" s="91" t="e">
        <f>IF($B71='3.Matrices'!$J$22,S71,"")</f>
        <v>#REF!</v>
      </c>
      <c r="T176" s="91" t="e">
        <f>IF($B71='3.Matrices'!$J$22,T71,"")</f>
        <v>#REF!</v>
      </c>
      <c r="U176" s="91" t="e">
        <f>IF($B71='3.Matrices'!$J$22,U71,"")</f>
        <v>#REF!</v>
      </c>
      <c r="V176" s="91" t="e">
        <f>IF($B71='3.Matrices'!$J$22,V71,"")</f>
        <v>#REF!</v>
      </c>
      <c r="W176" s="91" t="e">
        <f>IF($B71='3.Matrices'!$J$22,W71,"")</f>
        <v>#REF!</v>
      </c>
      <c r="X176" s="92" t="e">
        <f>IF($B71='3.Matrices'!$J$22,X71,"")</f>
        <v>#REF!</v>
      </c>
      <c r="Y176" s="92" t="e">
        <f>IF($B71='3.Matrices'!$J$22,Y71,"")</f>
        <v>#REF!</v>
      </c>
      <c r="Z176" s="92" t="e">
        <f>IF($B71='3.Matrices'!$J$22,Z71,"")</f>
        <v>#REF!</v>
      </c>
      <c r="AA176" s="92" t="e">
        <f>IF($B71='3.Matrices'!$J$22,AA71,"")</f>
        <v>#REF!</v>
      </c>
      <c r="AB176" s="92" t="e">
        <f>IF($B71='3.Matrices'!$J$22,AB71,"")</f>
        <v>#REF!</v>
      </c>
      <c r="AC176" s="54" t="e">
        <f t="shared" ref="AC176:AC210" si="9">AC71</f>
        <v>#REF!</v>
      </c>
      <c r="AD176" s="89" t="e">
        <f>IF($B71='3.Matrices'!$J$22,AD71,"")</f>
        <v>#REF!</v>
      </c>
      <c r="AE176" s="89" t="e">
        <f>IF($B71='3.Matrices'!$J$22,AE71,"")</f>
        <v>#REF!</v>
      </c>
      <c r="AF176" s="89" t="e">
        <f>IF($B71='3.Matrices'!$J$22,AF71,"")</f>
        <v>#REF!</v>
      </c>
      <c r="AG176" s="90" t="e">
        <f>IF($B71='3.Matrices'!$J$22,AG71,"")</f>
        <v>#REF!</v>
      </c>
      <c r="AH176" s="90" t="e">
        <f>IF($B71='3.Matrices'!$J$22,AH71,"")</f>
        <v>#REF!</v>
      </c>
      <c r="AI176" s="90" t="e">
        <f>IF($B71='3.Matrices'!$J$22,AI71,"")</f>
        <v>#REF!</v>
      </c>
      <c r="AJ176" s="90" t="e">
        <f>IF($B71='3.Matrices'!$J$22,AJ71,"")</f>
        <v>#REF!</v>
      </c>
      <c r="AK176" s="90" t="e">
        <f>IF($B71='3.Matrices'!$J$22,AK71,"")</f>
        <v>#REF!</v>
      </c>
      <c r="AL176" s="90" t="e">
        <f>IF($B71='3.Matrices'!$J$22,AL71,"")</f>
        <v>#REF!</v>
      </c>
      <c r="AM176" s="90" t="e">
        <f>IF($B71='3.Matrices'!$J$22,AM71,"")</f>
        <v>#REF!</v>
      </c>
      <c r="AN176" s="90" t="e">
        <f>IF($B71='3.Matrices'!$J$22,AN71,"")</f>
        <v>#REF!</v>
      </c>
      <c r="AO176" s="91" t="e">
        <f>IF($B71='3.Matrices'!$J$22,AO71,"")</f>
        <v>#REF!</v>
      </c>
      <c r="AP176" s="91" t="e">
        <f>IF($B71='3.Matrices'!$J$22,AP71,"")</f>
        <v>#REF!</v>
      </c>
      <c r="AQ176" s="91" t="e">
        <f>IF($B71='3.Matrices'!$J$22,AQ71,"")</f>
        <v>#REF!</v>
      </c>
      <c r="AR176" s="91" t="e">
        <f>IF($B71='3.Matrices'!$J$22,AR71,"")</f>
        <v>#REF!</v>
      </c>
      <c r="AS176" s="91" t="e">
        <f>IF($B71='3.Matrices'!$J$22,AS71,"")</f>
        <v>#REF!</v>
      </c>
      <c r="AT176" s="91" t="e">
        <f>IF($B71='3.Matrices'!$J$22,AT71,"")</f>
        <v>#REF!</v>
      </c>
      <c r="AU176" s="91" t="e">
        <f>IF($B71='3.Matrices'!$J$22,AU71,"")</f>
        <v>#REF!</v>
      </c>
      <c r="AV176" s="91" t="e">
        <f>IF($B71='3.Matrices'!$J$22,AV71,"")</f>
        <v>#REF!</v>
      </c>
      <c r="AW176" s="91" t="e">
        <f>IF($B71='3.Matrices'!$J$22,AW71,"")</f>
        <v>#REF!</v>
      </c>
      <c r="AX176" s="92" t="e">
        <f>IF($B71='3.Matrices'!$J$22,AX71,"")</f>
        <v>#REF!</v>
      </c>
      <c r="AY176" s="92" t="e">
        <f>IF($B71='3.Matrices'!$J$22,AY71,"")</f>
        <v>#REF!</v>
      </c>
      <c r="AZ176" s="92" t="e">
        <f>IF($B71='3.Matrices'!$J$22,AZ71,"")</f>
        <v>#REF!</v>
      </c>
      <c r="BA176" s="92" t="e">
        <f>IF($B71='3.Matrices'!$J$22,BA71,"")</f>
        <v>#REF!</v>
      </c>
      <c r="BB176" s="92" t="e">
        <f>IF($B71='3.Matrices'!$J$22,BB71,"")</f>
        <v>#REF!</v>
      </c>
    </row>
    <row r="177" spans="3:54" x14ac:dyDescent="0.25">
      <c r="C177" s="93" t="e">
        <f t="shared" si="8"/>
        <v>#REF!</v>
      </c>
      <c r="D177" s="89" t="e">
        <f>IF($B72='3.Matrices'!$J$22,D72,"")</f>
        <v>#REF!</v>
      </c>
      <c r="E177" s="89" t="e">
        <f>IF($B72='3.Matrices'!$J$22,E72,"")</f>
        <v>#REF!</v>
      </c>
      <c r="F177" s="89" t="e">
        <f>IF($B72='3.Matrices'!$J$22,F72,"")</f>
        <v>#REF!</v>
      </c>
      <c r="G177" s="90" t="e">
        <f>IF($B72='3.Matrices'!$J$22,G72,"")</f>
        <v>#REF!</v>
      </c>
      <c r="H177" s="90" t="e">
        <f>IF($B72='3.Matrices'!$J$22,H72,"")</f>
        <v>#REF!</v>
      </c>
      <c r="I177" s="90" t="e">
        <f>IF($B72='3.Matrices'!$J$22,I72,"")</f>
        <v>#REF!</v>
      </c>
      <c r="J177" s="90" t="e">
        <f>IF($B72='3.Matrices'!$J$22,J72,"")</f>
        <v>#REF!</v>
      </c>
      <c r="K177" s="90" t="e">
        <f>IF($B72='3.Matrices'!$J$22,K72,"")</f>
        <v>#REF!</v>
      </c>
      <c r="L177" s="90" t="e">
        <f>IF($B72='3.Matrices'!$J$22,L72,"")</f>
        <v>#REF!</v>
      </c>
      <c r="M177" s="90" t="e">
        <f>IF($B72='3.Matrices'!$J$22,M72,"")</f>
        <v>#REF!</v>
      </c>
      <c r="N177" s="90" t="e">
        <f>IF($B72='3.Matrices'!$J$22,N72,"")</f>
        <v>#REF!</v>
      </c>
      <c r="O177" s="91" t="e">
        <f>IF($B72='3.Matrices'!$J$22,O72,"")</f>
        <v>#REF!</v>
      </c>
      <c r="P177" s="91" t="e">
        <f>IF($B72='3.Matrices'!$J$22,P72,"")</f>
        <v>#REF!</v>
      </c>
      <c r="Q177" s="91" t="e">
        <f>IF($B72='3.Matrices'!$J$22,Q72,"")</f>
        <v>#REF!</v>
      </c>
      <c r="R177" s="91" t="e">
        <f>IF($B72='3.Matrices'!$J$22,R72,"")</f>
        <v>#REF!</v>
      </c>
      <c r="S177" s="91" t="e">
        <f>IF($B72='3.Matrices'!$J$22,S72,"")</f>
        <v>#REF!</v>
      </c>
      <c r="T177" s="91" t="e">
        <f>IF($B72='3.Matrices'!$J$22,T72,"")</f>
        <v>#REF!</v>
      </c>
      <c r="U177" s="91" t="e">
        <f>IF($B72='3.Matrices'!$J$22,U72,"")</f>
        <v>#REF!</v>
      </c>
      <c r="V177" s="91" t="e">
        <f>IF($B72='3.Matrices'!$J$22,V72,"")</f>
        <v>#REF!</v>
      </c>
      <c r="W177" s="91" t="e">
        <f>IF($B72='3.Matrices'!$J$22,W72,"")</f>
        <v>#REF!</v>
      </c>
      <c r="X177" s="92" t="e">
        <f>IF($B72='3.Matrices'!$J$22,X72,"")</f>
        <v>#REF!</v>
      </c>
      <c r="Y177" s="92" t="e">
        <f>IF($B72='3.Matrices'!$J$22,Y72,"")</f>
        <v>#REF!</v>
      </c>
      <c r="Z177" s="92" t="e">
        <f>IF($B72='3.Matrices'!$J$22,Z72,"")</f>
        <v>#REF!</v>
      </c>
      <c r="AA177" s="92" t="e">
        <f>IF($B72='3.Matrices'!$J$22,AA72,"")</f>
        <v>#REF!</v>
      </c>
      <c r="AB177" s="92" t="e">
        <f>IF($B72='3.Matrices'!$J$22,AB72,"")</f>
        <v>#REF!</v>
      </c>
      <c r="AC177" s="54" t="e">
        <f t="shared" si="9"/>
        <v>#REF!</v>
      </c>
      <c r="AD177" s="89" t="e">
        <f>IF($B72='3.Matrices'!$J$22,AD72,"")</f>
        <v>#REF!</v>
      </c>
      <c r="AE177" s="89" t="e">
        <f>IF($B72='3.Matrices'!$J$22,AE72,"")</f>
        <v>#REF!</v>
      </c>
      <c r="AF177" s="89" t="e">
        <f>IF($B72='3.Matrices'!$J$22,AF72,"")</f>
        <v>#REF!</v>
      </c>
      <c r="AG177" s="90" t="e">
        <f>IF($B72='3.Matrices'!$J$22,AG72,"")</f>
        <v>#REF!</v>
      </c>
      <c r="AH177" s="90" t="e">
        <f>IF($B72='3.Matrices'!$J$22,AH72,"")</f>
        <v>#REF!</v>
      </c>
      <c r="AI177" s="90" t="e">
        <f>IF($B72='3.Matrices'!$J$22,AI72,"")</f>
        <v>#REF!</v>
      </c>
      <c r="AJ177" s="90" t="e">
        <f>IF($B72='3.Matrices'!$J$22,AJ72,"")</f>
        <v>#REF!</v>
      </c>
      <c r="AK177" s="90" t="e">
        <f>IF($B72='3.Matrices'!$J$22,AK72,"")</f>
        <v>#REF!</v>
      </c>
      <c r="AL177" s="90" t="e">
        <f>IF($B72='3.Matrices'!$J$22,AL72,"")</f>
        <v>#REF!</v>
      </c>
      <c r="AM177" s="90" t="e">
        <f>IF($B72='3.Matrices'!$J$22,AM72,"")</f>
        <v>#REF!</v>
      </c>
      <c r="AN177" s="90" t="e">
        <f>IF($B72='3.Matrices'!$J$22,AN72,"")</f>
        <v>#REF!</v>
      </c>
      <c r="AO177" s="91" t="e">
        <f>IF($B72='3.Matrices'!$J$22,AO72,"")</f>
        <v>#REF!</v>
      </c>
      <c r="AP177" s="91" t="e">
        <f>IF($B72='3.Matrices'!$J$22,AP72,"")</f>
        <v>#REF!</v>
      </c>
      <c r="AQ177" s="91" t="e">
        <f>IF($B72='3.Matrices'!$J$22,AQ72,"")</f>
        <v>#REF!</v>
      </c>
      <c r="AR177" s="91" t="e">
        <f>IF($B72='3.Matrices'!$J$22,AR72,"")</f>
        <v>#REF!</v>
      </c>
      <c r="AS177" s="91" t="e">
        <f>IF($B72='3.Matrices'!$J$22,AS72,"")</f>
        <v>#REF!</v>
      </c>
      <c r="AT177" s="91" t="e">
        <f>IF($B72='3.Matrices'!$J$22,AT72,"")</f>
        <v>#REF!</v>
      </c>
      <c r="AU177" s="91" t="e">
        <f>IF($B72='3.Matrices'!$J$22,AU72,"")</f>
        <v>#REF!</v>
      </c>
      <c r="AV177" s="91" t="e">
        <f>IF($B72='3.Matrices'!$J$22,AV72,"")</f>
        <v>#REF!</v>
      </c>
      <c r="AW177" s="91" t="e">
        <f>IF($B72='3.Matrices'!$J$22,AW72,"")</f>
        <v>#REF!</v>
      </c>
      <c r="AX177" s="92" t="e">
        <f>IF($B72='3.Matrices'!$J$22,AX72,"")</f>
        <v>#REF!</v>
      </c>
      <c r="AY177" s="92" t="e">
        <f>IF($B72='3.Matrices'!$J$22,AY72,"")</f>
        <v>#REF!</v>
      </c>
      <c r="AZ177" s="92" t="e">
        <f>IF($B72='3.Matrices'!$J$22,AZ72,"")</f>
        <v>#REF!</v>
      </c>
      <c r="BA177" s="92" t="e">
        <f>IF($B72='3.Matrices'!$J$22,BA72,"")</f>
        <v>#REF!</v>
      </c>
      <c r="BB177" s="92" t="e">
        <f>IF($B72='3.Matrices'!$J$22,BB72,"")</f>
        <v>#REF!</v>
      </c>
    </row>
    <row r="178" spans="3:54" x14ac:dyDescent="0.25">
      <c r="C178" s="93" t="e">
        <f t="shared" si="8"/>
        <v>#REF!</v>
      </c>
      <c r="D178" s="89" t="e">
        <f>IF($B73='3.Matrices'!$J$22,D73,"")</f>
        <v>#REF!</v>
      </c>
      <c r="E178" s="89" t="e">
        <f>IF($B73='3.Matrices'!$J$22,E73,"")</f>
        <v>#REF!</v>
      </c>
      <c r="F178" s="89" t="e">
        <f>IF($B73='3.Matrices'!$J$22,F73,"")</f>
        <v>#REF!</v>
      </c>
      <c r="G178" s="90" t="e">
        <f>IF($B73='3.Matrices'!$J$22,G73,"")</f>
        <v>#REF!</v>
      </c>
      <c r="H178" s="90" t="e">
        <f>IF($B73='3.Matrices'!$J$22,H73,"")</f>
        <v>#REF!</v>
      </c>
      <c r="I178" s="90" t="e">
        <f>IF($B73='3.Matrices'!$J$22,I73,"")</f>
        <v>#REF!</v>
      </c>
      <c r="J178" s="90" t="e">
        <f>IF($B73='3.Matrices'!$J$22,J73,"")</f>
        <v>#REF!</v>
      </c>
      <c r="K178" s="90" t="e">
        <f>IF($B73='3.Matrices'!$J$22,K73,"")</f>
        <v>#REF!</v>
      </c>
      <c r="L178" s="90" t="e">
        <f>IF($B73='3.Matrices'!$J$22,L73,"")</f>
        <v>#REF!</v>
      </c>
      <c r="M178" s="90" t="e">
        <f>IF($B73='3.Matrices'!$J$22,M73,"")</f>
        <v>#REF!</v>
      </c>
      <c r="N178" s="90" t="e">
        <f>IF($B73='3.Matrices'!$J$22,N73,"")</f>
        <v>#REF!</v>
      </c>
      <c r="O178" s="91" t="e">
        <f>IF($B73='3.Matrices'!$J$22,O73,"")</f>
        <v>#REF!</v>
      </c>
      <c r="P178" s="91" t="e">
        <f>IF($B73='3.Matrices'!$J$22,P73,"")</f>
        <v>#REF!</v>
      </c>
      <c r="Q178" s="91" t="e">
        <f>IF($B73='3.Matrices'!$J$22,Q73,"")</f>
        <v>#REF!</v>
      </c>
      <c r="R178" s="91" t="e">
        <f>IF($B73='3.Matrices'!$J$22,R73,"")</f>
        <v>#REF!</v>
      </c>
      <c r="S178" s="91" t="e">
        <f>IF($B73='3.Matrices'!$J$22,S73,"")</f>
        <v>#REF!</v>
      </c>
      <c r="T178" s="91" t="e">
        <f>IF($B73='3.Matrices'!$J$22,T73,"")</f>
        <v>#REF!</v>
      </c>
      <c r="U178" s="91" t="e">
        <f>IF($B73='3.Matrices'!$J$22,U73,"")</f>
        <v>#REF!</v>
      </c>
      <c r="V178" s="91" t="e">
        <f>IF($B73='3.Matrices'!$J$22,V73,"")</f>
        <v>#REF!</v>
      </c>
      <c r="W178" s="91" t="e">
        <f>IF($B73='3.Matrices'!$J$22,W73,"")</f>
        <v>#REF!</v>
      </c>
      <c r="X178" s="92" t="e">
        <f>IF($B73='3.Matrices'!$J$22,X73,"")</f>
        <v>#REF!</v>
      </c>
      <c r="Y178" s="92" t="e">
        <f>IF($B73='3.Matrices'!$J$22,Y73,"")</f>
        <v>#REF!</v>
      </c>
      <c r="Z178" s="92" t="e">
        <f>IF($B73='3.Matrices'!$J$22,Z73,"")</f>
        <v>#REF!</v>
      </c>
      <c r="AA178" s="92" t="e">
        <f>IF($B73='3.Matrices'!$J$22,AA73,"")</f>
        <v>#REF!</v>
      </c>
      <c r="AB178" s="92" t="e">
        <f>IF($B73='3.Matrices'!$J$22,AB73,"")</f>
        <v>#REF!</v>
      </c>
      <c r="AC178" s="54" t="e">
        <f t="shared" si="9"/>
        <v>#REF!</v>
      </c>
      <c r="AD178" s="89" t="e">
        <f>IF($B73='3.Matrices'!$J$22,AD73,"")</f>
        <v>#REF!</v>
      </c>
      <c r="AE178" s="89" t="e">
        <f>IF($B73='3.Matrices'!$J$22,AE73,"")</f>
        <v>#REF!</v>
      </c>
      <c r="AF178" s="89" t="e">
        <f>IF($B73='3.Matrices'!$J$22,AF73,"")</f>
        <v>#REF!</v>
      </c>
      <c r="AG178" s="90" t="e">
        <f>IF($B73='3.Matrices'!$J$22,AG73,"")</f>
        <v>#REF!</v>
      </c>
      <c r="AH178" s="90" t="e">
        <f>IF($B73='3.Matrices'!$J$22,AH73,"")</f>
        <v>#REF!</v>
      </c>
      <c r="AI178" s="90" t="e">
        <f>IF($B73='3.Matrices'!$J$22,AI73,"")</f>
        <v>#REF!</v>
      </c>
      <c r="AJ178" s="90" t="e">
        <f>IF($B73='3.Matrices'!$J$22,AJ73,"")</f>
        <v>#REF!</v>
      </c>
      <c r="AK178" s="90" t="e">
        <f>IF($B73='3.Matrices'!$J$22,AK73,"")</f>
        <v>#REF!</v>
      </c>
      <c r="AL178" s="90" t="e">
        <f>IF($B73='3.Matrices'!$J$22,AL73,"")</f>
        <v>#REF!</v>
      </c>
      <c r="AM178" s="90" t="e">
        <f>IF($B73='3.Matrices'!$J$22,AM73,"")</f>
        <v>#REF!</v>
      </c>
      <c r="AN178" s="90" t="e">
        <f>IF($B73='3.Matrices'!$J$22,AN73,"")</f>
        <v>#REF!</v>
      </c>
      <c r="AO178" s="91" t="e">
        <f>IF($B73='3.Matrices'!$J$22,AO73,"")</f>
        <v>#REF!</v>
      </c>
      <c r="AP178" s="91" t="e">
        <f>IF($B73='3.Matrices'!$J$22,AP73,"")</f>
        <v>#REF!</v>
      </c>
      <c r="AQ178" s="91" t="e">
        <f>IF($B73='3.Matrices'!$J$22,AQ73,"")</f>
        <v>#REF!</v>
      </c>
      <c r="AR178" s="91" t="e">
        <f>IF($B73='3.Matrices'!$J$22,AR73,"")</f>
        <v>#REF!</v>
      </c>
      <c r="AS178" s="91" t="e">
        <f>IF($B73='3.Matrices'!$J$22,AS73,"")</f>
        <v>#REF!</v>
      </c>
      <c r="AT178" s="91" t="e">
        <f>IF($B73='3.Matrices'!$J$22,AT73,"")</f>
        <v>#REF!</v>
      </c>
      <c r="AU178" s="91" t="e">
        <f>IF($B73='3.Matrices'!$J$22,AU73,"")</f>
        <v>#REF!</v>
      </c>
      <c r="AV178" s="91" t="e">
        <f>IF($B73='3.Matrices'!$J$22,AV73,"")</f>
        <v>#REF!</v>
      </c>
      <c r="AW178" s="91" t="e">
        <f>IF($B73='3.Matrices'!$J$22,AW73,"")</f>
        <v>#REF!</v>
      </c>
      <c r="AX178" s="92" t="e">
        <f>IF($B73='3.Matrices'!$J$22,AX73,"")</f>
        <v>#REF!</v>
      </c>
      <c r="AY178" s="92" t="e">
        <f>IF($B73='3.Matrices'!$J$22,AY73,"")</f>
        <v>#REF!</v>
      </c>
      <c r="AZ178" s="92" t="e">
        <f>IF($B73='3.Matrices'!$J$22,AZ73,"")</f>
        <v>#REF!</v>
      </c>
      <c r="BA178" s="92" t="e">
        <f>IF($B73='3.Matrices'!$J$22,BA73,"")</f>
        <v>#REF!</v>
      </c>
      <c r="BB178" s="92" t="e">
        <f>IF($B73='3.Matrices'!$J$22,BB73,"")</f>
        <v>#REF!</v>
      </c>
    </row>
    <row r="179" spans="3:54" x14ac:dyDescent="0.25">
      <c r="C179" s="93" t="e">
        <f t="shared" si="8"/>
        <v>#REF!</v>
      </c>
      <c r="D179" s="89" t="e">
        <f>IF($B74='3.Matrices'!$J$22,D74,"")</f>
        <v>#REF!</v>
      </c>
      <c r="E179" s="89" t="e">
        <f>IF($B74='3.Matrices'!$J$22,E74,"")</f>
        <v>#REF!</v>
      </c>
      <c r="F179" s="89" t="e">
        <f>IF($B74='3.Matrices'!$J$22,F74,"")</f>
        <v>#REF!</v>
      </c>
      <c r="G179" s="90" t="e">
        <f>IF($B74='3.Matrices'!$J$22,G74,"")</f>
        <v>#REF!</v>
      </c>
      <c r="H179" s="90" t="e">
        <f>IF($B74='3.Matrices'!$J$22,H74,"")</f>
        <v>#REF!</v>
      </c>
      <c r="I179" s="90" t="e">
        <f>IF($B74='3.Matrices'!$J$22,I74,"")</f>
        <v>#REF!</v>
      </c>
      <c r="J179" s="90" t="e">
        <f>IF($B74='3.Matrices'!$J$22,J74,"")</f>
        <v>#REF!</v>
      </c>
      <c r="K179" s="90" t="e">
        <f>IF($B74='3.Matrices'!$J$22,K74,"")</f>
        <v>#REF!</v>
      </c>
      <c r="L179" s="90" t="e">
        <f>IF($B74='3.Matrices'!$J$22,L74,"")</f>
        <v>#REF!</v>
      </c>
      <c r="M179" s="90" t="e">
        <f>IF($B74='3.Matrices'!$J$22,M74,"")</f>
        <v>#REF!</v>
      </c>
      <c r="N179" s="90" t="e">
        <f>IF($B74='3.Matrices'!$J$22,N74,"")</f>
        <v>#REF!</v>
      </c>
      <c r="O179" s="91" t="e">
        <f>IF($B74='3.Matrices'!$J$22,O74,"")</f>
        <v>#REF!</v>
      </c>
      <c r="P179" s="91" t="e">
        <f>IF($B74='3.Matrices'!$J$22,P74,"")</f>
        <v>#REF!</v>
      </c>
      <c r="Q179" s="91" t="e">
        <f>IF($B74='3.Matrices'!$J$22,Q74,"")</f>
        <v>#REF!</v>
      </c>
      <c r="R179" s="91" t="e">
        <f>IF($B74='3.Matrices'!$J$22,R74,"")</f>
        <v>#REF!</v>
      </c>
      <c r="S179" s="91" t="e">
        <f>IF($B74='3.Matrices'!$J$22,S74,"")</f>
        <v>#REF!</v>
      </c>
      <c r="T179" s="91" t="e">
        <f>IF($B74='3.Matrices'!$J$22,T74,"")</f>
        <v>#REF!</v>
      </c>
      <c r="U179" s="91" t="e">
        <f>IF($B74='3.Matrices'!$J$22,U74,"")</f>
        <v>#REF!</v>
      </c>
      <c r="V179" s="91" t="e">
        <f>IF($B74='3.Matrices'!$J$22,V74,"")</f>
        <v>#REF!</v>
      </c>
      <c r="W179" s="91" t="e">
        <f>IF($B74='3.Matrices'!$J$22,W74,"")</f>
        <v>#REF!</v>
      </c>
      <c r="X179" s="92" t="e">
        <f>IF($B74='3.Matrices'!$J$22,X74,"")</f>
        <v>#REF!</v>
      </c>
      <c r="Y179" s="92" t="e">
        <f>IF($B74='3.Matrices'!$J$22,Y74,"")</f>
        <v>#REF!</v>
      </c>
      <c r="Z179" s="92" t="e">
        <f>IF($B74='3.Matrices'!$J$22,Z74,"")</f>
        <v>#REF!</v>
      </c>
      <c r="AA179" s="92" t="e">
        <f>IF($B74='3.Matrices'!$J$22,AA74,"")</f>
        <v>#REF!</v>
      </c>
      <c r="AB179" s="92" t="e">
        <f>IF($B74='3.Matrices'!$J$22,AB74,"")</f>
        <v>#REF!</v>
      </c>
      <c r="AC179" s="54" t="e">
        <f t="shared" si="9"/>
        <v>#REF!</v>
      </c>
      <c r="AD179" s="89" t="e">
        <f>IF($B74='3.Matrices'!$J$22,AD74,"")</f>
        <v>#REF!</v>
      </c>
      <c r="AE179" s="89" t="e">
        <f>IF($B74='3.Matrices'!$J$22,AE74,"")</f>
        <v>#REF!</v>
      </c>
      <c r="AF179" s="89" t="e">
        <f>IF($B74='3.Matrices'!$J$22,AF74,"")</f>
        <v>#REF!</v>
      </c>
      <c r="AG179" s="90" t="e">
        <f>IF($B74='3.Matrices'!$J$22,AG74,"")</f>
        <v>#REF!</v>
      </c>
      <c r="AH179" s="90" t="e">
        <f>IF($B74='3.Matrices'!$J$22,AH74,"")</f>
        <v>#REF!</v>
      </c>
      <c r="AI179" s="90" t="e">
        <f>IF($B74='3.Matrices'!$J$22,AI74,"")</f>
        <v>#REF!</v>
      </c>
      <c r="AJ179" s="90" t="e">
        <f>IF($B74='3.Matrices'!$J$22,AJ74,"")</f>
        <v>#REF!</v>
      </c>
      <c r="AK179" s="90" t="e">
        <f>IF($B74='3.Matrices'!$J$22,AK74,"")</f>
        <v>#REF!</v>
      </c>
      <c r="AL179" s="90" t="e">
        <f>IF($B74='3.Matrices'!$J$22,AL74,"")</f>
        <v>#REF!</v>
      </c>
      <c r="AM179" s="90" t="e">
        <f>IF($B74='3.Matrices'!$J$22,AM74,"")</f>
        <v>#REF!</v>
      </c>
      <c r="AN179" s="90" t="e">
        <f>IF($B74='3.Matrices'!$J$22,AN74,"")</f>
        <v>#REF!</v>
      </c>
      <c r="AO179" s="91" t="e">
        <f>IF($B74='3.Matrices'!$J$22,AO74,"")</f>
        <v>#REF!</v>
      </c>
      <c r="AP179" s="91" t="e">
        <f>IF($B74='3.Matrices'!$J$22,AP74,"")</f>
        <v>#REF!</v>
      </c>
      <c r="AQ179" s="91" t="e">
        <f>IF($B74='3.Matrices'!$J$22,AQ74,"")</f>
        <v>#REF!</v>
      </c>
      <c r="AR179" s="91" t="e">
        <f>IF($B74='3.Matrices'!$J$22,AR74,"")</f>
        <v>#REF!</v>
      </c>
      <c r="AS179" s="91" t="e">
        <f>IF($B74='3.Matrices'!$J$22,AS74,"")</f>
        <v>#REF!</v>
      </c>
      <c r="AT179" s="91" t="e">
        <f>IF($B74='3.Matrices'!$J$22,AT74,"")</f>
        <v>#REF!</v>
      </c>
      <c r="AU179" s="91" t="e">
        <f>IF($B74='3.Matrices'!$J$22,AU74,"")</f>
        <v>#REF!</v>
      </c>
      <c r="AV179" s="91" t="e">
        <f>IF($B74='3.Matrices'!$J$22,AV74,"")</f>
        <v>#REF!</v>
      </c>
      <c r="AW179" s="91" t="e">
        <f>IF($B74='3.Matrices'!$J$22,AW74,"")</f>
        <v>#REF!</v>
      </c>
      <c r="AX179" s="92" t="e">
        <f>IF($B74='3.Matrices'!$J$22,AX74,"")</f>
        <v>#REF!</v>
      </c>
      <c r="AY179" s="92" t="e">
        <f>IF($B74='3.Matrices'!$J$22,AY74,"")</f>
        <v>#REF!</v>
      </c>
      <c r="AZ179" s="92" t="e">
        <f>IF($B74='3.Matrices'!$J$22,AZ74,"")</f>
        <v>#REF!</v>
      </c>
      <c r="BA179" s="92" t="e">
        <f>IF($B74='3.Matrices'!$J$22,BA74,"")</f>
        <v>#REF!</v>
      </c>
      <c r="BB179" s="92" t="e">
        <f>IF($B74='3.Matrices'!$J$22,BB74,"")</f>
        <v>#REF!</v>
      </c>
    </row>
    <row r="180" spans="3:54" x14ac:dyDescent="0.25">
      <c r="C180" s="93" t="e">
        <f t="shared" si="8"/>
        <v>#REF!</v>
      </c>
      <c r="D180" s="89" t="e">
        <f>IF($B75='3.Matrices'!$J$22,D75,"")</f>
        <v>#REF!</v>
      </c>
      <c r="E180" s="89" t="e">
        <f>IF($B75='3.Matrices'!$J$22,E75,"")</f>
        <v>#REF!</v>
      </c>
      <c r="F180" s="89" t="e">
        <f>IF($B75='3.Matrices'!$J$22,F75,"")</f>
        <v>#REF!</v>
      </c>
      <c r="G180" s="90" t="e">
        <f>IF($B75='3.Matrices'!$J$22,G75,"")</f>
        <v>#REF!</v>
      </c>
      <c r="H180" s="90" t="e">
        <f>IF($B75='3.Matrices'!$J$22,H75,"")</f>
        <v>#REF!</v>
      </c>
      <c r="I180" s="90" t="e">
        <f>IF($B75='3.Matrices'!$J$22,I75,"")</f>
        <v>#REF!</v>
      </c>
      <c r="J180" s="90" t="e">
        <f>IF($B75='3.Matrices'!$J$22,J75,"")</f>
        <v>#REF!</v>
      </c>
      <c r="K180" s="90" t="e">
        <f>IF($B75='3.Matrices'!$J$22,K75,"")</f>
        <v>#REF!</v>
      </c>
      <c r="L180" s="90" t="e">
        <f>IF($B75='3.Matrices'!$J$22,L75,"")</f>
        <v>#REF!</v>
      </c>
      <c r="M180" s="90" t="e">
        <f>IF($B75='3.Matrices'!$J$22,M75,"")</f>
        <v>#REF!</v>
      </c>
      <c r="N180" s="90" t="e">
        <f>IF($B75='3.Matrices'!$J$22,N75,"")</f>
        <v>#REF!</v>
      </c>
      <c r="O180" s="91" t="e">
        <f>IF($B75='3.Matrices'!$J$22,O75,"")</f>
        <v>#REF!</v>
      </c>
      <c r="P180" s="91" t="e">
        <f>IF($B75='3.Matrices'!$J$22,P75,"")</f>
        <v>#REF!</v>
      </c>
      <c r="Q180" s="91" t="e">
        <f>IF($B75='3.Matrices'!$J$22,Q75,"")</f>
        <v>#REF!</v>
      </c>
      <c r="R180" s="91" t="e">
        <f>IF($B75='3.Matrices'!$J$22,R75,"")</f>
        <v>#REF!</v>
      </c>
      <c r="S180" s="91" t="e">
        <f>IF($B75='3.Matrices'!$J$22,S75,"")</f>
        <v>#REF!</v>
      </c>
      <c r="T180" s="91" t="e">
        <f>IF($B75='3.Matrices'!$J$22,T75,"")</f>
        <v>#REF!</v>
      </c>
      <c r="U180" s="91" t="e">
        <f>IF($B75='3.Matrices'!$J$22,U75,"")</f>
        <v>#REF!</v>
      </c>
      <c r="V180" s="91" t="e">
        <f>IF($B75='3.Matrices'!$J$22,V75,"")</f>
        <v>#REF!</v>
      </c>
      <c r="W180" s="91" t="e">
        <f>IF($B75='3.Matrices'!$J$22,W75,"")</f>
        <v>#REF!</v>
      </c>
      <c r="X180" s="92" t="e">
        <f>IF($B75='3.Matrices'!$J$22,X75,"")</f>
        <v>#REF!</v>
      </c>
      <c r="Y180" s="92" t="e">
        <f>IF($B75='3.Matrices'!$J$22,Y75,"")</f>
        <v>#REF!</v>
      </c>
      <c r="Z180" s="92" t="e">
        <f>IF($B75='3.Matrices'!$J$22,Z75,"")</f>
        <v>#REF!</v>
      </c>
      <c r="AA180" s="92" t="e">
        <f>IF($B75='3.Matrices'!$J$22,AA75,"")</f>
        <v>#REF!</v>
      </c>
      <c r="AB180" s="92" t="e">
        <f>IF($B75='3.Matrices'!$J$22,AB75,"")</f>
        <v>#REF!</v>
      </c>
      <c r="AC180" s="54" t="e">
        <f t="shared" si="9"/>
        <v>#REF!</v>
      </c>
      <c r="AD180" s="89" t="e">
        <f>IF($B75='3.Matrices'!$J$22,AD75,"")</f>
        <v>#REF!</v>
      </c>
      <c r="AE180" s="89" t="e">
        <f>IF($B75='3.Matrices'!$J$22,AE75,"")</f>
        <v>#REF!</v>
      </c>
      <c r="AF180" s="89" t="e">
        <f>IF($B75='3.Matrices'!$J$22,AF75,"")</f>
        <v>#REF!</v>
      </c>
      <c r="AG180" s="90" t="e">
        <f>IF($B75='3.Matrices'!$J$22,AG75,"")</f>
        <v>#REF!</v>
      </c>
      <c r="AH180" s="90" t="e">
        <f>IF($B75='3.Matrices'!$J$22,AH75,"")</f>
        <v>#REF!</v>
      </c>
      <c r="AI180" s="90" t="e">
        <f>IF($B75='3.Matrices'!$J$22,AI75,"")</f>
        <v>#REF!</v>
      </c>
      <c r="AJ180" s="90" t="e">
        <f>IF($B75='3.Matrices'!$J$22,AJ75,"")</f>
        <v>#REF!</v>
      </c>
      <c r="AK180" s="90" t="e">
        <f>IF($B75='3.Matrices'!$J$22,AK75,"")</f>
        <v>#REF!</v>
      </c>
      <c r="AL180" s="90" t="e">
        <f>IF($B75='3.Matrices'!$J$22,AL75,"")</f>
        <v>#REF!</v>
      </c>
      <c r="AM180" s="90" t="e">
        <f>IF($B75='3.Matrices'!$J$22,AM75,"")</f>
        <v>#REF!</v>
      </c>
      <c r="AN180" s="90" t="e">
        <f>IF($B75='3.Matrices'!$J$22,AN75,"")</f>
        <v>#REF!</v>
      </c>
      <c r="AO180" s="91" t="e">
        <f>IF($B75='3.Matrices'!$J$22,AO75,"")</f>
        <v>#REF!</v>
      </c>
      <c r="AP180" s="91" t="e">
        <f>IF($B75='3.Matrices'!$J$22,AP75,"")</f>
        <v>#REF!</v>
      </c>
      <c r="AQ180" s="91" t="e">
        <f>IF($B75='3.Matrices'!$J$22,AQ75,"")</f>
        <v>#REF!</v>
      </c>
      <c r="AR180" s="91" t="e">
        <f>IF($B75='3.Matrices'!$J$22,AR75,"")</f>
        <v>#REF!</v>
      </c>
      <c r="AS180" s="91" t="e">
        <f>IF($B75='3.Matrices'!$J$22,AS75,"")</f>
        <v>#REF!</v>
      </c>
      <c r="AT180" s="91" t="e">
        <f>IF($B75='3.Matrices'!$J$22,AT75,"")</f>
        <v>#REF!</v>
      </c>
      <c r="AU180" s="91" t="e">
        <f>IF($B75='3.Matrices'!$J$22,AU75,"")</f>
        <v>#REF!</v>
      </c>
      <c r="AV180" s="91" t="e">
        <f>IF($B75='3.Matrices'!$J$22,AV75,"")</f>
        <v>#REF!</v>
      </c>
      <c r="AW180" s="91" t="e">
        <f>IF($B75='3.Matrices'!$J$22,AW75,"")</f>
        <v>#REF!</v>
      </c>
      <c r="AX180" s="92" t="e">
        <f>IF($B75='3.Matrices'!$J$22,AX75,"")</f>
        <v>#REF!</v>
      </c>
      <c r="AY180" s="92" t="e">
        <f>IF($B75='3.Matrices'!$J$22,AY75,"")</f>
        <v>#REF!</v>
      </c>
      <c r="AZ180" s="92" t="e">
        <f>IF($B75='3.Matrices'!$J$22,AZ75,"")</f>
        <v>#REF!</v>
      </c>
      <c r="BA180" s="92" t="e">
        <f>IF($B75='3.Matrices'!$J$22,BA75,"")</f>
        <v>#REF!</v>
      </c>
      <c r="BB180" s="92" t="e">
        <f>IF($B75='3.Matrices'!$J$22,BB75,"")</f>
        <v>#REF!</v>
      </c>
    </row>
    <row r="181" spans="3:54" x14ac:dyDescent="0.25">
      <c r="C181" s="93" t="e">
        <f t="shared" si="8"/>
        <v>#REF!</v>
      </c>
      <c r="D181" s="89" t="e">
        <f>IF($B76='3.Matrices'!$J$22,D76,"")</f>
        <v>#REF!</v>
      </c>
      <c r="E181" s="89" t="e">
        <f>IF($B76='3.Matrices'!$J$22,E76,"")</f>
        <v>#REF!</v>
      </c>
      <c r="F181" s="89" t="e">
        <f>IF($B76='3.Matrices'!$J$22,F76,"")</f>
        <v>#REF!</v>
      </c>
      <c r="G181" s="90" t="e">
        <f>IF($B76='3.Matrices'!$J$22,G76,"")</f>
        <v>#REF!</v>
      </c>
      <c r="H181" s="90" t="e">
        <f>IF($B76='3.Matrices'!$J$22,H76,"")</f>
        <v>#REF!</v>
      </c>
      <c r="I181" s="90" t="e">
        <f>IF($B76='3.Matrices'!$J$22,I76,"")</f>
        <v>#REF!</v>
      </c>
      <c r="J181" s="90" t="e">
        <f>IF($B76='3.Matrices'!$J$22,J76,"")</f>
        <v>#REF!</v>
      </c>
      <c r="K181" s="90" t="e">
        <f>IF($B76='3.Matrices'!$J$22,K76,"")</f>
        <v>#REF!</v>
      </c>
      <c r="L181" s="90" t="e">
        <f>IF($B76='3.Matrices'!$J$22,L76,"")</f>
        <v>#REF!</v>
      </c>
      <c r="M181" s="90" t="e">
        <f>IF($B76='3.Matrices'!$J$22,M76,"")</f>
        <v>#REF!</v>
      </c>
      <c r="N181" s="90" t="e">
        <f>IF($B76='3.Matrices'!$J$22,N76,"")</f>
        <v>#REF!</v>
      </c>
      <c r="O181" s="91" t="e">
        <f>IF($B76='3.Matrices'!$J$22,O76,"")</f>
        <v>#REF!</v>
      </c>
      <c r="P181" s="91" t="e">
        <f>IF($B76='3.Matrices'!$J$22,P76,"")</f>
        <v>#REF!</v>
      </c>
      <c r="Q181" s="91" t="e">
        <f>IF($B76='3.Matrices'!$J$22,Q76,"")</f>
        <v>#REF!</v>
      </c>
      <c r="R181" s="91" t="e">
        <f>IF($B76='3.Matrices'!$J$22,R76,"")</f>
        <v>#REF!</v>
      </c>
      <c r="S181" s="91" t="e">
        <f>IF($B76='3.Matrices'!$J$22,S76,"")</f>
        <v>#REF!</v>
      </c>
      <c r="T181" s="91" t="e">
        <f>IF($B76='3.Matrices'!$J$22,T76,"")</f>
        <v>#REF!</v>
      </c>
      <c r="U181" s="91" t="e">
        <f>IF($B76='3.Matrices'!$J$22,U76,"")</f>
        <v>#REF!</v>
      </c>
      <c r="V181" s="91" t="e">
        <f>IF($B76='3.Matrices'!$J$22,V76,"")</f>
        <v>#REF!</v>
      </c>
      <c r="W181" s="91" t="e">
        <f>IF($B76='3.Matrices'!$J$22,W76,"")</f>
        <v>#REF!</v>
      </c>
      <c r="X181" s="92" t="e">
        <f>IF($B76='3.Matrices'!$J$22,X76,"")</f>
        <v>#REF!</v>
      </c>
      <c r="Y181" s="92" t="e">
        <f>IF($B76='3.Matrices'!$J$22,Y76,"")</f>
        <v>#REF!</v>
      </c>
      <c r="Z181" s="92" t="e">
        <f>IF($B76='3.Matrices'!$J$22,Z76,"")</f>
        <v>#REF!</v>
      </c>
      <c r="AA181" s="92" t="e">
        <f>IF($B76='3.Matrices'!$J$22,AA76,"")</f>
        <v>#REF!</v>
      </c>
      <c r="AB181" s="92" t="e">
        <f>IF($B76='3.Matrices'!$J$22,AB76,"")</f>
        <v>#REF!</v>
      </c>
      <c r="AC181" s="54" t="e">
        <f t="shared" si="9"/>
        <v>#REF!</v>
      </c>
      <c r="AD181" s="89" t="e">
        <f>IF($B76='3.Matrices'!$J$22,AD76,"")</f>
        <v>#REF!</v>
      </c>
      <c r="AE181" s="89" t="e">
        <f>IF($B76='3.Matrices'!$J$22,AE76,"")</f>
        <v>#REF!</v>
      </c>
      <c r="AF181" s="89" t="e">
        <f>IF($B76='3.Matrices'!$J$22,AF76,"")</f>
        <v>#REF!</v>
      </c>
      <c r="AG181" s="90" t="e">
        <f>IF($B76='3.Matrices'!$J$22,AG76,"")</f>
        <v>#REF!</v>
      </c>
      <c r="AH181" s="90" t="e">
        <f>IF($B76='3.Matrices'!$J$22,AH76,"")</f>
        <v>#REF!</v>
      </c>
      <c r="AI181" s="90" t="e">
        <f>IF($B76='3.Matrices'!$J$22,AI76,"")</f>
        <v>#REF!</v>
      </c>
      <c r="AJ181" s="90" t="e">
        <f>IF($B76='3.Matrices'!$J$22,AJ76,"")</f>
        <v>#REF!</v>
      </c>
      <c r="AK181" s="90" t="e">
        <f>IF($B76='3.Matrices'!$J$22,AK76,"")</f>
        <v>#REF!</v>
      </c>
      <c r="AL181" s="90" t="e">
        <f>IF($B76='3.Matrices'!$J$22,AL76,"")</f>
        <v>#REF!</v>
      </c>
      <c r="AM181" s="90" t="e">
        <f>IF($B76='3.Matrices'!$J$22,AM76,"")</f>
        <v>#REF!</v>
      </c>
      <c r="AN181" s="90" t="e">
        <f>IF($B76='3.Matrices'!$J$22,AN76,"")</f>
        <v>#REF!</v>
      </c>
      <c r="AO181" s="91" t="e">
        <f>IF($B76='3.Matrices'!$J$22,AO76,"")</f>
        <v>#REF!</v>
      </c>
      <c r="AP181" s="91" t="e">
        <f>IF($B76='3.Matrices'!$J$22,AP76,"")</f>
        <v>#REF!</v>
      </c>
      <c r="AQ181" s="91" t="e">
        <f>IF($B76='3.Matrices'!$J$22,AQ76,"")</f>
        <v>#REF!</v>
      </c>
      <c r="AR181" s="91" t="e">
        <f>IF($B76='3.Matrices'!$J$22,AR76,"")</f>
        <v>#REF!</v>
      </c>
      <c r="AS181" s="91" t="e">
        <f>IF($B76='3.Matrices'!$J$22,AS76,"")</f>
        <v>#REF!</v>
      </c>
      <c r="AT181" s="91" t="e">
        <f>IF($B76='3.Matrices'!$J$22,AT76,"")</f>
        <v>#REF!</v>
      </c>
      <c r="AU181" s="91" t="e">
        <f>IF($B76='3.Matrices'!$J$22,AU76,"")</f>
        <v>#REF!</v>
      </c>
      <c r="AV181" s="91" t="e">
        <f>IF($B76='3.Matrices'!$J$22,AV76,"")</f>
        <v>#REF!</v>
      </c>
      <c r="AW181" s="91" t="e">
        <f>IF($B76='3.Matrices'!$J$22,AW76,"")</f>
        <v>#REF!</v>
      </c>
      <c r="AX181" s="92" t="e">
        <f>IF($B76='3.Matrices'!$J$22,AX76,"")</f>
        <v>#REF!</v>
      </c>
      <c r="AY181" s="92" t="e">
        <f>IF($B76='3.Matrices'!$J$22,AY76,"")</f>
        <v>#REF!</v>
      </c>
      <c r="AZ181" s="92" t="e">
        <f>IF($B76='3.Matrices'!$J$22,AZ76,"")</f>
        <v>#REF!</v>
      </c>
      <c r="BA181" s="92" t="e">
        <f>IF($B76='3.Matrices'!$J$22,BA76,"")</f>
        <v>#REF!</v>
      </c>
      <c r="BB181" s="92" t="e">
        <f>IF($B76='3.Matrices'!$J$22,BB76,"")</f>
        <v>#REF!</v>
      </c>
    </row>
    <row r="182" spans="3:54" x14ac:dyDescent="0.25">
      <c r="C182" s="93" t="e">
        <f t="shared" si="8"/>
        <v>#REF!</v>
      </c>
      <c r="D182" s="89" t="e">
        <f>IF($B77='3.Matrices'!$J$22,D77,"")</f>
        <v>#REF!</v>
      </c>
      <c r="E182" s="89" t="e">
        <f>IF($B77='3.Matrices'!$J$22,E77,"")</f>
        <v>#REF!</v>
      </c>
      <c r="F182" s="89" t="e">
        <f>IF($B77='3.Matrices'!$J$22,F77,"")</f>
        <v>#REF!</v>
      </c>
      <c r="G182" s="90" t="e">
        <f>IF($B77='3.Matrices'!$J$22,G77,"")</f>
        <v>#REF!</v>
      </c>
      <c r="H182" s="90" t="e">
        <f>IF($B77='3.Matrices'!$J$22,H77,"")</f>
        <v>#REF!</v>
      </c>
      <c r="I182" s="90" t="e">
        <f>IF($B77='3.Matrices'!$J$22,I77,"")</f>
        <v>#REF!</v>
      </c>
      <c r="J182" s="90" t="e">
        <f>IF($B77='3.Matrices'!$J$22,J77,"")</f>
        <v>#REF!</v>
      </c>
      <c r="K182" s="90" t="e">
        <f>IF($B77='3.Matrices'!$J$22,K77,"")</f>
        <v>#REF!</v>
      </c>
      <c r="L182" s="90" t="e">
        <f>IF($B77='3.Matrices'!$J$22,L77,"")</f>
        <v>#REF!</v>
      </c>
      <c r="M182" s="90" t="e">
        <f>IF($B77='3.Matrices'!$J$22,M77,"")</f>
        <v>#REF!</v>
      </c>
      <c r="N182" s="90" t="e">
        <f>IF($B77='3.Matrices'!$J$22,N77,"")</f>
        <v>#REF!</v>
      </c>
      <c r="O182" s="91" t="e">
        <f>IF($B77='3.Matrices'!$J$22,O77,"")</f>
        <v>#REF!</v>
      </c>
      <c r="P182" s="91" t="e">
        <f>IF($B77='3.Matrices'!$J$22,P77,"")</f>
        <v>#REF!</v>
      </c>
      <c r="Q182" s="91" t="e">
        <f>IF($B77='3.Matrices'!$J$22,Q77,"")</f>
        <v>#REF!</v>
      </c>
      <c r="R182" s="91" t="e">
        <f>IF($B77='3.Matrices'!$J$22,R77,"")</f>
        <v>#REF!</v>
      </c>
      <c r="S182" s="91" t="e">
        <f>IF($B77='3.Matrices'!$J$22,S77,"")</f>
        <v>#REF!</v>
      </c>
      <c r="T182" s="91" t="e">
        <f>IF($B77='3.Matrices'!$J$22,T77,"")</f>
        <v>#REF!</v>
      </c>
      <c r="U182" s="91" t="e">
        <f>IF($B77='3.Matrices'!$J$22,U77,"")</f>
        <v>#REF!</v>
      </c>
      <c r="V182" s="91" t="e">
        <f>IF($B77='3.Matrices'!$J$22,V77,"")</f>
        <v>#REF!</v>
      </c>
      <c r="W182" s="91" t="e">
        <f>IF($B77='3.Matrices'!$J$22,W77,"")</f>
        <v>#REF!</v>
      </c>
      <c r="X182" s="92" t="e">
        <f>IF($B77='3.Matrices'!$J$22,X77,"")</f>
        <v>#REF!</v>
      </c>
      <c r="Y182" s="92" t="e">
        <f>IF($B77='3.Matrices'!$J$22,Y77,"")</f>
        <v>#REF!</v>
      </c>
      <c r="Z182" s="92" t="e">
        <f>IF($B77='3.Matrices'!$J$22,Z77,"")</f>
        <v>#REF!</v>
      </c>
      <c r="AA182" s="92" t="e">
        <f>IF($B77='3.Matrices'!$J$22,AA77,"")</f>
        <v>#REF!</v>
      </c>
      <c r="AB182" s="92" t="e">
        <f>IF($B77='3.Matrices'!$J$22,AB77,"")</f>
        <v>#REF!</v>
      </c>
      <c r="AC182" s="54" t="e">
        <f t="shared" si="9"/>
        <v>#REF!</v>
      </c>
      <c r="AD182" s="89" t="e">
        <f>IF($B77='3.Matrices'!$J$22,AD77,"")</f>
        <v>#REF!</v>
      </c>
      <c r="AE182" s="89" t="e">
        <f>IF($B77='3.Matrices'!$J$22,AE77,"")</f>
        <v>#REF!</v>
      </c>
      <c r="AF182" s="89" t="e">
        <f>IF($B77='3.Matrices'!$J$22,AF77,"")</f>
        <v>#REF!</v>
      </c>
      <c r="AG182" s="90" t="e">
        <f>IF($B77='3.Matrices'!$J$22,AG77,"")</f>
        <v>#REF!</v>
      </c>
      <c r="AH182" s="90" t="e">
        <f>IF($B77='3.Matrices'!$J$22,AH77,"")</f>
        <v>#REF!</v>
      </c>
      <c r="AI182" s="90" t="e">
        <f>IF($B77='3.Matrices'!$J$22,AI77,"")</f>
        <v>#REF!</v>
      </c>
      <c r="AJ182" s="90" t="e">
        <f>IF($B77='3.Matrices'!$J$22,AJ77,"")</f>
        <v>#REF!</v>
      </c>
      <c r="AK182" s="90" t="e">
        <f>IF($B77='3.Matrices'!$J$22,AK77,"")</f>
        <v>#REF!</v>
      </c>
      <c r="AL182" s="90" t="e">
        <f>IF($B77='3.Matrices'!$J$22,AL77,"")</f>
        <v>#REF!</v>
      </c>
      <c r="AM182" s="90" t="e">
        <f>IF($B77='3.Matrices'!$J$22,AM77,"")</f>
        <v>#REF!</v>
      </c>
      <c r="AN182" s="90" t="e">
        <f>IF($B77='3.Matrices'!$J$22,AN77,"")</f>
        <v>#REF!</v>
      </c>
      <c r="AO182" s="91" t="e">
        <f>IF($B77='3.Matrices'!$J$22,AO77,"")</f>
        <v>#REF!</v>
      </c>
      <c r="AP182" s="91" t="e">
        <f>IF($B77='3.Matrices'!$J$22,AP77,"")</f>
        <v>#REF!</v>
      </c>
      <c r="AQ182" s="91" t="e">
        <f>IF($B77='3.Matrices'!$J$22,AQ77,"")</f>
        <v>#REF!</v>
      </c>
      <c r="AR182" s="91" t="e">
        <f>IF($B77='3.Matrices'!$J$22,AR77,"")</f>
        <v>#REF!</v>
      </c>
      <c r="AS182" s="91" t="e">
        <f>IF($B77='3.Matrices'!$J$22,AS77,"")</f>
        <v>#REF!</v>
      </c>
      <c r="AT182" s="91" t="e">
        <f>IF($B77='3.Matrices'!$J$22,AT77,"")</f>
        <v>#REF!</v>
      </c>
      <c r="AU182" s="91" t="e">
        <f>IF($B77='3.Matrices'!$J$22,AU77,"")</f>
        <v>#REF!</v>
      </c>
      <c r="AV182" s="91" t="e">
        <f>IF($B77='3.Matrices'!$J$22,AV77,"")</f>
        <v>#REF!</v>
      </c>
      <c r="AW182" s="91" t="e">
        <f>IF($B77='3.Matrices'!$J$22,AW77,"")</f>
        <v>#REF!</v>
      </c>
      <c r="AX182" s="92" t="e">
        <f>IF($B77='3.Matrices'!$J$22,AX77,"")</f>
        <v>#REF!</v>
      </c>
      <c r="AY182" s="92" t="e">
        <f>IF($B77='3.Matrices'!$J$22,AY77,"")</f>
        <v>#REF!</v>
      </c>
      <c r="AZ182" s="92" t="e">
        <f>IF($B77='3.Matrices'!$J$22,AZ77,"")</f>
        <v>#REF!</v>
      </c>
      <c r="BA182" s="92" t="e">
        <f>IF($B77='3.Matrices'!$J$22,BA77,"")</f>
        <v>#REF!</v>
      </c>
      <c r="BB182" s="92" t="e">
        <f>IF($B77='3.Matrices'!$J$22,BB77,"")</f>
        <v>#REF!</v>
      </c>
    </row>
    <row r="183" spans="3:54" x14ac:dyDescent="0.25">
      <c r="C183" s="93" t="e">
        <f t="shared" si="8"/>
        <v>#REF!</v>
      </c>
      <c r="D183" s="89" t="e">
        <f>IF($B78='3.Matrices'!$J$22,D78,"")</f>
        <v>#REF!</v>
      </c>
      <c r="E183" s="89" t="e">
        <f>IF($B78='3.Matrices'!$J$22,E78,"")</f>
        <v>#REF!</v>
      </c>
      <c r="F183" s="89" t="e">
        <f>IF($B78='3.Matrices'!$J$22,F78,"")</f>
        <v>#REF!</v>
      </c>
      <c r="G183" s="90" t="e">
        <f>IF($B78='3.Matrices'!$J$22,G78,"")</f>
        <v>#REF!</v>
      </c>
      <c r="H183" s="90" t="e">
        <f>IF($B78='3.Matrices'!$J$22,H78,"")</f>
        <v>#REF!</v>
      </c>
      <c r="I183" s="90" t="e">
        <f>IF($B78='3.Matrices'!$J$22,I78,"")</f>
        <v>#REF!</v>
      </c>
      <c r="J183" s="90" t="e">
        <f>IF($B78='3.Matrices'!$J$22,J78,"")</f>
        <v>#REF!</v>
      </c>
      <c r="K183" s="90" t="e">
        <f>IF($B78='3.Matrices'!$J$22,K78,"")</f>
        <v>#REF!</v>
      </c>
      <c r="L183" s="90" t="e">
        <f>IF($B78='3.Matrices'!$J$22,L78,"")</f>
        <v>#REF!</v>
      </c>
      <c r="M183" s="90" t="e">
        <f>IF($B78='3.Matrices'!$J$22,M78,"")</f>
        <v>#REF!</v>
      </c>
      <c r="N183" s="90" t="e">
        <f>IF($B78='3.Matrices'!$J$22,N78,"")</f>
        <v>#REF!</v>
      </c>
      <c r="O183" s="91" t="e">
        <f>IF($B78='3.Matrices'!$J$22,O78,"")</f>
        <v>#REF!</v>
      </c>
      <c r="P183" s="91" t="e">
        <f>IF($B78='3.Matrices'!$J$22,P78,"")</f>
        <v>#REF!</v>
      </c>
      <c r="Q183" s="91" t="e">
        <f>IF($B78='3.Matrices'!$J$22,Q78,"")</f>
        <v>#REF!</v>
      </c>
      <c r="R183" s="91" t="e">
        <f>IF($B78='3.Matrices'!$J$22,R78,"")</f>
        <v>#REF!</v>
      </c>
      <c r="S183" s="91" t="e">
        <f>IF($B78='3.Matrices'!$J$22,S78,"")</f>
        <v>#REF!</v>
      </c>
      <c r="T183" s="91" t="e">
        <f>IF($B78='3.Matrices'!$J$22,T78,"")</f>
        <v>#REF!</v>
      </c>
      <c r="U183" s="91" t="e">
        <f>IF($B78='3.Matrices'!$J$22,U78,"")</f>
        <v>#REF!</v>
      </c>
      <c r="V183" s="91" t="e">
        <f>IF($B78='3.Matrices'!$J$22,V78,"")</f>
        <v>#REF!</v>
      </c>
      <c r="W183" s="91" t="e">
        <f>IF($B78='3.Matrices'!$J$22,W78,"")</f>
        <v>#REF!</v>
      </c>
      <c r="X183" s="92" t="e">
        <f>IF($B78='3.Matrices'!$J$22,X78,"")</f>
        <v>#REF!</v>
      </c>
      <c r="Y183" s="92" t="e">
        <f>IF($B78='3.Matrices'!$J$22,Y78,"")</f>
        <v>#REF!</v>
      </c>
      <c r="Z183" s="92" t="e">
        <f>IF($B78='3.Matrices'!$J$22,Z78,"")</f>
        <v>#REF!</v>
      </c>
      <c r="AA183" s="92" t="e">
        <f>IF($B78='3.Matrices'!$J$22,AA78,"")</f>
        <v>#REF!</v>
      </c>
      <c r="AB183" s="92" t="e">
        <f>IF($B78='3.Matrices'!$J$22,AB78,"")</f>
        <v>#REF!</v>
      </c>
      <c r="AC183" s="54" t="e">
        <f t="shared" si="9"/>
        <v>#REF!</v>
      </c>
      <c r="AD183" s="89" t="e">
        <f>IF($B78='3.Matrices'!$J$22,AD78,"")</f>
        <v>#REF!</v>
      </c>
      <c r="AE183" s="89" t="e">
        <f>IF($B78='3.Matrices'!$J$22,AE78,"")</f>
        <v>#REF!</v>
      </c>
      <c r="AF183" s="89" t="e">
        <f>IF($B78='3.Matrices'!$J$22,AF78,"")</f>
        <v>#REF!</v>
      </c>
      <c r="AG183" s="90" t="e">
        <f>IF($B78='3.Matrices'!$J$22,AG78,"")</f>
        <v>#REF!</v>
      </c>
      <c r="AH183" s="90" t="e">
        <f>IF($B78='3.Matrices'!$J$22,AH78,"")</f>
        <v>#REF!</v>
      </c>
      <c r="AI183" s="90" t="e">
        <f>IF($B78='3.Matrices'!$J$22,AI78,"")</f>
        <v>#REF!</v>
      </c>
      <c r="AJ183" s="90" t="e">
        <f>IF($B78='3.Matrices'!$J$22,AJ78,"")</f>
        <v>#REF!</v>
      </c>
      <c r="AK183" s="90" t="e">
        <f>IF($B78='3.Matrices'!$J$22,AK78,"")</f>
        <v>#REF!</v>
      </c>
      <c r="AL183" s="90" t="e">
        <f>IF($B78='3.Matrices'!$J$22,AL78,"")</f>
        <v>#REF!</v>
      </c>
      <c r="AM183" s="90" t="e">
        <f>IF($B78='3.Matrices'!$J$22,AM78,"")</f>
        <v>#REF!</v>
      </c>
      <c r="AN183" s="90" t="e">
        <f>IF($B78='3.Matrices'!$J$22,AN78,"")</f>
        <v>#REF!</v>
      </c>
      <c r="AO183" s="91" t="e">
        <f>IF($B78='3.Matrices'!$J$22,AO78,"")</f>
        <v>#REF!</v>
      </c>
      <c r="AP183" s="91" t="e">
        <f>IF($B78='3.Matrices'!$J$22,AP78,"")</f>
        <v>#REF!</v>
      </c>
      <c r="AQ183" s="91" t="e">
        <f>IF($B78='3.Matrices'!$J$22,AQ78,"")</f>
        <v>#REF!</v>
      </c>
      <c r="AR183" s="91" t="e">
        <f>IF($B78='3.Matrices'!$J$22,AR78,"")</f>
        <v>#REF!</v>
      </c>
      <c r="AS183" s="91" t="e">
        <f>IF($B78='3.Matrices'!$J$22,AS78,"")</f>
        <v>#REF!</v>
      </c>
      <c r="AT183" s="91" t="e">
        <f>IF($B78='3.Matrices'!$J$22,AT78,"")</f>
        <v>#REF!</v>
      </c>
      <c r="AU183" s="91" t="e">
        <f>IF($B78='3.Matrices'!$J$22,AU78,"")</f>
        <v>#REF!</v>
      </c>
      <c r="AV183" s="91" t="e">
        <f>IF($B78='3.Matrices'!$J$22,AV78,"")</f>
        <v>#REF!</v>
      </c>
      <c r="AW183" s="91" t="e">
        <f>IF($B78='3.Matrices'!$J$22,AW78,"")</f>
        <v>#REF!</v>
      </c>
      <c r="AX183" s="92" t="e">
        <f>IF($B78='3.Matrices'!$J$22,AX78,"")</f>
        <v>#REF!</v>
      </c>
      <c r="AY183" s="92" t="e">
        <f>IF($B78='3.Matrices'!$J$22,AY78,"")</f>
        <v>#REF!</v>
      </c>
      <c r="AZ183" s="92" t="e">
        <f>IF($B78='3.Matrices'!$J$22,AZ78,"")</f>
        <v>#REF!</v>
      </c>
      <c r="BA183" s="92" t="e">
        <f>IF($B78='3.Matrices'!$J$22,BA78,"")</f>
        <v>#REF!</v>
      </c>
      <c r="BB183" s="92" t="e">
        <f>IF($B78='3.Matrices'!$J$22,BB78,"")</f>
        <v>#REF!</v>
      </c>
    </row>
    <row r="184" spans="3:54" x14ac:dyDescent="0.25">
      <c r="C184" s="93" t="e">
        <f t="shared" si="8"/>
        <v>#REF!</v>
      </c>
      <c r="D184" s="89" t="e">
        <f>IF($B79='3.Matrices'!$J$22,D79,"")</f>
        <v>#REF!</v>
      </c>
      <c r="E184" s="89" t="e">
        <f>IF($B79='3.Matrices'!$J$22,E79,"")</f>
        <v>#REF!</v>
      </c>
      <c r="F184" s="89" t="e">
        <f>IF($B79='3.Matrices'!$J$22,F79,"")</f>
        <v>#REF!</v>
      </c>
      <c r="G184" s="90" t="e">
        <f>IF($B79='3.Matrices'!$J$22,G79,"")</f>
        <v>#REF!</v>
      </c>
      <c r="H184" s="90" t="e">
        <f>IF($B79='3.Matrices'!$J$22,H79,"")</f>
        <v>#REF!</v>
      </c>
      <c r="I184" s="90" t="e">
        <f>IF($B79='3.Matrices'!$J$22,I79,"")</f>
        <v>#REF!</v>
      </c>
      <c r="J184" s="90" t="e">
        <f>IF($B79='3.Matrices'!$J$22,J79,"")</f>
        <v>#REF!</v>
      </c>
      <c r="K184" s="90" t="e">
        <f>IF($B79='3.Matrices'!$J$22,K79,"")</f>
        <v>#REF!</v>
      </c>
      <c r="L184" s="90" t="e">
        <f>IF($B79='3.Matrices'!$J$22,L79,"")</f>
        <v>#REF!</v>
      </c>
      <c r="M184" s="90" t="e">
        <f>IF($B79='3.Matrices'!$J$22,M79,"")</f>
        <v>#REF!</v>
      </c>
      <c r="N184" s="90" t="e">
        <f>IF($B79='3.Matrices'!$J$22,N79,"")</f>
        <v>#REF!</v>
      </c>
      <c r="O184" s="91" t="e">
        <f>IF($B79='3.Matrices'!$J$22,O79,"")</f>
        <v>#REF!</v>
      </c>
      <c r="P184" s="91" t="e">
        <f>IF($B79='3.Matrices'!$J$22,P79,"")</f>
        <v>#REF!</v>
      </c>
      <c r="Q184" s="91" t="e">
        <f>IF($B79='3.Matrices'!$J$22,Q79,"")</f>
        <v>#REF!</v>
      </c>
      <c r="R184" s="91" t="e">
        <f>IF($B79='3.Matrices'!$J$22,R79,"")</f>
        <v>#REF!</v>
      </c>
      <c r="S184" s="91" t="e">
        <f>IF($B79='3.Matrices'!$J$22,S79,"")</f>
        <v>#REF!</v>
      </c>
      <c r="T184" s="91" t="e">
        <f>IF($B79='3.Matrices'!$J$22,T79,"")</f>
        <v>#REF!</v>
      </c>
      <c r="U184" s="91" t="e">
        <f>IF($B79='3.Matrices'!$J$22,U79,"")</f>
        <v>#REF!</v>
      </c>
      <c r="V184" s="91" t="e">
        <f>IF($B79='3.Matrices'!$J$22,V79,"")</f>
        <v>#REF!</v>
      </c>
      <c r="W184" s="91" t="e">
        <f>IF($B79='3.Matrices'!$J$22,W79,"")</f>
        <v>#REF!</v>
      </c>
      <c r="X184" s="92" t="e">
        <f>IF($B79='3.Matrices'!$J$22,X79,"")</f>
        <v>#REF!</v>
      </c>
      <c r="Y184" s="92" t="e">
        <f>IF($B79='3.Matrices'!$J$22,Y79,"")</f>
        <v>#REF!</v>
      </c>
      <c r="Z184" s="92" t="e">
        <f>IF($B79='3.Matrices'!$J$22,Z79,"")</f>
        <v>#REF!</v>
      </c>
      <c r="AA184" s="92" t="e">
        <f>IF($B79='3.Matrices'!$J$22,AA79,"")</f>
        <v>#REF!</v>
      </c>
      <c r="AB184" s="92" t="e">
        <f>IF($B79='3.Matrices'!$J$22,AB79,"")</f>
        <v>#REF!</v>
      </c>
      <c r="AC184" s="54" t="e">
        <f t="shared" si="9"/>
        <v>#REF!</v>
      </c>
      <c r="AD184" s="89" t="e">
        <f>IF($B79='3.Matrices'!$J$22,AD79,"")</f>
        <v>#REF!</v>
      </c>
      <c r="AE184" s="89" t="e">
        <f>IF($B79='3.Matrices'!$J$22,AE79,"")</f>
        <v>#REF!</v>
      </c>
      <c r="AF184" s="89" t="e">
        <f>IF($B79='3.Matrices'!$J$22,AF79,"")</f>
        <v>#REF!</v>
      </c>
      <c r="AG184" s="90" t="e">
        <f>IF($B79='3.Matrices'!$J$22,AG79,"")</f>
        <v>#REF!</v>
      </c>
      <c r="AH184" s="90" t="e">
        <f>IF($B79='3.Matrices'!$J$22,AH79,"")</f>
        <v>#REF!</v>
      </c>
      <c r="AI184" s="90" t="e">
        <f>IF($B79='3.Matrices'!$J$22,AI79,"")</f>
        <v>#REF!</v>
      </c>
      <c r="AJ184" s="90" t="e">
        <f>IF($B79='3.Matrices'!$J$22,AJ79,"")</f>
        <v>#REF!</v>
      </c>
      <c r="AK184" s="90" t="e">
        <f>IF($B79='3.Matrices'!$J$22,AK79,"")</f>
        <v>#REF!</v>
      </c>
      <c r="AL184" s="90" t="e">
        <f>IF($B79='3.Matrices'!$J$22,AL79,"")</f>
        <v>#REF!</v>
      </c>
      <c r="AM184" s="90" t="e">
        <f>IF($B79='3.Matrices'!$J$22,AM79,"")</f>
        <v>#REF!</v>
      </c>
      <c r="AN184" s="90" t="e">
        <f>IF($B79='3.Matrices'!$J$22,AN79,"")</f>
        <v>#REF!</v>
      </c>
      <c r="AO184" s="91" t="e">
        <f>IF($B79='3.Matrices'!$J$22,AO79,"")</f>
        <v>#REF!</v>
      </c>
      <c r="AP184" s="91" t="e">
        <f>IF($B79='3.Matrices'!$J$22,AP79,"")</f>
        <v>#REF!</v>
      </c>
      <c r="AQ184" s="91" t="e">
        <f>IF($B79='3.Matrices'!$J$22,AQ79,"")</f>
        <v>#REF!</v>
      </c>
      <c r="AR184" s="91" t="e">
        <f>IF($B79='3.Matrices'!$J$22,AR79,"")</f>
        <v>#REF!</v>
      </c>
      <c r="AS184" s="91" t="e">
        <f>IF($B79='3.Matrices'!$J$22,AS79,"")</f>
        <v>#REF!</v>
      </c>
      <c r="AT184" s="91" t="e">
        <f>IF($B79='3.Matrices'!$J$22,AT79,"")</f>
        <v>#REF!</v>
      </c>
      <c r="AU184" s="91" t="e">
        <f>IF($B79='3.Matrices'!$J$22,AU79,"")</f>
        <v>#REF!</v>
      </c>
      <c r="AV184" s="91" t="e">
        <f>IF($B79='3.Matrices'!$J$22,AV79,"")</f>
        <v>#REF!</v>
      </c>
      <c r="AW184" s="91" t="e">
        <f>IF($B79='3.Matrices'!$J$22,AW79,"")</f>
        <v>#REF!</v>
      </c>
      <c r="AX184" s="92" t="e">
        <f>IF($B79='3.Matrices'!$J$22,AX79,"")</f>
        <v>#REF!</v>
      </c>
      <c r="AY184" s="92" t="e">
        <f>IF($B79='3.Matrices'!$J$22,AY79,"")</f>
        <v>#REF!</v>
      </c>
      <c r="AZ184" s="92" t="e">
        <f>IF($B79='3.Matrices'!$J$22,AZ79,"")</f>
        <v>#REF!</v>
      </c>
      <c r="BA184" s="92" t="e">
        <f>IF($B79='3.Matrices'!$J$22,BA79,"")</f>
        <v>#REF!</v>
      </c>
      <c r="BB184" s="92" t="e">
        <f>IF($B79='3.Matrices'!$J$22,BB79,"")</f>
        <v>#REF!</v>
      </c>
    </row>
    <row r="185" spans="3:54" x14ac:dyDescent="0.25">
      <c r="C185" s="93" t="e">
        <f t="shared" si="8"/>
        <v>#REF!</v>
      </c>
      <c r="D185" s="89" t="e">
        <f>IF($B80='3.Matrices'!$J$22,D80,"")</f>
        <v>#REF!</v>
      </c>
      <c r="E185" s="89" t="e">
        <f>IF($B80='3.Matrices'!$J$22,E80,"")</f>
        <v>#REF!</v>
      </c>
      <c r="F185" s="89" t="e">
        <f>IF($B80='3.Matrices'!$J$22,F80,"")</f>
        <v>#REF!</v>
      </c>
      <c r="G185" s="90" t="e">
        <f>IF($B80='3.Matrices'!$J$22,G80,"")</f>
        <v>#REF!</v>
      </c>
      <c r="H185" s="90" t="e">
        <f>IF($B80='3.Matrices'!$J$22,H80,"")</f>
        <v>#REF!</v>
      </c>
      <c r="I185" s="90" t="e">
        <f>IF($B80='3.Matrices'!$J$22,I80,"")</f>
        <v>#REF!</v>
      </c>
      <c r="J185" s="90" t="e">
        <f>IF($B80='3.Matrices'!$J$22,J80,"")</f>
        <v>#REF!</v>
      </c>
      <c r="K185" s="90" t="e">
        <f>IF($B80='3.Matrices'!$J$22,K80,"")</f>
        <v>#REF!</v>
      </c>
      <c r="L185" s="90" t="e">
        <f>IF($B80='3.Matrices'!$J$22,L80,"")</f>
        <v>#REF!</v>
      </c>
      <c r="M185" s="90" t="e">
        <f>IF($B80='3.Matrices'!$J$22,M80,"")</f>
        <v>#REF!</v>
      </c>
      <c r="N185" s="90" t="e">
        <f>IF($B80='3.Matrices'!$J$22,N80,"")</f>
        <v>#REF!</v>
      </c>
      <c r="O185" s="91" t="e">
        <f>IF($B80='3.Matrices'!$J$22,O80,"")</f>
        <v>#REF!</v>
      </c>
      <c r="P185" s="91" t="e">
        <f>IF($B80='3.Matrices'!$J$22,P80,"")</f>
        <v>#REF!</v>
      </c>
      <c r="Q185" s="91" t="e">
        <f>IF($B80='3.Matrices'!$J$22,Q80,"")</f>
        <v>#REF!</v>
      </c>
      <c r="R185" s="91" t="e">
        <f>IF($B80='3.Matrices'!$J$22,R80,"")</f>
        <v>#REF!</v>
      </c>
      <c r="S185" s="91" t="e">
        <f>IF($B80='3.Matrices'!$J$22,S80,"")</f>
        <v>#REF!</v>
      </c>
      <c r="T185" s="91" t="e">
        <f>IF($B80='3.Matrices'!$J$22,T80,"")</f>
        <v>#REF!</v>
      </c>
      <c r="U185" s="91" t="e">
        <f>IF($B80='3.Matrices'!$J$22,U80,"")</f>
        <v>#REF!</v>
      </c>
      <c r="V185" s="91" t="e">
        <f>IF($B80='3.Matrices'!$J$22,V80,"")</f>
        <v>#REF!</v>
      </c>
      <c r="W185" s="91" t="e">
        <f>IF($B80='3.Matrices'!$J$22,W80,"")</f>
        <v>#REF!</v>
      </c>
      <c r="X185" s="92" t="e">
        <f>IF($B80='3.Matrices'!$J$22,X80,"")</f>
        <v>#REF!</v>
      </c>
      <c r="Y185" s="92" t="e">
        <f>IF($B80='3.Matrices'!$J$22,Y80,"")</f>
        <v>#REF!</v>
      </c>
      <c r="Z185" s="92" t="e">
        <f>IF($B80='3.Matrices'!$J$22,Z80,"")</f>
        <v>#REF!</v>
      </c>
      <c r="AA185" s="92" t="e">
        <f>IF($B80='3.Matrices'!$J$22,AA80,"")</f>
        <v>#REF!</v>
      </c>
      <c r="AB185" s="92" t="e">
        <f>IF($B80='3.Matrices'!$J$22,AB80,"")</f>
        <v>#REF!</v>
      </c>
      <c r="AC185" s="54" t="e">
        <f t="shared" si="9"/>
        <v>#REF!</v>
      </c>
      <c r="AD185" s="89" t="e">
        <f>IF($B80='3.Matrices'!$J$22,AD80,"")</f>
        <v>#REF!</v>
      </c>
      <c r="AE185" s="89" t="e">
        <f>IF($B80='3.Matrices'!$J$22,AE80,"")</f>
        <v>#REF!</v>
      </c>
      <c r="AF185" s="89" t="e">
        <f>IF($B80='3.Matrices'!$J$22,AF80,"")</f>
        <v>#REF!</v>
      </c>
      <c r="AG185" s="90" t="e">
        <f>IF($B80='3.Matrices'!$J$22,AG80,"")</f>
        <v>#REF!</v>
      </c>
      <c r="AH185" s="90" t="e">
        <f>IF($B80='3.Matrices'!$J$22,AH80,"")</f>
        <v>#REF!</v>
      </c>
      <c r="AI185" s="90" t="e">
        <f>IF($B80='3.Matrices'!$J$22,AI80,"")</f>
        <v>#REF!</v>
      </c>
      <c r="AJ185" s="90" t="e">
        <f>IF($B80='3.Matrices'!$J$22,AJ80,"")</f>
        <v>#REF!</v>
      </c>
      <c r="AK185" s="90" t="e">
        <f>IF($B80='3.Matrices'!$J$22,AK80,"")</f>
        <v>#REF!</v>
      </c>
      <c r="AL185" s="90" t="e">
        <f>IF($B80='3.Matrices'!$J$22,AL80,"")</f>
        <v>#REF!</v>
      </c>
      <c r="AM185" s="90" t="e">
        <f>IF($B80='3.Matrices'!$J$22,AM80,"")</f>
        <v>#REF!</v>
      </c>
      <c r="AN185" s="90" t="e">
        <f>IF($B80='3.Matrices'!$J$22,AN80,"")</f>
        <v>#REF!</v>
      </c>
      <c r="AO185" s="91" t="e">
        <f>IF($B80='3.Matrices'!$J$22,AO80,"")</f>
        <v>#REF!</v>
      </c>
      <c r="AP185" s="91" t="e">
        <f>IF($B80='3.Matrices'!$J$22,AP80,"")</f>
        <v>#REF!</v>
      </c>
      <c r="AQ185" s="91" t="e">
        <f>IF($B80='3.Matrices'!$J$22,AQ80,"")</f>
        <v>#REF!</v>
      </c>
      <c r="AR185" s="91" t="e">
        <f>IF($B80='3.Matrices'!$J$22,AR80,"")</f>
        <v>#REF!</v>
      </c>
      <c r="AS185" s="91" t="e">
        <f>IF($B80='3.Matrices'!$J$22,AS80,"")</f>
        <v>#REF!</v>
      </c>
      <c r="AT185" s="91" t="e">
        <f>IF($B80='3.Matrices'!$J$22,AT80,"")</f>
        <v>#REF!</v>
      </c>
      <c r="AU185" s="91" t="e">
        <f>IF($B80='3.Matrices'!$J$22,AU80,"")</f>
        <v>#REF!</v>
      </c>
      <c r="AV185" s="91" t="e">
        <f>IF($B80='3.Matrices'!$J$22,AV80,"")</f>
        <v>#REF!</v>
      </c>
      <c r="AW185" s="91" t="e">
        <f>IF($B80='3.Matrices'!$J$22,AW80,"")</f>
        <v>#REF!</v>
      </c>
      <c r="AX185" s="92" t="e">
        <f>IF($B80='3.Matrices'!$J$22,AX80,"")</f>
        <v>#REF!</v>
      </c>
      <c r="AY185" s="92" t="e">
        <f>IF($B80='3.Matrices'!$J$22,AY80,"")</f>
        <v>#REF!</v>
      </c>
      <c r="AZ185" s="92" t="e">
        <f>IF($B80='3.Matrices'!$J$22,AZ80,"")</f>
        <v>#REF!</v>
      </c>
      <c r="BA185" s="92" t="e">
        <f>IF($B80='3.Matrices'!$J$22,BA80,"")</f>
        <v>#REF!</v>
      </c>
      <c r="BB185" s="92" t="e">
        <f>IF($B80='3.Matrices'!$J$22,BB80,"")</f>
        <v>#REF!</v>
      </c>
    </row>
    <row r="186" spans="3:54" x14ac:dyDescent="0.25">
      <c r="C186" s="93" t="e">
        <f t="shared" si="8"/>
        <v>#REF!</v>
      </c>
      <c r="D186" s="89" t="e">
        <f>IF($B81='3.Matrices'!$J$22,D81,"")</f>
        <v>#REF!</v>
      </c>
      <c r="E186" s="89" t="e">
        <f>IF($B81='3.Matrices'!$J$22,E81,"")</f>
        <v>#REF!</v>
      </c>
      <c r="F186" s="89" t="e">
        <f>IF($B81='3.Matrices'!$J$22,F81,"")</f>
        <v>#REF!</v>
      </c>
      <c r="G186" s="90" t="e">
        <f>IF($B81='3.Matrices'!$J$22,G81,"")</f>
        <v>#REF!</v>
      </c>
      <c r="H186" s="90" t="e">
        <f>IF($B81='3.Matrices'!$J$22,H81,"")</f>
        <v>#REF!</v>
      </c>
      <c r="I186" s="90" t="e">
        <f>IF($B81='3.Matrices'!$J$22,I81,"")</f>
        <v>#REF!</v>
      </c>
      <c r="J186" s="90" t="e">
        <f>IF($B81='3.Matrices'!$J$22,J81,"")</f>
        <v>#REF!</v>
      </c>
      <c r="K186" s="90" t="e">
        <f>IF($B81='3.Matrices'!$J$22,K81,"")</f>
        <v>#REF!</v>
      </c>
      <c r="L186" s="90" t="e">
        <f>IF($B81='3.Matrices'!$J$22,L81,"")</f>
        <v>#REF!</v>
      </c>
      <c r="M186" s="90" t="e">
        <f>IF($B81='3.Matrices'!$J$22,M81,"")</f>
        <v>#REF!</v>
      </c>
      <c r="N186" s="90" t="e">
        <f>IF($B81='3.Matrices'!$J$22,N81,"")</f>
        <v>#REF!</v>
      </c>
      <c r="O186" s="91" t="e">
        <f>IF($B81='3.Matrices'!$J$22,O81,"")</f>
        <v>#REF!</v>
      </c>
      <c r="P186" s="91" t="e">
        <f>IF($B81='3.Matrices'!$J$22,P81,"")</f>
        <v>#REF!</v>
      </c>
      <c r="Q186" s="91" t="e">
        <f>IF($B81='3.Matrices'!$J$22,Q81,"")</f>
        <v>#REF!</v>
      </c>
      <c r="R186" s="91" t="e">
        <f>IF($B81='3.Matrices'!$J$22,R81,"")</f>
        <v>#REF!</v>
      </c>
      <c r="S186" s="91" t="e">
        <f>IF($B81='3.Matrices'!$J$22,S81,"")</f>
        <v>#REF!</v>
      </c>
      <c r="T186" s="91" t="e">
        <f>IF($B81='3.Matrices'!$J$22,T81,"")</f>
        <v>#REF!</v>
      </c>
      <c r="U186" s="91" t="e">
        <f>IF($B81='3.Matrices'!$J$22,U81,"")</f>
        <v>#REF!</v>
      </c>
      <c r="V186" s="91" t="e">
        <f>IF($B81='3.Matrices'!$J$22,V81,"")</f>
        <v>#REF!</v>
      </c>
      <c r="W186" s="91" t="e">
        <f>IF($B81='3.Matrices'!$J$22,W81,"")</f>
        <v>#REF!</v>
      </c>
      <c r="X186" s="92" t="e">
        <f>IF($B81='3.Matrices'!$J$22,X81,"")</f>
        <v>#REF!</v>
      </c>
      <c r="Y186" s="92" t="e">
        <f>IF($B81='3.Matrices'!$J$22,Y81,"")</f>
        <v>#REF!</v>
      </c>
      <c r="Z186" s="92" t="e">
        <f>IF($B81='3.Matrices'!$J$22,Z81,"")</f>
        <v>#REF!</v>
      </c>
      <c r="AA186" s="92" t="e">
        <f>IF($B81='3.Matrices'!$J$22,AA81,"")</f>
        <v>#REF!</v>
      </c>
      <c r="AB186" s="92" t="e">
        <f>IF($B81='3.Matrices'!$J$22,AB81,"")</f>
        <v>#REF!</v>
      </c>
      <c r="AC186" s="54" t="e">
        <f t="shared" si="9"/>
        <v>#REF!</v>
      </c>
      <c r="AD186" s="89" t="e">
        <f>IF($B81='3.Matrices'!$J$22,AD81,"")</f>
        <v>#REF!</v>
      </c>
      <c r="AE186" s="89" t="e">
        <f>IF($B81='3.Matrices'!$J$22,AE81,"")</f>
        <v>#REF!</v>
      </c>
      <c r="AF186" s="89" t="e">
        <f>IF($B81='3.Matrices'!$J$22,AF81,"")</f>
        <v>#REF!</v>
      </c>
      <c r="AG186" s="90" t="e">
        <f>IF($B81='3.Matrices'!$J$22,AG81,"")</f>
        <v>#REF!</v>
      </c>
      <c r="AH186" s="90" t="e">
        <f>IF($B81='3.Matrices'!$J$22,AH81,"")</f>
        <v>#REF!</v>
      </c>
      <c r="AI186" s="90" t="e">
        <f>IF($B81='3.Matrices'!$J$22,AI81,"")</f>
        <v>#REF!</v>
      </c>
      <c r="AJ186" s="90" t="e">
        <f>IF($B81='3.Matrices'!$J$22,AJ81,"")</f>
        <v>#REF!</v>
      </c>
      <c r="AK186" s="90" t="e">
        <f>IF($B81='3.Matrices'!$J$22,AK81,"")</f>
        <v>#REF!</v>
      </c>
      <c r="AL186" s="90" t="e">
        <f>IF($B81='3.Matrices'!$J$22,AL81,"")</f>
        <v>#REF!</v>
      </c>
      <c r="AM186" s="90" t="e">
        <f>IF($B81='3.Matrices'!$J$22,AM81,"")</f>
        <v>#REF!</v>
      </c>
      <c r="AN186" s="90" t="e">
        <f>IF($B81='3.Matrices'!$J$22,AN81,"")</f>
        <v>#REF!</v>
      </c>
      <c r="AO186" s="91" t="e">
        <f>IF($B81='3.Matrices'!$J$22,AO81,"")</f>
        <v>#REF!</v>
      </c>
      <c r="AP186" s="91" t="e">
        <f>IF($B81='3.Matrices'!$J$22,AP81,"")</f>
        <v>#REF!</v>
      </c>
      <c r="AQ186" s="91" t="e">
        <f>IF($B81='3.Matrices'!$J$22,AQ81,"")</f>
        <v>#REF!</v>
      </c>
      <c r="AR186" s="91" t="e">
        <f>IF($B81='3.Matrices'!$J$22,AR81,"")</f>
        <v>#REF!</v>
      </c>
      <c r="AS186" s="91" t="e">
        <f>IF($B81='3.Matrices'!$J$22,AS81,"")</f>
        <v>#REF!</v>
      </c>
      <c r="AT186" s="91" t="e">
        <f>IF($B81='3.Matrices'!$J$22,AT81,"")</f>
        <v>#REF!</v>
      </c>
      <c r="AU186" s="91" t="e">
        <f>IF($B81='3.Matrices'!$J$22,AU81,"")</f>
        <v>#REF!</v>
      </c>
      <c r="AV186" s="91" t="e">
        <f>IF($B81='3.Matrices'!$J$22,AV81,"")</f>
        <v>#REF!</v>
      </c>
      <c r="AW186" s="91" t="e">
        <f>IF($B81='3.Matrices'!$J$22,AW81,"")</f>
        <v>#REF!</v>
      </c>
      <c r="AX186" s="92" t="e">
        <f>IF($B81='3.Matrices'!$J$22,AX81,"")</f>
        <v>#REF!</v>
      </c>
      <c r="AY186" s="92" t="e">
        <f>IF($B81='3.Matrices'!$J$22,AY81,"")</f>
        <v>#REF!</v>
      </c>
      <c r="AZ186" s="92" t="e">
        <f>IF($B81='3.Matrices'!$J$22,AZ81,"")</f>
        <v>#REF!</v>
      </c>
      <c r="BA186" s="92" t="e">
        <f>IF($B81='3.Matrices'!$J$22,BA81,"")</f>
        <v>#REF!</v>
      </c>
      <c r="BB186" s="92" t="e">
        <f>IF($B81='3.Matrices'!$J$22,BB81,"")</f>
        <v>#REF!</v>
      </c>
    </row>
    <row r="187" spans="3:54" x14ac:dyDescent="0.25">
      <c r="C187" s="93" t="e">
        <f t="shared" si="8"/>
        <v>#REF!</v>
      </c>
      <c r="D187" s="89" t="e">
        <f>IF($B82='3.Matrices'!$J$22,D82,"")</f>
        <v>#REF!</v>
      </c>
      <c r="E187" s="89" t="e">
        <f>IF($B82='3.Matrices'!$J$22,E82,"")</f>
        <v>#REF!</v>
      </c>
      <c r="F187" s="89" t="e">
        <f>IF($B82='3.Matrices'!$J$22,F82,"")</f>
        <v>#REF!</v>
      </c>
      <c r="G187" s="90" t="e">
        <f>IF($B82='3.Matrices'!$J$22,G82,"")</f>
        <v>#REF!</v>
      </c>
      <c r="H187" s="90" t="e">
        <f>IF($B82='3.Matrices'!$J$22,H82,"")</f>
        <v>#REF!</v>
      </c>
      <c r="I187" s="90" t="e">
        <f>IF($B82='3.Matrices'!$J$22,I82,"")</f>
        <v>#REF!</v>
      </c>
      <c r="J187" s="90" t="e">
        <f>IF($B82='3.Matrices'!$J$22,J82,"")</f>
        <v>#REF!</v>
      </c>
      <c r="K187" s="90" t="e">
        <f>IF($B82='3.Matrices'!$J$22,K82,"")</f>
        <v>#REF!</v>
      </c>
      <c r="L187" s="90" t="e">
        <f>IF($B82='3.Matrices'!$J$22,L82,"")</f>
        <v>#REF!</v>
      </c>
      <c r="M187" s="90" t="e">
        <f>IF($B82='3.Matrices'!$J$22,M82,"")</f>
        <v>#REF!</v>
      </c>
      <c r="N187" s="90" t="e">
        <f>IF($B82='3.Matrices'!$J$22,N82,"")</f>
        <v>#REF!</v>
      </c>
      <c r="O187" s="91" t="e">
        <f>IF($B82='3.Matrices'!$J$22,O82,"")</f>
        <v>#REF!</v>
      </c>
      <c r="P187" s="91" t="e">
        <f>IF($B82='3.Matrices'!$J$22,P82,"")</f>
        <v>#REF!</v>
      </c>
      <c r="Q187" s="91" t="e">
        <f>IF($B82='3.Matrices'!$J$22,Q82,"")</f>
        <v>#REF!</v>
      </c>
      <c r="R187" s="91" t="e">
        <f>IF($B82='3.Matrices'!$J$22,R82,"")</f>
        <v>#REF!</v>
      </c>
      <c r="S187" s="91" t="e">
        <f>IF($B82='3.Matrices'!$J$22,S82,"")</f>
        <v>#REF!</v>
      </c>
      <c r="T187" s="91" t="e">
        <f>IF($B82='3.Matrices'!$J$22,T82,"")</f>
        <v>#REF!</v>
      </c>
      <c r="U187" s="91" t="e">
        <f>IF($B82='3.Matrices'!$J$22,U82,"")</f>
        <v>#REF!</v>
      </c>
      <c r="V187" s="91" t="e">
        <f>IF($B82='3.Matrices'!$J$22,V82,"")</f>
        <v>#REF!</v>
      </c>
      <c r="W187" s="91" t="e">
        <f>IF($B82='3.Matrices'!$J$22,W82,"")</f>
        <v>#REF!</v>
      </c>
      <c r="X187" s="92" t="e">
        <f>IF($B82='3.Matrices'!$J$22,X82,"")</f>
        <v>#REF!</v>
      </c>
      <c r="Y187" s="92" t="e">
        <f>IF($B82='3.Matrices'!$J$22,Y82,"")</f>
        <v>#REF!</v>
      </c>
      <c r="Z187" s="92" t="e">
        <f>IF($B82='3.Matrices'!$J$22,Z82,"")</f>
        <v>#REF!</v>
      </c>
      <c r="AA187" s="92" t="e">
        <f>IF($B82='3.Matrices'!$J$22,AA82,"")</f>
        <v>#REF!</v>
      </c>
      <c r="AB187" s="92" t="e">
        <f>IF($B82='3.Matrices'!$J$22,AB82,"")</f>
        <v>#REF!</v>
      </c>
      <c r="AC187" s="54" t="e">
        <f t="shared" si="9"/>
        <v>#REF!</v>
      </c>
      <c r="AD187" s="89" t="e">
        <f>IF($B82='3.Matrices'!$J$22,AD82,"")</f>
        <v>#REF!</v>
      </c>
      <c r="AE187" s="89" t="e">
        <f>IF($B82='3.Matrices'!$J$22,AE82,"")</f>
        <v>#REF!</v>
      </c>
      <c r="AF187" s="89" t="e">
        <f>IF($B82='3.Matrices'!$J$22,AF82,"")</f>
        <v>#REF!</v>
      </c>
      <c r="AG187" s="90" t="e">
        <f>IF($B82='3.Matrices'!$J$22,AG82,"")</f>
        <v>#REF!</v>
      </c>
      <c r="AH187" s="90" t="e">
        <f>IF($B82='3.Matrices'!$J$22,AH82,"")</f>
        <v>#REF!</v>
      </c>
      <c r="AI187" s="90" t="e">
        <f>IF($B82='3.Matrices'!$J$22,AI82,"")</f>
        <v>#REF!</v>
      </c>
      <c r="AJ187" s="90" t="e">
        <f>IF($B82='3.Matrices'!$J$22,AJ82,"")</f>
        <v>#REF!</v>
      </c>
      <c r="AK187" s="90" t="e">
        <f>IF($B82='3.Matrices'!$J$22,AK82,"")</f>
        <v>#REF!</v>
      </c>
      <c r="AL187" s="90" t="e">
        <f>IF($B82='3.Matrices'!$J$22,AL82,"")</f>
        <v>#REF!</v>
      </c>
      <c r="AM187" s="90" t="e">
        <f>IF($B82='3.Matrices'!$J$22,AM82,"")</f>
        <v>#REF!</v>
      </c>
      <c r="AN187" s="90" t="e">
        <f>IF($B82='3.Matrices'!$J$22,AN82,"")</f>
        <v>#REF!</v>
      </c>
      <c r="AO187" s="91" t="e">
        <f>IF($B82='3.Matrices'!$J$22,AO82,"")</f>
        <v>#REF!</v>
      </c>
      <c r="AP187" s="91" t="e">
        <f>IF($B82='3.Matrices'!$J$22,AP82,"")</f>
        <v>#REF!</v>
      </c>
      <c r="AQ187" s="91" t="e">
        <f>IF($B82='3.Matrices'!$J$22,AQ82,"")</f>
        <v>#REF!</v>
      </c>
      <c r="AR187" s="91" t="e">
        <f>IF($B82='3.Matrices'!$J$22,AR82,"")</f>
        <v>#REF!</v>
      </c>
      <c r="AS187" s="91" t="e">
        <f>IF($B82='3.Matrices'!$J$22,AS82,"")</f>
        <v>#REF!</v>
      </c>
      <c r="AT187" s="91" t="e">
        <f>IF($B82='3.Matrices'!$J$22,AT82,"")</f>
        <v>#REF!</v>
      </c>
      <c r="AU187" s="91" t="e">
        <f>IF($B82='3.Matrices'!$J$22,AU82,"")</f>
        <v>#REF!</v>
      </c>
      <c r="AV187" s="91" t="e">
        <f>IF($B82='3.Matrices'!$J$22,AV82,"")</f>
        <v>#REF!</v>
      </c>
      <c r="AW187" s="91" t="e">
        <f>IF($B82='3.Matrices'!$J$22,AW82,"")</f>
        <v>#REF!</v>
      </c>
      <c r="AX187" s="92" t="e">
        <f>IF($B82='3.Matrices'!$J$22,AX82,"")</f>
        <v>#REF!</v>
      </c>
      <c r="AY187" s="92" t="e">
        <f>IF($B82='3.Matrices'!$J$22,AY82,"")</f>
        <v>#REF!</v>
      </c>
      <c r="AZ187" s="92" t="e">
        <f>IF($B82='3.Matrices'!$J$22,AZ82,"")</f>
        <v>#REF!</v>
      </c>
      <c r="BA187" s="92" t="e">
        <f>IF($B82='3.Matrices'!$J$22,BA82,"")</f>
        <v>#REF!</v>
      </c>
      <c r="BB187" s="92" t="e">
        <f>IF($B82='3.Matrices'!$J$22,BB82,"")</f>
        <v>#REF!</v>
      </c>
    </row>
    <row r="188" spans="3:54" x14ac:dyDescent="0.25">
      <c r="C188" s="93" t="e">
        <f t="shared" si="8"/>
        <v>#REF!</v>
      </c>
      <c r="D188" s="89" t="e">
        <f>IF($B83='3.Matrices'!$J$22,D83,"")</f>
        <v>#REF!</v>
      </c>
      <c r="E188" s="89" t="e">
        <f>IF($B83='3.Matrices'!$J$22,E83,"")</f>
        <v>#REF!</v>
      </c>
      <c r="F188" s="89" t="e">
        <f>IF($B83='3.Matrices'!$J$22,F83,"")</f>
        <v>#REF!</v>
      </c>
      <c r="G188" s="90" t="e">
        <f>IF($B83='3.Matrices'!$J$22,G83,"")</f>
        <v>#REF!</v>
      </c>
      <c r="H188" s="90" t="e">
        <f>IF($B83='3.Matrices'!$J$22,H83,"")</f>
        <v>#REF!</v>
      </c>
      <c r="I188" s="90" t="e">
        <f>IF($B83='3.Matrices'!$J$22,I83,"")</f>
        <v>#REF!</v>
      </c>
      <c r="J188" s="90" t="e">
        <f>IF($B83='3.Matrices'!$J$22,J83,"")</f>
        <v>#REF!</v>
      </c>
      <c r="K188" s="90" t="e">
        <f>IF($B83='3.Matrices'!$J$22,K83,"")</f>
        <v>#REF!</v>
      </c>
      <c r="L188" s="90" t="e">
        <f>IF($B83='3.Matrices'!$J$22,L83,"")</f>
        <v>#REF!</v>
      </c>
      <c r="M188" s="90" t="e">
        <f>IF($B83='3.Matrices'!$J$22,M83,"")</f>
        <v>#REF!</v>
      </c>
      <c r="N188" s="90" t="e">
        <f>IF($B83='3.Matrices'!$J$22,N83,"")</f>
        <v>#REF!</v>
      </c>
      <c r="O188" s="91" t="e">
        <f>IF($B83='3.Matrices'!$J$22,O83,"")</f>
        <v>#REF!</v>
      </c>
      <c r="P188" s="91" t="e">
        <f>IF($B83='3.Matrices'!$J$22,P83,"")</f>
        <v>#REF!</v>
      </c>
      <c r="Q188" s="91" t="e">
        <f>IF($B83='3.Matrices'!$J$22,Q83,"")</f>
        <v>#REF!</v>
      </c>
      <c r="R188" s="91" t="e">
        <f>IF($B83='3.Matrices'!$J$22,R83,"")</f>
        <v>#REF!</v>
      </c>
      <c r="S188" s="91" t="e">
        <f>IF($B83='3.Matrices'!$J$22,S83,"")</f>
        <v>#REF!</v>
      </c>
      <c r="T188" s="91" t="e">
        <f>IF($B83='3.Matrices'!$J$22,T83,"")</f>
        <v>#REF!</v>
      </c>
      <c r="U188" s="91" t="e">
        <f>IF($B83='3.Matrices'!$J$22,U83,"")</f>
        <v>#REF!</v>
      </c>
      <c r="V188" s="91" t="e">
        <f>IF($B83='3.Matrices'!$J$22,V83,"")</f>
        <v>#REF!</v>
      </c>
      <c r="W188" s="91" t="e">
        <f>IF($B83='3.Matrices'!$J$22,W83,"")</f>
        <v>#REF!</v>
      </c>
      <c r="X188" s="92" t="e">
        <f>IF($B83='3.Matrices'!$J$22,X83,"")</f>
        <v>#REF!</v>
      </c>
      <c r="Y188" s="92" t="e">
        <f>IF($B83='3.Matrices'!$J$22,Y83,"")</f>
        <v>#REF!</v>
      </c>
      <c r="Z188" s="92" t="e">
        <f>IF($B83='3.Matrices'!$J$22,Z83,"")</f>
        <v>#REF!</v>
      </c>
      <c r="AA188" s="92" t="e">
        <f>IF($B83='3.Matrices'!$J$22,AA83,"")</f>
        <v>#REF!</v>
      </c>
      <c r="AB188" s="92" t="e">
        <f>IF($B83='3.Matrices'!$J$22,AB83,"")</f>
        <v>#REF!</v>
      </c>
      <c r="AC188" s="54" t="e">
        <f t="shared" si="9"/>
        <v>#REF!</v>
      </c>
      <c r="AD188" s="89" t="e">
        <f>IF($B83='3.Matrices'!$J$22,AD83,"")</f>
        <v>#REF!</v>
      </c>
      <c r="AE188" s="89" t="e">
        <f>IF($B83='3.Matrices'!$J$22,AE83,"")</f>
        <v>#REF!</v>
      </c>
      <c r="AF188" s="89" t="e">
        <f>IF($B83='3.Matrices'!$J$22,AF83,"")</f>
        <v>#REF!</v>
      </c>
      <c r="AG188" s="90" t="e">
        <f>IF($B83='3.Matrices'!$J$22,AG83,"")</f>
        <v>#REF!</v>
      </c>
      <c r="AH188" s="90" t="e">
        <f>IF($B83='3.Matrices'!$J$22,AH83,"")</f>
        <v>#REF!</v>
      </c>
      <c r="AI188" s="90" t="e">
        <f>IF($B83='3.Matrices'!$J$22,AI83,"")</f>
        <v>#REF!</v>
      </c>
      <c r="AJ188" s="90" t="e">
        <f>IF($B83='3.Matrices'!$J$22,AJ83,"")</f>
        <v>#REF!</v>
      </c>
      <c r="AK188" s="90" t="e">
        <f>IF($B83='3.Matrices'!$J$22,AK83,"")</f>
        <v>#REF!</v>
      </c>
      <c r="AL188" s="90" t="e">
        <f>IF($B83='3.Matrices'!$J$22,AL83,"")</f>
        <v>#REF!</v>
      </c>
      <c r="AM188" s="90" t="e">
        <f>IF($B83='3.Matrices'!$J$22,AM83,"")</f>
        <v>#REF!</v>
      </c>
      <c r="AN188" s="90" t="e">
        <f>IF($B83='3.Matrices'!$J$22,AN83,"")</f>
        <v>#REF!</v>
      </c>
      <c r="AO188" s="91" t="e">
        <f>IF($B83='3.Matrices'!$J$22,AO83,"")</f>
        <v>#REF!</v>
      </c>
      <c r="AP188" s="91" t="e">
        <f>IF($B83='3.Matrices'!$J$22,AP83,"")</f>
        <v>#REF!</v>
      </c>
      <c r="AQ188" s="91" t="e">
        <f>IF($B83='3.Matrices'!$J$22,AQ83,"")</f>
        <v>#REF!</v>
      </c>
      <c r="AR188" s="91" t="e">
        <f>IF($B83='3.Matrices'!$J$22,AR83,"")</f>
        <v>#REF!</v>
      </c>
      <c r="AS188" s="91" t="e">
        <f>IF($B83='3.Matrices'!$J$22,AS83,"")</f>
        <v>#REF!</v>
      </c>
      <c r="AT188" s="91" t="e">
        <f>IF($B83='3.Matrices'!$J$22,AT83,"")</f>
        <v>#REF!</v>
      </c>
      <c r="AU188" s="91" t="e">
        <f>IF($B83='3.Matrices'!$J$22,AU83,"")</f>
        <v>#REF!</v>
      </c>
      <c r="AV188" s="91" t="e">
        <f>IF($B83='3.Matrices'!$J$22,AV83,"")</f>
        <v>#REF!</v>
      </c>
      <c r="AW188" s="91" t="e">
        <f>IF($B83='3.Matrices'!$J$22,AW83,"")</f>
        <v>#REF!</v>
      </c>
      <c r="AX188" s="92" t="e">
        <f>IF($B83='3.Matrices'!$J$22,AX83,"")</f>
        <v>#REF!</v>
      </c>
      <c r="AY188" s="92" t="e">
        <f>IF($B83='3.Matrices'!$J$22,AY83,"")</f>
        <v>#REF!</v>
      </c>
      <c r="AZ188" s="92" t="e">
        <f>IF($B83='3.Matrices'!$J$22,AZ83,"")</f>
        <v>#REF!</v>
      </c>
      <c r="BA188" s="92" t="e">
        <f>IF($B83='3.Matrices'!$J$22,BA83,"")</f>
        <v>#REF!</v>
      </c>
      <c r="BB188" s="92" t="e">
        <f>IF($B83='3.Matrices'!$J$22,BB83,"")</f>
        <v>#REF!</v>
      </c>
    </row>
    <row r="189" spans="3:54" x14ac:dyDescent="0.25">
      <c r="C189" s="93" t="e">
        <f t="shared" si="8"/>
        <v>#REF!</v>
      </c>
      <c r="D189" s="89" t="e">
        <f>IF($B84='3.Matrices'!$J$22,D84,"")</f>
        <v>#REF!</v>
      </c>
      <c r="E189" s="89" t="e">
        <f>IF($B84='3.Matrices'!$J$22,E84,"")</f>
        <v>#REF!</v>
      </c>
      <c r="F189" s="89" t="e">
        <f>IF($B84='3.Matrices'!$J$22,F84,"")</f>
        <v>#REF!</v>
      </c>
      <c r="G189" s="90" t="e">
        <f>IF($B84='3.Matrices'!$J$22,G84,"")</f>
        <v>#REF!</v>
      </c>
      <c r="H189" s="90" t="e">
        <f>IF($B84='3.Matrices'!$J$22,H84,"")</f>
        <v>#REF!</v>
      </c>
      <c r="I189" s="90" t="e">
        <f>IF($B84='3.Matrices'!$J$22,I84,"")</f>
        <v>#REF!</v>
      </c>
      <c r="J189" s="90" t="e">
        <f>IF($B84='3.Matrices'!$J$22,J84,"")</f>
        <v>#REF!</v>
      </c>
      <c r="K189" s="90" t="e">
        <f>IF($B84='3.Matrices'!$J$22,K84,"")</f>
        <v>#REF!</v>
      </c>
      <c r="L189" s="90" t="e">
        <f>IF($B84='3.Matrices'!$J$22,L84,"")</f>
        <v>#REF!</v>
      </c>
      <c r="M189" s="90" t="e">
        <f>IF($B84='3.Matrices'!$J$22,M84,"")</f>
        <v>#REF!</v>
      </c>
      <c r="N189" s="90" t="e">
        <f>IF($B84='3.Matrices'!$J$22,N84,"")</f>
        <v>#REF!</v>
      </c>
      <c r="O189" s="91" t="e">
        <f>IF($B84='3.Matrices'!$J$22,O84,"")</f>
        <v>#REF!</v>
      </c>
      <c r="P189" s="91" t="e">
        <f>IF($B84='3.Matrices'!$J$22,P84,"")</f>
        <v>#REF!</v>
      </c>
      <c r="Q189" s="91" t="e">
        <f>IF($B84='3.Matrices'!$J$22,Q84,"")</f>
        <v>#REF!</v>
      </c>
      <c r="R189" s="91" t="e">
        <f>IF($B84='3.Matrices'!$J$22,R84,"")</f>
        <v>#REF!</v>
      </c>
      <c r="S189" s="91" t="e">
        <f>IF($B84='3.Matrices'!$J$22,S84,"")</f>
        <v>#REF!</v>
      </c>
      <c r="T189" s="91" t="e">
        <f>IF($B84='3.Matrices'!$J$22,T84,"")</f>
        <v>#REF!</v>
      </c>
      <c r="U189" s="91" t="e">
        <f>IF($B84='3.Matrices'!$J$22,U84,"")</f>
        <v>#REF!</v>
      </c>
      <c r="V189" s="91" t="e">
        <f>IF($B84='3.Matrices'!$J$22,V84,"")</f>
        <v>#REF!</v>
      </c>
      <c r="W189" s="91" t="e">
        <f>IF($B84='3.Matrices'!$J$22,W84,"")</f>
        <v>#REF!</v>
      </c>
      <c r="X189" s="92" t="e">
        <f>IF($B84='3.Matrices'!$J$22,X84,"")</f>
        <v>#REF!</v>
      </c>
      <c r="Y189" s="92" t="e">
        <f>IF($B84='3.Matrices'!$J$22,Y84,"")</f>
        <v>#REF!</v>
      </c>
      <c r="Z189" s="92" t="e">
        <f>IF($B84='3.Matrices'!$J$22,Z84,"")</f>
        <v>#REF!</v>
      </c>
      <c r="AA189" s="92" t="e">
        <f>IF($B84='3.Matrices'!$J$22,AA84,"")</f>
        <v>#REF!</v>
      </c>
      <c r="AB189" s="92" t="e">
        <f>IF($B84='3.Matrices'!$J$22,AB84,"")</f>
        <v>#REF!</v>
      </c>
      <c r="AC189" s="54" t="e">
        <f t="shared" si="9"/>
        <v>#REF!</v>
      </c>
      <c r="AD189" s="89" t="e">
        <f>IF($B84='3.Matrices'!$J$22,AD84,"")</f>
        <v>#REF!</v>
      </c>
      <c r="AE189" s="89" t="e">
        <f>IF($B84='3.Matrices'!$J$22,AE84,"")</f>
        <v>#REF!</v>
      </c>
      <c r="AF189" s="89" t="e">
        <f>IF($B84='3.Matrices'!$J$22,AF84,"")</f>
        <v>#REF!</v>
      </c>
      <c r="AG189" s="90" t="e">
        <f>IF($B84='3.Matrices'!$J$22,AG84,"")</f>
        <v>#REF!</v>
      </c>
      <c r="AH189" s="90" t="e">
        <f>IF($B84='3.Matrices'!$J$22,AH84,"")</f>
        <v>#REF!</v>
      </c>
      <c r="AI189" s="90" t="e">
        <f>IF($B84='3.Matrices'!$J$22,AI84,"")</f>
        <v>#REF!</v>
      </c>
      <c r="AJ189" s="90" t="e">
        <f>IF($B84='3.Matrices'!$J$22,AJ84,"")</f>
        <v>#REF!</v>
      </c>
      <c r="AK189" s="90" t="e">
        <f>IF($B84='3.Matrices'!$J$22,AK84,"")</f>
        <v>#REF!</v>
      </c>
      <c r="AL189" s="90" t="e">
        <f>IF($B84='3.Matrices'!$J$22,AL84,"")</f>
        <v>#REF!</v>
      </c>
      <c r="AM189" s="90" t="e">
        <f>IF($B84='3.Matrices'!$J$22,AM84,"")</f>
        <v>#REF!</v>
      </c>
      <c r="AN189" s="90" t="e">
        <f>IF($B84='3.Matrices'!$J$22,AN84,"")</f>
        <v>#REF!</v>
      </c>
      <c r="AO189" s="91" t="e">
        <f>IF($B84='3.Matrices'!$J$22,AO84,"")</f>
        <v>#REF!</v>
      </c>
      <c r="AP189" s="91" t="e">
        <f>IF($B84='3.Matrices'!$J$22,AP84,"")</f>
        <v>#REF!</v>
      </c>
      <c r="AQ189" s="91" t="e">
        <f>IF($B84='3.Matrices'!$J$22,AQ84,"")</f>
        <v>#REF!</v>
      </c>
      <c r="AR189" s="91" t="e">
        <f>IF($B84='3.Matrices'!$J$22,AR84,"")</f>
        <v>#REF!</v>
      </c>
      <c r="AS189" s="91" t="e">
        <f>IF($B84='3.Matrices'!$J$22,AS84,"")</f>
        <v>#REF!</v>
      </c>
      <c r="AT189" s="91" t="e">
        <f>IF($B84='3.Matrices'!$J$22,AT84,"")</f>
        <v>#REF!</v>
      </c>
      <c r="AU189" s="91" t="e">
        <f>IF($B84='3.Matrices'!$J$22,AU84,"")</f>
        <v>#REF!</v>
      </c>
      <c r="AV189" s="91" t="e">
        <f>IF($B84='3.Matrices'!$J$22,AV84,"")</f>
        <v>#REF!</v>
      </c>
      <c r="AW189" s="91" t="e">
        <f>IF($B84='3.Matrices'!$J$22,AW84,"")</f>
        <v>#REF!</v>
      </c>
      <c r="AX189" s="92" t="e">
        <f>IF($B84='3.Matrices'!$J$22,AX84,"")</f>
        <v>#REF!</v>
      </c>
      <c r="AY189" s="92" t="e">
        <f>IF($B84='3.Matrices'!$J$22,AY84,"")</f>
        <v>#REF!</v>
      </c>
      <c r="AZ189" s="92" t="e">
        <f>IF($B84='3.Matrices'!$J$22,AZ84,"")</f>
        <v>#REF!</v>
      </c>
      <c r="BA189" s="92" t="e">
        <f>IF($B84='3.Matrices'!$J$22,BA84,"")</f>
        <v>#REF!</v>
      </c>
      <c r="BB189" s="92" t="e">
        <f>IF($B84='3.Matrices'!$J$22,BB84,"")</f>
        <v>#REF!</v>
      </c>
    </row>
    <row r="190" spans="3:54" x14ac:dyDescent="0.25">
      <c r="C190" s="93" t="e">
        <f t="shared" si="8"/>
        <v>#REF!</v>
      </c>
      <c r="D190" s="89" t="e">
        <f>IF($B85='3.Matrices'!$J$22,D85,"")</f>
        <v>#REF!</v>
      </c>
      <c r="E190" s="89" t="e">
        <f>IF($B85='3.Matrices'!$J$22,E85,"")</f>
        <v>#REF!</v>
      </c>
      <c r="F190" s="89" t="e">
        <f>IF($B85='3.Matrices'!$J$22,F85,"")</f>
        <v>#REF!</v>
      </c>
      <c r="G190" s="90" t="e">
        <f>IF($B85='3.Matrices'!$J$22,G85,"")</f>
        <v>#REF!</v>
      </c>
      <c r="H190" s="90" t="e">
        <f>IF($B85='3.Matrices'!$J$22,H85,"")</f>
        <v>#REF!</v>
      </c>
      <c r="I190" s="90" t="e">
        <f>IF($B85='3.Matrices'!$J$22,I85,"")</f>
        <v>#REF!</v>
      </c>
      <c r="J190" s="90" t="e">
        <f>IF($B85='3.Matrices'!$J$22,J85,"")</f>
        <v>#REF!</v>
      </c>
      <c r="K190" s="90" t="e">
        <f>IF($B85='3.Matrices'!$J$22,K85,"")</f>
        <v>#REF!</v>
      </c>
      <c r="L190" s="90" t="e">
        <f>IF($B85='3.Matrices'!$J$22,L85,"")</f>
        <v>#REF!</v>
      </c>
      <c r="M190" s="90" t="e">
        <f>IF($B85='3.Matrices'!$J$22,M85,"")</f>
        <v>#REF!</v>
      </c>
      <c r="N190" s="90" t="e">
        <f>IF($B85='3.Matrices'!$J$22,N85,"")</f>
        <v>#REF!</v>
      </c>
      <c r="O190" s="91" t="e">
        <f>IF($B85='3.Matrices'!$J$22,O85,"")</f>
        <v>#REF!</v>
      </c>
      <c r="P190" s="91" t="e">
        <f>IF($B85='3.Matrices'!$J$22,P85,"")</f>
        <v>#REF!</v>
      </c>
      <c r="Q190" s="91" t="e">
        <f>IF($B85='3.Matrices'!$J$22,Q85,"")</f>
        <v>#REF!</v>
      </c>
      <c r="R190" s="91" t="e">
        <f>IF($B85='3.Matrices'!$J$22,R85,"")</f>
        <v>#REF!</v>
      </c>
      <c r="S190" s="91" t="e">
        <f>IF($B85='3.Matrices'!$J$22,S85,"")</f>
        <v>#REF!</v>
      </c>
      <c r="T190" s="91" t="e">
        <f>IF($B85='3.Matrices'!$J$22,T85,"")</f>
        <v>#REF!</v>
      </c>
      <c r="U190" s="91" t="e">
        <f>IF($B85='3.Matrices'!$J$22,U85,"")</f>
        <v>#REF!</v>
      </c>
      <c r="V190" s="91" t="e">
        <f>IF($B85='3.Matrices'!$J$22,V85,"")</f>
        <v>#REF!</v>
      </c>
      <c r="W190" s="91" t="e">
        <f>IF($B85='3.Matrices'!$J$22,W85,"")</f>
        <v>#REF!</v>
      </c>
      <c r="X190" s="92" t="e">
        <f>IF($B85='3.Matrices'!$J$22,X85,"")</f>
        <v>#REF!</v>
      </c>
      <c r="Y190" s="92" t="e">
        <f>IF($B85='3.Matrices'!$J$22,Y85,"")</f>
        <v>#REF!</v>
      </c>
      <c r="Z190" s="92" t="e">
        <f>IF($B85='3.Matrices'!$J$22,Z85,"")</f>
        <v>#REF!</v>
      </c>
      <c r="AA190" s="92" t="e">
        <f>IF($B85='3.Matrices'!$J$22,AA85,"")</f>
        <v>#REF!</v>
      </c>
      <c r="AB190" s="92" t="e">
        <f>IF($B85='3.Matrices'!$J$22,AB85,"")</f>
        <v>#REF!</v>
      </c>
      <c r="AC190" s="54" t="e">
        <f t="shared" si="9"/>
        <v>#REF!</v>
      </c>
      <c r="AD190" s="89" t="e">
        <f>IF($B85='3.Matrices'!$J$22,AD85,"")</f>
        <v>#REF!</v>
      </c>
      <c r="AE190" s="89" t="e">
        <f>IF($B85='3.Matrices'!$J$22,AE85,"")</f>
        <v>#REF!</v>
      </c>
      <c r="AF190" s="89" t="e">
        <f>IF($B85='3.Matrices'!$J$22,AF85,"")</f>
        <v>#REF!</v>
      </c>
      <c r="AG190" s="90" t="e">
        <f>IF($B85='3.Matrices'!$J$22,AG85,"")</f>
        <v>#REF!</v>
      </c>
      <c r="AH190" s="90" t="e">
        <f>IF($B85='3.Matrices'!$J$22,AH85,"")</f>
        <v>#REF!</v>
      </c>
      <c r="AI190" s="90" t="e">
        <f>IF($B85='3.Matrices'!$J$22,AI85,"")</f>
        <v>#REF!</v>
      </c>
      <c r="AJ190" s="90" t="e">
        <f>IF($B85='3.Matrices'!$J$22,AJ85,"")</f>
        <v>#REF!</v>
      </c>
      <c r="AK190" s="90" t="e">
        <f>IF($B85='3.Matrices'!$J$22,AK85,"")</f>
        <v>#REF!</v>
      </c>
      <c r="AL190" s="90" t="e">
        <f>IF($B85='3.Matrices'!$J$22,AL85,"")</f>
        <v>#REF!</v>
      </c>
      <c r="AM190" s="90" t="e">
        <f>IF($B85='3.Matrices'!$J$22,AM85,"")</f>
        <v>#REF!</v>
      </c>
      <c r="AN190" s="90" t="e">
        <f>IF($B85='3.Matrices'!$J$22,AN85,"")</f>
        <v>#REF!</v>
      </c>
      <c r="AO190" s="91" t="e">
        <f>IF($B85='3.Matrices'!$J$22,AO85,"")</f>
        <v>#REF!</v>
      </c>
      <c r="AP190" s="91" t="e">
        <f>IF($B85='3.Matrices'!$J$22,AP85,"")</f>
        <v>#REF!</v>
      </c>
      <c r="AQ190" s="91" t="e">
        <f>IF($B85='3.Matrices'!$J$22,AQ85,"")</f>
        <v>#REF!</v>
      </c>
      <c r="AR190" s="91" t="e">
        <f>IF($B85='3.Matrices'!$J$22,AR85,"")</f>
        <v>#REF!</v>
      </c>
      <c r="AS190" s="91" t="e">
        <f>IF($B85='3.Matrices'!$J$22,AS85,"")</f>
        <v>#REF!</v>
      </c>
      <c r="AT190" s="91" t="e">
        <f>IF($B85='3.Matrices'!$J$22,AT85,"")</f>
        <v>#REF!</v>
      </c>
      <c r="AU190" s="91" t="e">
        <f>IF($B85='3.Matrices'!$J$22,AU85,"")</f>
        <v>#REF!</v>
      </c>
      <c r="AV190" s="91" t="e">
        <f>IF($B85='3.Matrices'!$J$22,AV85,"")</f>
        <v>#REF!</v>
      </c>
      <c r="AW190" s="91" t="e">
        <f>IF($B85='3.Matrices'!$J$22,AW85,"")</f>
        <v>#REF!</v>
      </c>
      <c r="AX190" s="92" t="e">
        <f>IF($B85='3.Matrices'!$J$22,AX85,"")</f>
        <v>#REF!</v>
      </c>
      <c r="AY190" s="92" t="e">
        <f>IF($B85='3.Matrices'!$J$22,AY85,"")</f>
        <v>#REF!</v>
      </c>
      <c r="AZ190" s="92" t="e">
        <f>IF($B85='3.Matrices'!$J$22,AZ85,"")</f>
        <v>#REF!</v>
      </c>
      <c r="BA190" s="92" t="e">
        <f>IF($B85='3.Matrices'!$J$22,BA85,"")</f>
        <v>#REF!</v>
      </c>
      <c r="BB190" s="92" t="e">
        <f>IF($B85='3.Matrices'!$J$22,BB85,"")</f>
        <v>#REF!</v>
      </c>
    </row>
    <row r="191" spans="3:54" x14ac:dyDescent="0.25">
      <c r="C191" s="93" t="e">
        <f t="shared" si="8"/>
        <v>#REF!</v>
      </c>
      <c r="D191" s="89" t="e">
        <f>IF($B86='3.Matrices'!$J$22,D86,"")</f>
        <v>#REF!</v>
      </c>
      <c r="E191" s="89" t="e">
        <f>IF($B86='3.Matrices'!$J$22,E86,"")</f>
        <v>#REF!</v>
      </c>
      <c r="F191" s="89" t="e">
        <f>IF($B86='3.Matrices'!$J$22,F86,"")</f>
        <v>#REF!</v>
      </c>
      <c r="G191" s="90" t="e">
        <f>IF($B86='3.Matrices'!$J$22,G86,"")</f>
        <v>#REF!</v>
      </c>
      <c r="H191" s="90" t="e">
        <f>IF($B86='3.Matrices'!$J$22,H86,"")</f>
        <v>#REF!</v>
      </c>
      <c r="I191" s="90" t="e">
        <f>IF($B86='3.Matrices'!$J$22,I86,"")</f>
        <v>#REF!</v>
      </c>
      <c r="J191" s="90" t="e">
        <f>IF($B86='3.Matrices'!$J$22,J86,"")</f>
        <v>#REF!</v>
      </c>
      <c r="K191" s="90" t="e">
        <f>IF($B86='3.Matrices'!$J$22,K86,"")</f>
        <v>#REF!</v>
      </c>
      <c r="L191" s="90" t="e">
        <f>IF($B86='3.Matrices'!$J$22,L86,"")</f>
        <v>#REF!</v>
      </c>
      <c r="M191" s="90" t="e">
        <f>IF($B86='3.Matrices'!$J$22,M86,"")</f>
        <v>#REF!</v>
      </c>
      <c r="N191" s="90" t="e">
        <f>IF($B86='3.Matrices'!$J$22,N86,"")</f>
        <v>#REF!</v>
      </c>
      <c r="O191" s="91" t="e">
        <f>IF($B86='3.Matrices'!$J$22,O86,"")</f>
        <v>#REF!</v>
      </c>
      <c r="P191" s="91" t="e">
        <f>IF($B86='3.Matrices'!$J$22,P86,"")</f>
        <v>#REF!</v>
      </c>
      <c r="Q191" s="91" t="e">
        <f>IF($B86='3.Matrices'!$J$22,Q86,"")</f>
        <v>#REF!</v>
      </c>
      <c r="R191" s="91" t="e">
        <f>IF($B86='3.Matrices'!$J$22,R86,"")</f>
        <v>#REF!</v>
      </c>
      <c r="S191" s="91" t="e">
        <f>IF($B86='3.Matrices'!$J$22,S86,"")</f>
        <v>#REF!</v>
      </c>
      <c r="T191" s="91" t="e">
        <f>IF($B86='3.Matrices'!$J$22,T86,"")</f>
        <v>#REF!</v>
      </c>
      <c r="U191" s="91" t="e">
        <f>IF($B86='3.Matrices'!$J$22,U86,"")</f>
        <v>#REF!</v>
      </c>
      <c r="V191" s="91" t="e">
        <f>IF($B86='3.Matrices'!$J$22,V86,"")</f>
        <v>#REF!</v>
      </c>
      <c r="W191" s="91" t="e">
        <f>IF($B86='3.Matrices'!$J$22,W86,"")</f>
        <v>#REF!</v>
      </c>
      <c r="X191" s="92" t="e">
        <f>IF($B86='3.Matrices'!$J$22,X86,"")</f>
        <v>#REF!</v>
      </c>
      <c r="Y191" s="92" t="e">
        <f>IF($B86='3.Matrices'!$J$22,Y86,"")</f>
        <v>#REF!</v>
      </c>
      <c r="Z191" s="92" t="e">
        <f>IF($B86='3.Matrices'!$J$22,Z86,"")</f>
        <v>#REF!</v>
      </c>
      <c r="AA191" s="92" t="e">
        <f>IF($B86='3.Matrices'!$J$22,AA86,"")</f>
        <v>#REF!</v>
      </c>
      <c r="AB191" s="92" t="e">
        <f>IF($B86='3.Matrices'!$J$22,AB86,"")</f>
        <v>#REF!</v>
      </c>
      <c r="AC191" s="54" t="e">
        <f t="shared" si="9"/>
        <v>#REF!</v>
      </c>
      <c r="AD191" s="89" t="e">
        <f>IF($B86='3.Matrices'!$J$22,AD86,"")</f>
        <v>#REF!</v>
      </c>
      <c r="AE191" s="89" t="e">
        <f>IF($B86='3.Matrices'!$J$22,AE86,"")</f>
        <v>#REF!</v>
      </c>
      <c r="AF191" s="89" t="e">
        <f>IF($B86='3.Matrices'!$J$22,AF86,"")</f>
        <v>#REF!</v>
      </c>
      <c r="AG191" s="90" t="e">
        <f>IF($B86='3.Matrices'!$J$22,AG86,"")</f>
        <v>#REF!</v>
      </c>
      <c r="AH191" s="90" t="e">
        <f>IF($B86='3.Matrices'!$J$22,AH86,"")</f>
        <v>#REF!</v>
      </c>
      <c r="AI191" s="90" t="e">
        <f>IF($B86='3.Matrices'!$J$22,AI86,"")</f>
        <v>#REF!</v>
      </c>
      <c r="AJ191" s="90" t="e">
        <f>IF($B86='3.Matrices'!$J$22,AJ86,"")</f>
        <v>#REF!</v>
      </c>
      <c r="AK191" s="90" t="e">
        <f>IF($B86='3.Matrices'!$J$22,AK86,"")</f>
        <v>#REF!</v>
      </c>
      <c r="AL191" s="90" t="e">
        <f>IF($B86='3.Matrices'!$J$22,AL86,"")</f>
        <v>#REF!</v>
      </c>
      <c r="AM191" s="90" t="e">
        <f>IF($B86='3.Matrices'!$J$22,AM86,"")</f>
        <v>#REF!</v>
      </c>
      <c r="AN191" s="90" t="e">
        <f>IF($B86='3.Matrices'!$J$22,AN86,"")</f>
        <v>#REF!</v>
      </c>
      <c r="AO191" s="91" t="e">
        <f>IF($B86='3.Matrices'!$J$22,AO86,"")</f>
        <v>#REF!</v>
      </c>
      <c r="AP191" s="91" t="e">
        <f>IF($B86='3.Matrices'!$J$22,AP86,"")</f>
        <v>#REF!</v>
      </c>
      <c r="AQ191" s="91" t="e">
        <f>IF($B86='3.Matrices'!$J$22,AQ86,"")</f>
        <v>#REF!</v>
      </c>
      <c r="AR191" s="91" t="e">
        <f>IF($B86='3.Matrices'!$J$22,AR86,"")</f>
        <v>#REF!</v>
      </c>
      <c r="AS191" s="91" t="e">
        <f>IF($B86='3.Matrices'!$J$22,AS86,"")</f>
        <v>#REF!</v>
      </c>
      <c r="AT191" s="91" t="e">
        <f>IF($B86='3.Matrices'!$J$22,AT86,"")</f>
        <v>#REF!</v>
      </c>
      <c r="AU191" s="91" t="e">
        <f>IF($B86='3.Matrices'!$J$22,AU86,"")</f>
        <v>#REF!</v>
      </c>
      <c r="AV191" s="91" t="e">
        <f>IF($B86='3.Matrices'!$J$22,AV86,"")</f>
        <v>#REF!</v>
      </c>
      <c r="AW191" s="91" t="e">
        <f>IF($B86='3.Matrices'!$J$22,AW86,"")</f>
        <v>#REF!</v>
      </c>
      <c r="AX191" s="92" t="e">
        <f>IF($B86='3.Matrices'!$J$22,AX86,"")</f>
        <v>#REF!</v>
      </c>
      <c r="AY191" s="92" t="e">
        <f>IF($B86='3.Matrices'!$J$22,AY86,"")</f>
        <v>#REF!</v>
      </c>
      <c r="AZ191" s="92" t="e">
        <f>IF($B86='3.Matrices'!$J$22,AZ86,"")</f>
        <v>#REF!</v>
      </c>
      <c r="BA191" s="92" t="e">
        <f>IF($B86='3.Matrices'!$J$22,BA86,"")</f>
        <v>#REF!</v>
      </c>
      <c r="BB191" s="92" t="e">
        <f>IF($B86='3.Matrices'!$J$22,BB86,"")</f>
        <v>#REF!</v>
      </c>
    </row>
    <row r="192" spans="3:54" x14ac:dyDescent="0.25">
      <c r="C192" s="93" t="e">
        <f t="shared" si="8"/>
        <v>#REF!</v>
      </c>
      <c r="D192" s="89" t="e">
        <f>IF($B87='3.Matrices'!$J$22,D87,"")</f>
        <v>#REF!</v>
      </c>
      <c r="E192" s="89" t="e">
        <f>IF($B87='3.Matrices'!$J$22,E87,"")</f>
        <v>#REF!</v>
      </c>
      <c r="F192" s="89" t="e">
        <f>IF($B87='3.Matrices'!$J$22,F87,"")</f>
        <v>#REF!</v>
      </c>
      <c r="G192" s="90" t="e">
        <f>IF($B87='3.Matrices'!$J$22,G87,"")</f>
        <v>#REF!</v>
      </c>
      <c r="H192" s="90" t="e">
        <f>IF($B87='3.Matrices'!$J$22,H87,"")</f>
        <v>#REF!</v>
      </c>
      <c r="I192" s="90" t="e">
        <f>IF($B87='3.Matrices'!$J$22,I87,"")</f>
        <v>#REF!</v>
      </c>
      <c r="J192" s="90" t="e">
        <f>IF($B87='3.Matrices'!$J$22,J87,"")</f>
        <v>#REF!</v>
      </c>
      <c r="K192" s="90" t="e">
        <f>IF($B87='3.Matrices'!$J$22,K87,"")</f>
        <v>#REF!</v>
      </c>
      <c r="L192" s="90" t="e">
        <f>IF($B87='3.Matrices'!$J$22,L87,"")</f>
        <v>#REF!</v>
      </c>
      <c r="M192" s="90" t="e">
        <f>IF($B87='3.Matrices'!$J$22,M87,"")</f>
        <v>#REF!</v>
      </c>
      <c r="N192" s="90" t="e">
        <f>IF($B87='3.Matrices'!$J$22,N87,"")</f>
        <v>#REF!</v>
      </c>
      <c r="O192" s="91" t="e">
        <f>IF($B87='3.Matrices'!$J$22,O87,"")</f>
        <v>#REF!</v>
      </c>
      <c r="P192" s="91" t="e">
        <f>IF($B87='3.Matrices'!$J$22,P87,"")</f>
        <v>#REF!</v>
      </c>
      <c r="Q192" s="91" t="e">
        <f>IF($B87='3.Matrices'!$J$22,Q87,"")</f>
        <v>#REF!</v>
      </c>
      <c r="R192" s="91" t="e">
        <f>IF($B87='3.Matrices'!$J$22,R87,"")</f>
        <v>#REF!</v>
      </c>
      <c r="S192" s="91" t="e">
        <f>IF($B87='3.Matrices'!$J$22,S87,"")</f>
        <v>#REF!</v>
      </c>
      <c r="T192" s="91" t="e">
        <f>IF($B87='3.Matrices'!$J$22,T87,"")</f>
        <v>#REF!</v>
      </c>
      <c r="U192" s="91" t="e">
        <f>IF($B87='3.Matrices'!$J$22,U87,"")</f>
        <v>#REF!</v>
      </c>
      <c r="V192" s="91" t="e">
        <f>IF($B87='3.Matrices'!$J$22,V87,"")</f>
        <v>#REF!</v>
      </c>
      <c r="W192" s="91" t="e">
        <f>IF($B87='3.Matrices'!$J$22,W87,"")</f>
        <v>#REF!</v>
      </c>
      <c r="X192" s="92" t="e">
        <f>IF($B87='3.Matrices'!$J$22,X87,"")</f>
        <v>#REF!</v>
      </c>
      <c r="Y192" s="92" t="e">
        <f>IF($B87='3.Matrices'!$J$22,Y87,"")</f>
        <v>#REF!</v>
      </c>
      <c r="Z192" s="92" t="e">
        <f>IF($B87='3.Matrices'!$J$22,Z87,"")</f>
        <v>#REF!</v>
      </c>
      <c r="AA192" s="92" t="e">
        <f>IF($B87='3.Matrices'!$J$22,AA87,"")</f>
        <v>#REF!</v>
      </c>
      <c r="AB192" s="92" t="e">
        <f>IF($B87='3.Matrices'!$J$22,AB87,"")</f>
        <v>#REF!</v>
      </c>
      <c r="AC192" s="54" t="e">
        <f t="shared" si="9"/>
        <v>#REF!</v>
      </c>
      <c r="AD192" s="89" t="e">
        <f>IF($B87='3.Matrices'!$J$22,AD87,"")</f>
        <v>#REF!</v>
      </c>
      <c r="AE192" s="89" t="e">
        <f>IF($B87='3.Matrices'!$J$22,AE87,"")</f>
        <v>#REF!</v>
      </c>
      <c r="AF192" s="89" t="e">
        <f>IF($B87='3.Matrices'!$J$22,AF87,"")</f>
        <v>#REF!</v>
      </c>
      <c r="AG192" s="90" t="e">
        <f>IF($B87='3.Matrices'!$J$22,AG87,"")</f>
        <v>#REF!</v>
      </c>
      <c r="AH192" s="90" t="e">
        <f>IF($B87='3.Matrices'!$J$22,AH87,"")</f>
        <v>#REF!</v>
      </c>
      <c r="AI192" s="90" t="e">
        <f>IF($B87='3.Matrices'!$J$22,AI87,"")</f>
        <v>#REF!</v>
      </c>
      <c r="AJ192" s="90" t="e">
        <f>IF($B87='3.Matrices'!$J$22,AJ87,"")</f>
        <v>#REF!</v>
      </c>
      <c r="AK192" s="90" t="e">
        <f>IF($B87='3.Matrices'!$J$22,AK87,"")</f>
        <v>#REF!</v>
      </c>
      <c r="AL192" s="90" t="e">
        <f>IF($B87='3.Matrices'!$J$22,AL87,"")</f>
        <v>#REF!</v>
      </c>
      <c r="AM192" s="90" t="e">
        <f>IF($B87='3.Matrices'!$J$22,AM87,"")</f>
        <v>#REF!</v>
      </c>
      <c r="AN192" s="90" t="e">
        <f>IF($B87='3.Matrices'!$J$22,AN87,"")</f>
        <v>#REF!</v>
      </c>
      <c r="AO192" s="91" t="e">
        <f>IF($B87='3.Matrices'!$J$22,AO87,"")</f>
        <v>#REF!</v>
      </c>
      <c r="AP192" s="91" t="e">
        <f>IF($B87='3.Matrices'!$J$22,AP87,"")</f>
        <v>#REF!</v>
      </c>
      <c r="AQ192" s="91" t="e">
        <f>IF($B87='3.Matrices'!$J$22,AQ87,"")</f>
        <v>#REF!</v>
      </c>
      <c r="AR192" s="91" t="e">
        <f>IF($B87='3.Matrices'!$J$22,AR87,"")</f>
        <v>#REF!</v>
      </c>
      <c r="AS192" s="91" t="e">
        <f>IF($B87='3.Matrices'!$J$22,AS87,"")</f>
        <v>#REF!</v>
      </c>
      <c r="AT192" s="91" t="e">
        <f>IF($B87='3.Matrices'!$J$22,AT87,"")</f>
        <v>#REF!</v>
      </c>
      <c r="AU192" s="91" t="e">
        <f>IF($B87='3.Matrices'!$J$22,AU87,"")</f>
        <v>#REF!</v>
      </c>
      <c r="AV192" s="91" t="e">
        <f>IF($B87='3.Matrices'!$J$22,AV87,"")</f>
        <v>#REF!</v>
      </c>
      <c r="AW192" s="91" t="e">
        <f>IF($B87='3.Matrices'!$J$22,AW87,"")</f>
        <v>#REF!</v>
      </c>
      <c r="AX192" s="92" t="e">
        <f>IF($B87='3.Matrices'!$J$22,AX87,"")</f>
        <v>#REF!</v>
      </c>
      <c r="AY192" s="92" t="e">
        <f>IF($B87='3.Matrices'!$J$22,AY87,"")</f>
        <v>#REF!</v>
      </c>
      <c r="AZ192" s="92" t="e">
        <f>IF($B87='3.Matrices'!$J$22,AZ87,"")</f>
        <v>#REF!</v>
      </c>
      <c r="BA192" s="92" t="e">
        <f>IF($B87='3.Matrices'!$J$22,BA87,"")</f>
        <v>#REF!</v>
      </c>
      <c r="BB192" s="92" t="e">
        <f>IF($B87='3.Matrices'!$J$22,BB87,"")</f>
        <v>#REF!</v>
      </c>
    </row>
    <row r="193" spans="3:54" x14ac:dyDescent="0.25">
      <c r="C193" s="93" t="e">
        <f t="shared" si="8"/>
        <v>#REF!</v>
      </c>
      <c r="D193" s="89" t="e">
        <f>IF($B88='3.Matrices'!$J$22,D88,"")</f>
        <v>#REF!</v>
      </c>
      <c r="E193" s="89" t="e">
        <f>IF($B88='3.Matrices'!$J$22,E88,"")</f>
        <v>#REF!</v>
      </c>
      <c r="F193" s="89" t="e">
        <f>IF($B88='3.Matrices'!$J$22,F88,"")</f>
        <v>#REF!</v>
      </c>
      <c r="G193" s="90" t="e">
        <f>IF($B88='3.Matrices'!$J$22,G88,"")</f>
        <v>#REF!</v>
      </c>
      <c r="H193" s="90" t="e">
        <f>IF($B88='3.Matrices'!$J$22,H88,"")</f>
        <v>#REF!</v>
      </c>
      <c r="I193" s="90" t="e">
        <f>IF($B88='3.Matrices'!$J$22,I88,"")</f>
        <v>#REF!</v>
      </c>
      <c r="J193" s="90" t="e">
        <f>IF($B88='3.Matrices'!$J$22,J88,"")</f>
        <v>#REF!</v>
      </c>
      <c r="K193" s="90" t="e">
        <f>IF($B88='3.Matrices'!$J$22,K88,"")</f>
        <v>#REF!</v>
      </c>
      <c r="L193" s="90" t="e">
        <f>IF($B88='3.Matrices'!$J$22,L88,"")</f>
        <v>#REF!</v>
      </c>
      <c r="M193" s="90" t="e">
        <f>IF($B88='3.Matrices'!$J$22,M88,"")</f>
        <v>#REF!</v>
      </c>
      <c r="N193" s="90" t="e">
        <f>IF($B88='3.Matrices'!$J$22,N88,"")</f>
        <v>#REF!</v>
      </c>
      <c r="O193" s="91" t="e">
        <f>IF($B88='3.Matrices'!$J$22,O88,"")</f>
        <v>#REF!</v>
      </c>
      <c r="P193" s="91" t="e">
        <f>IF($B88='3.Matrices'!$J$22,P88,"")</f>
        <v>#REF!</v>
      </c>
      <c r="Q193" s="91" t="e">
        <f>IF($B88='3.Matrices'!$J$22,Q88,"")</f>
        <v>#REF!</v>
      </c>
      <c r="R193" s="91" t="e">
        <f>IF($B88='3.Matrices'!$J$22,R88,"")</f>
        <v>#REF!</v>
      </c>
      <c r="S193" s="91" t="e">
        <f>IF($B88='3.Matrices'!$J$22,S88,"")</f>
        <v>#REF!</v>
      </c>
      <c r="T193" s="91" t="e">
        <f>IF($B88='3.Matrices'!$J$22,T88,"")</f>
        <v>#REF!</v>
      </c>
      <c r="U193" s="91" t="e">
        <f>IF($B88='3.Matrices'!$J$22,U88,"")</f>
        <v>#REF!</v>
      </c>
      <c r="V193" s="91" t="e">
        <f>IF($B88='3.Matrices'!$J$22,V88,"")</f>
        <v>#REF!</v>
      </c>
      <c r="W193" s="91" t="e">
        <f>IF($B88='3.Matrices'!$J$22,W88,"")</f>
        <v>#REF!</v>
      </c>
      <c r="X193" s="92" t="e">
        <f>IF($B88='3.Matrices'!$J$22,X88,"")</f>
        <v>#REF!</v>
      </c>
      <c r="Y193" s="92" t="e">
        <f>IF($B88='3.Matrices'!$J$22,Y88,"")</f>
        <v>#REF!</v>
      </c>
      <c r="Z193" s="92" t="e">
        <f>IF($B88='3.Matrices'!$J$22,Z88,"")</f>
        <v>#REF!</v>
      </c>
      <c r="AA193" s="92" t="e">
        <f>IF($B88='3.Matrices'!$J$22,AA88,"")</f>
        <v>#REF!</v>
      </c>
      <c r="AB193" s="92" t="e">
        <f>IF($B88='3.Matrices'!$J$22,AB88,"")</f>
        <v>#REF!</v>
      </c>
      <c r="AC193" s="54" t="e">
        <f t="shared" si="9"/>
        <v>#REF!</v>
      </c>
      <c r="AD193" s="89" t="e">
        <f>IF($B88='3.Matrices'!$J$22,AD88,"")</f>
        <v>#REF!</v>
      </c>
      <c r="AE193" s="89" t="e">
        <f>IF($B88='3.Matrices'!$J$22,AE88,"")</f>
        <v>#REF!</v>
      </c>
      <c r="AF193" s="89" t="e">
        <f>IF($B88='3.Matrices'!$J$22,AF88,"")</f>
        <v>#REF!</v>
      </c>
      <c r="AG193" s="90" t="e">
        <f>IF($B88='3.Matrices'!$J$22,AG88,"")</f>
        <v>#REF!</v>
      </c>
      <c r="AH193" s="90" t="e">
        <f>IF($B88='3.Matrices'!$J$22,AH88,"")</f>
        <v>#REF!</v>
      </c>
      <c r="AI193" s="90" t="e">
        <f>IF($B88='3.Matrices'!$J$22,AI88,"")</f>
        <v>#REF!</v>
      </c>
      <c r="AJ193" s="90" t="e">
        <f>IF($B88='3.Matrices'!$J$22,AJ88,"")</f>
        <v>#REF!</v>
      </c>
      <c r="AK193" s="90" t="e">
        <f>IF($B88='3.Matrices'!$J$22,AK88,"")</f>
        <v>#REF!</v>
      </c>
      <c r="AL193" s="90" t="e">
        <f>IF($B88='3.Matrices'!$J$22,AL88,"")</f>
        <v>#REF!</v>
      </c>
      <c r="AM193" s="90" t="e">
        <f>IF($B88='3.Matrices'!$J$22,AM88,"")</f>
        <v>#REF!</v>
      </c>
      <c r="AN193" s="90" t="e">
        <f>IF($B88='3.Matrices'!$J$22,AN88,"")</f>
        <v>#REF!</v>
      </c>
      <c r="AO193" s="91" t="e">
        <f>IF($B88='3.Matrices'!$J$22,AO88,"")</f>
        <v>#REF!</v>
      </c>
      <c r="AP193" s="91" t="e">
        <f>IF($B88='3.Matrices'!$J$22,AP88,"")</f>
        <v>#REF!</v>
      </c>
      <c r="AQ193" s="91" t="e">
        <f>IF($B88='3.Matrices'!$J$22,AQ88,"")</f>
        <v>#REF!</v>
      </c>
      <c r="AR193" s="91" t="e">
        <f>IF($B88='3.Matrices'!$J$22,AR88,"")</f>
        <v>#REF!</v>
      </c>
      <c r="AS193" s="91" t="e">
        <f>IF($B88='3.Matrices'!$J$22,AS88,"")</f>
        <v>#REF!</v>
      </c>
      <c r="AT193" s="91" t="e">
        <f>IF($B88='3.Matrices'!$J$22,AT88,"")</f>
        <v>#REF!</v>
      </c>
      <c r="AU193" s="91" t="e">
        <f>IF($B88='3.Matrices'!$J$22,AU88,"")</f>
        <v>#REF!</v>
      </c>
      <c r="AV193" s="91" t="e">
        <f>IF($B88='3.Matrices'!$J$22,AV88,"")</f>
        <v>#REF!</v>
      </c>
      <c r="AW193" s="91" t="e">
        <f>IF($B88='3.Matrices'!$J$22,AW88,"")</f>
        <v>#REF!</v>
      </c>
      <c r="AX193" s="92" t="e">
        <f>IF($B88='3.Matrices'!$J$22,AX88,"")</f>
        <v>#REF!</v>
      </c>
      <c r="AY193" s="92" t="e">
        <f>IF($B88='3.Matrices'!$J$22,AY88,"")</f>
        <v>#REF!</v>
      </c>
      <c r="AZ193" s="92" t="e">
        <f>IF($B88='3.Matrices'!$J$22,AZ88,"")</f>
        <v>#REF!</v>
      </c>
      <c r="BA193" s="92" t="e">
        <f>IF($B88='3.Matrices'!$J$22,BA88,"")</f>
        <v>#REF!</v>
      </c>
      <c r="BB193" s="92" t="e">
        <f>IF($B88='3.Matrices'!$J$22,BB88,"")</f>
        <v>#REF!</v>
      </c>
    </row>
    <row r="194" spans="3:54" x14ac:dyDescent="0.25">
      <c r="C194" s="93" t="e">
        <f t="shared" si="8"/>
        <v>#REF!</v>
      </c>
      <c r="D194" s="89" t="e">
        <f>IF($B89='3.Matrices'!$J$22,D89,"")</f>
        <v>#REF!</v>
      </c>
      <c r="E194" s="89" t="e">
        <f>IF($B89='3.Matrices'!$J$22,E89,"")</f>
        <v>#REF!</v>
      </c>
      <c r="F194" s="89" t="e">
        <f>IF($B89='3.Matrices'!$J$22,F89,"")</f>
        <v>#REF!</v>
      </c>
      <c r="G194" s="90" t="e">
        <f>IF($B89='3.Matrices'!$J$22,G89,"")</f>
        <v>#REF!</v>
      </c>
      <c r="H194" s="90" t="e">
        <f>IF($B89='3.Matrices'!$J$22,H89,"")</f>
        <v>#REF!</v>
      </c>
      <c r="I194" s="90" t="e">
        <f>IF($B89='3.Matrices'!$J$22,I89,"")</f>
        <v>#REF!</v>
      </c>
      <c r="J194" s="90" t="e">
        <f>IF($B89='3.Matrices'!$J$22,J89,"")</f>
        <v>#REF!</v>
      </c>
      <c r="K194" s="90" t="e">
        <f>IF($B89='3.Matrices'!$J$22,K89,"")</f>
        <v>#REF!</v>
      </c>
      <c r="L194" s="90" t="e">
        <f>IF($B89='3.Matrices'!$J$22,L89,"")</f>
        <v>#REF!</v>
      </c>
      <c r="M194" s="90" t="e">
        <f>IF($B89='3.Matrices'!$J$22,M89,"")</f>
        <v>#REF!</v>
      </c>
      <c r="N194" s="90" t="e">
        <f>IF($B89='3.Matrices'!$J$22,N89,"")</f>
        <v>#REF!</v>
      </c>
      <c r="O194" s="91" t="e">
        <f>IF($B89='3.Matrices'!$J$22,O89,"")</f>
        <v>#REF!</v>
      </c>
      <c r="P194" s="91" t="e">
        <f>IF($B89='3.Matrices'!$J$22,P89,"")</f>
        <v>#REF!</v>
      </c>
      <c r="Q194" s="91" t="e">
        <f>IF($B89='3.Matrices'!$J$22,Q89,"")</f>
        <v>#REF!</v>
      </c>
      <c r="R194" s="91" t="e">
        <f>IF($B89='3.Matrices'!$J$22,R89,"")</f>
        <v>#REF!</v>
      </c>
      <c r="S194" s="91" t="e">
        <f>IF($B89='3.Matrices'!$J$22,S89,"")</f>
        <v>#REF!</v>
      </c>
      <c r="T194" s="91" t="e">
        <f>IF($B89='3.Matrices'!$J$22,T89,"")</f>
        <v>#REF!</v>
      </c>
      <c r="U194" s="91" t="e">
        <f>IF($B89='3.Matrices'!$J$22,U89,"")</f>
        <v>#REF!</v>
      </c>
      <c r="V194" s="91" t="e">
        <f>IF($B89='3.Matrices'!$J$22,V89,"")</f>
        <v>#REF!</v>
      </c>
      <c r="W194" s="91" t="e">
        <f>IF($B89='3.Matrices'!$J$22,W89,"")</f>
        <v>#REF!</v>
      </c>
      <c r="X194" s="92" t="e">
        <f>IF($B89='3.Matrices'!$J$22,X89,"")</f>
        <v>#REF!</v>
      </c>
      <c r="Y194" s="92" t="e">
        <f>IF($B89='3.Matrices'!$J$22,Y89,"")</f>
        <v>#REF!</v>
      </c>
      <c r="Z194" s="92" t="e">
        <f>IF($B89='3.Matrices'!$J$22,Z89,"")</f>
        <v>#REF!</v>
      </c>
      <c r="AA194" s="92" t="e">
        <f>IF($B89='3.Matrices'!$J$22,AA89,"")</f>
        <v>#REF!</v>
      </c>
      <c r="AB194" s="92" t="e">
        <f>IF($B89='3.Matrices'!$J$22,AB89,"")</f>
        <v>#REF!</v>
      </c>
      <c r="AC194" s="54" t="e">
        <f t="shared" si="9"/>
        <v>#REF!</v>
      </c>
      <c r="AD194" s="89" t="e">
        <f>IF($B89='3.Matrices'!$J$22,AD89,"")</f>
        <v>#REF!</v>
      </c>
      <c r="AE194" s="89" t="e">
        <f>IF($B89='3.Matrices'!$J$22,AE89,"")</f>
        <v>#REF!</v>
      </c>
      <c r="AF194" s="89" t="e">
        <f>IF($B89='3.Matrices'!$J$22,AF89,"")</f>
        <v>#REF!</v>
      </c>
      <c r="AG194" s="90" t="e">
        <f>IF($B89='3.Matrices'!$J$22,AG89,"")</f>
        <v>#REF!</v>
      </c>
      <c r="AH194" s="90" t="e">
        <f>IF($B89='3.Matrices'!$J$22,AH89,"")</f>
        <v>#REF!</v>
      </c>
      <c r="AI194" s="90" t="e">
        <f>IF($B89='3.Matrices'!$J$22,AI89,"")</f>
        <v>#REF!</v>
      </c>
      <c r="AJ194" s="90" t="e">
        <f>IF($B89='3.Matrices'!$J$22,AJ89,"")</f>
        <v>#REF!</v>
      </c>
      <c r="AK194" s="90" t="e">
        <f>IF($B89='3.Matrices'!$J$22,AK89,"")</f>
        <v>#REF!</v>
      </c>
      <c r="AL194" s="90" t="e">
        <f>IF($B89='3.Matrices'!$J$22,AL89,"")</f>
        <v>#REF!</v>
      </c>
      <c r="AM194" s="90" t="e">
        <f>IF($B89='3.Matrices'!$J$22,AM89,"")</f>
        <v>#REF!</v>
      </c>
      <c r="AN194" s="90" t="e">
        <f>IF($B89='3.Matrices'!$J$22,AN89,"")</f>
        <v>#REF!</v>
      </c>
      <c r="AO194" s="91" t="e">
        <f>IF($B89='3.Matrices'!$J$22,AO89,"")</f>
        <v>#REF!</v>
      </c>
      <c r="AP194" s="91" t="e">
        <f>IF($B89='3.Matrices'!$J$22,AP89,"")</f>
        <v>#REF!</v>
      </c>
      <c r="AQ194" s="91" t="e">
        <f>IF($B89='3.Matrices'!$J$22,AQ89,"")</f>
        <v>#REF!</v>
      </c>
      <c r="AR194" s="91" t="e">
        <f>IF($B89='3.Matrices'!$J$22,AR89,"")</f>
        <v>#REF!</v>
      </c>
      <c r="AS194" s="91" t="e">
        <f>IF($B89='3.Matrices'!$J$22,AS89,"")</f>
        <v>#REF!</v>
      </c>
      <c r="AT194" s="91" t="e">
        <f>IF($B89='3.Matrices'!$J$22,AT89,"")</f>
        <v>#REF!</v>
      </c>
      <c r="AU194" s="91" t="e">
        <f>IF($B89='3.Matrices'!$J$22,AU89,"")</f>
        <v>#REF!</v>
      </c>
      <c r="AV194" s="91" t="e">
        <f>IF($B89='3.Matrices'!$J$22,AV89,"")</f>
        <v>#REF!</v>
      </c>
      <c r="AW194" s="91" t="e">
        <f>IF($B89='3.Matrices'!$J$22,AW89,"")</f>
        <v>#REF!</v>
      </c>
      <c r="AX194" s="92" t="e">
        <f>IF($B89='3.Matrices'!$J$22,AX89,"")</f>
        <v>#REF!</v>
      </c>
      <c r="AY194" s="92" t="e">
        <f>IF($B89='3.Matrices'!$J$22,AY89,"")</f>
        <v>#REF!</v>
      </c>
      <c r="AZ194" s="92" t="e">
        <f>IF($B89='3.Matrices'!$J$22,AZ89,"")</f>
        <v>#REF!</v>
      </c>
      <c r="BA194" s="92" t="e">
        <f>IF($B89='3.Matrices'!$J$22,BA89,"")</f>
        <v>#REF!</v>
      </c>
      <c r="BB194" s="92" t="e">
        <f>IF($B89='3.Matrices'!$J$22,BB89,"")</f>
        <v>#REF!</v>
      </c>
    </row>
    <row r="195" spans="3:54" x14ac:dyDescent="0.25">
      <c r="C195" s="93" t="str">
        <f t="shared" si="8"/>
        <v>Ri</v>
      </c>
      <c r="D195" s="89" t="str">
        <f>IF($B90='3.Matrices'!$J$22,D90,"")</f>
        <v/>
      </c>
      <c r="E195" s="89" t="str">
        <f>IF($B90='3.Matrices'!$J$22,E90,"")</f>
        <v/>
      </c>
      <c r="F195" s="89" t="str">
        <f>IF($B90='3.Matrices'!$J$22,F90,"")</f>
        <v/>
      </c>
      <c r="G195" s="90" t="str">
        <f>IF($B90='3.Matrices'!$J$22,G90,"")</f>
        <v/>
      </c>
      <c r="H195" s="90" t="str">
        <f>IF($B90='3.Matrices'!$J$22,H90,"")</f>
        <v/>
      </c>
      <c r="I195" s="90" t="str">
        <f>IF($B90='3.Matrices'!$J$22,I90,"")</f>
        <v/>
      </c>
      <c r="J195" s="90" t="str">
        <f>IF($B90='3.Matrices'!$J$22,J90,"")</f>
        <v/>
      </c>
      <c r="K195" s="90" t="str">
        <f>IF($B90='3.Matrices'!$J$22,K90,"")</f>
        <v/>
      </c>
      <c r="L195" s="90" t="str">
        <f>IF($B90='3.Matrices'!$J$22,L90,"")</f>
        <v/>
      </c>
      <c r="M195" s="90" t="str">
        <f>IF($B90='3.Matrices'!$J$22,M90,"")</f>
        <v/>
      </c>
      <c r="N195" s="90" t="str">
        <f>IF($B90='3.Matrices'!$J$22,N90,"")</f>
        <v/>
      </c>
      <c r="O195" s="91" t="str">
        <f>IF($B90='3.Matrices'!$J$22,O90,"")</f>
        <v/>
      </c>
      <c r="P195" s="91" t="str">
        <f>IF($B90='3.Matrices'!$J$22,P90,"")</f>
        <v/>
      </c>
      <c r="Q195" s="91" t="str">
        <f>IF($B90='3.Matrices'!$J$22,Q90,"")</f>
        <v/>
      </c>
      <c r="R195" s="91" t="str">
        <f>IF($B90='3.Matrices'!$J$22,R90,"")</f>
        <v/>
      </c>
      <c r="S195" s="91" t="str">
        <f>IF($B90='3.Matrices'!$J$22,S90,"")</f>
        <v/>
      </c>
      <c r="T195" s="91" t="str">
        <f>IF($B90='3.Matrices'!$J$22,T90,"")</f>
        <v/>
      </c>
      <c r="U195" s="91" t="str">
        <f>IF($B90='3.Matrices'!$J$22,U90,"")</f>
        <v/>
      </c>
      <c r="V195" s="91" t="str">
        <f>IF($B90='3.Matrices'!$J$22,V90,"")</f>
        <v/>
      </c>
      <c r="W195" s="91" t="str">
        <f>IF($B90='3.Matrices'!$J$22,W90,"")</f>
        <v/>
      </c>
      <c r="X195" s="92" t="str">
        <f>IF($B90='3.Matrices'!$J$22,X90,"")</f>
        <v/>
      </c>
      <c r="Y195" s="92" t="str">
        <f>IF($B90='3.Matrices'!$J$22,Y90,"")</f>
        <v/>
      </c>
      <c r="Z195" s="92" t="str">
        <f>IF($B90='3.Matrices'!$J$22,Z90,"")</f>
        <v/>
      </c>
      <c r="AA195" s="92" t="str">
        <f>IF($B90='3.Matrices'!$J$22,AA90,"")</f>
        <v/>
      </c>
      <c r="AB195" s="92" t="str">
        <f>IF($B90='3.Matrices'!$J$22,AB90,"")</f>
        <v/>
      </c>
      <c r="AC195" s="54" t="str">
        <f t="shared" si="9"/>
        <v>Rr</v>
      </c>
      <c r="AD195" s="89" t="str">
        <f>IF($B90='3.Matrices'!$J$22,AD90,"")</f>
        <v/>
      </c>
      <c r="AE195" s="89" t="str">
        <f>IF($B90='3.Matrices'!$J$22,AE90,"")</f>
        <v/>
      </c>
      <c r="AF195" s="89" t="str">
        <f>IF($B90='3.Matrices'!$J$22,AF90,"")</f>
        <v/>
      </c>
      <c r="AG195" s="90" t="str">
        <f>IF($B90='3.Matrices'!$J$22,AG90,"")</f>
        <v/>
      </c>
      <c r="AH195" s="90" t="str">
        <f>IF($B90='3.Matrices'!$J$22,AH90,"")</f>
        <v/>
      </c>
      <c r="AI195" s="90" t="str">
        <f>IF($B90='3.Matrices'!$J$22,AI90,"")</f>
        <v/>
      </c>
      <c r="AJ195" s="90" t="str">
        <f>IF($B90='3.Matrices'!$J$22,AJ90,"")</f>
        <v/>
      </c>
      <c r="AK195" s="90" t="str">
        <f>IF($B90='3.Matrices'!$J$22,AK90,"")</f>
        <v/>
      </c>
      <c r="AL195" s="90" t="str">
        <f>IF($B90='3.Matrices'!$J$22,AL90,"")</f>
        <v/>
      </c>
      <c r="AM195" s="90" t="str">
        <f>IF($B90='3.Matrices'!$J$22,AM90,"")</f>
        <v/>
      </c>
      <c r="AN195" s="90" t="str">
        <f>IF($B90='3.Matrices'!$J$22,AN90,"")</f>
        <v/>
      </c>
      <c r="AO195" s="91" t="str">
        <f>IF($B90='3.Matrices'!$J$22,AO90,"")</f>
        <v/>
      </c>
      <c r="AP195" s="91" t="str">
        <f>IF($B90='3.Matrices'!$J$22,AP90,"")</f>
        <v/>
      </c>
      <c r="AQ195" s="91" t="str">
        <f>IF($B90='3.Matrices'!$J$22,AQ90,"")</f>
        <v/>
      </c>
      <c r="AR195" s="91" t="str">
        <f>IF($B90='3.Matrices'!$J$22,AR90,"")</f>
        <v/>
      </c>
      <c r="AS195" s="91" t="str">
        <f>IF($B90='3.Matrices'!$J$22,AS90,"")</f>
        <v/>
      </c>
      <c r="AT195" s="91" t="str">
        <f>IF($B90='3.Matrices'!$J$22,AT90,"")</f>
        <v/>
      </c>
      <c r="AU195" s="91" t="str">
        <f>IF($B90='3.Matrices'!$J$22,AU90,"")</f>
        <v/>
      </c>
      <c r="AV195" s="91" t="str">
        <f>IF($B90='3.Matrices'!$J$22,AV90,"")</f>
        <v/>
      </c>
      <c r="AW195" s="91" t="str">
        <f>IF($B90='3.Matrices'!$J$22,AW90,"")</f>
        <v/>
      </c>
      <c r="AX195" s="92" t="str">
        <f>IF($B90='3.Matrices'!$J$22,AX90,"")</f>
        <v/>
      </c>
      <c r="AY195" s="92" t="str">
        <f>IF($B90='3.Matrices'!$J$22,AY90,"")</f>
        <v/>
      </c>
      <c r="AZ195" s="92" t="str">
        <f>IF($B90='3.Matrices'!$J$22,AZ90,"")</f>
        <v/>
      </c>
      <c r="BA195" s="92" t="str">
        <f>IF($B90='3.Matrices'!$J$22,BA90,"")</f>
        <v/>
      </c>
      <c r="BB195" s="92" t="str">
        <f>IF($B90='3.Matrices'!$J$22,BB90,"")</f>
        <v/>
      </c>
    </row>
    <row r="196" spans="3:54" x14ac:dyDescent="0.25">
      <c r="C196" s="93" t="str">
        <f t="shared" si="8"/>
        <v>Ri</v>
      </c>
      <c r="D196" s="89" t="str">
        <f>IF($B91='3.Matrices'!$J$22,D91,"")</f>
        <v/>
      </c>
      <c r="E196" s="89" t="str">
        <f>IF($B91='3.Matrices'!$J$22,E91,"")</f>
        <v/>
      </c>
      <c r="F196" s="89" t="str">
        <f>IF($B91='3.Matrices'!$J$22,F91,"")</f>
        <v/>
      </c>
      <c r="G196" s="90" t="str">
        <f>IF($B91='3.Matrices'!$J$22,G91,"")</f>
        <v/>
      </c>
      <c r="H196" s="90" t="str">
        <f>IF($B91='3.Matrices'!$J$22,H91,"")</f>
        <v/>
      </c>
      <c r="I196" s="90" t="str">
        <f>IF($B91='3.Matrices'!$J$22,I91,"")</f>
        <v/>
      </c>
      <c r="J196" s="90" t="str">
        <f>IF($B91='3.Matrices'!$J$22,J91,"")</f>
        <v/>
      </c>
      <c r="K196" s="90" t="str">
        <f>IF($B91='3.Matrices'!$J$22,K91,"")</f>
        <v/>
      </c>
      <c r="L196" s="90" t="str">
        <f>IF($B91='3.Matrices'!$J$22,L91,"")</f>
        <v/>
      </c>
      <c r="M196" s="90" t="str">
        <f>IF($B91='3.Matrices'!$J$22,M91,"")</f>
        <v/>
      </c>
      <c r="N196" s="90" t="str">
        <f>IF($B91='3.Matrices'!$J$22,N91,"")</f>
        <v/>
      </c>
      <c r="O196" s="91" t="str">
        <f>IF($B91='3.Matrices'!$J$22,O91,"")</f>
        <v/>
      </c>
      <c r="P196" s="91" t="str">
        <f>IF($B91='3.Matrices'!$J$22,P91,"")</f>
        <v/>
      </c>
      <c r="Q196" s="91" t="str">
        <f>IF($B91='3.Matrices'!$J$22,Q91,"")</f>
        <v/>
      </c>
      <c r="R196" s="91" t="str">
        <f>IF($B91='3.Matrices'!$J$22,R91,"")</f>
        <v/>
      </c>
      <c r="S196" s="91" t="str">
        <f>IF($B91='3.Matrices'!$J$22,S91,"")</f>
        <v/>
      </c>
      <c r="T196" s="91" t="str">
        <f>IF($B91='3.Matrices'!$J$22,T91,"")</f>
        <v/>
      </c>
      <c r="U196" s="91" t="str">
        <f>IF($B91='3.Matrices'!$J$22,U91,"")</f>
        <v/>
      </c>
      <c r="V196" s="91" t="str">
        <f>IF($B91='3.Matrices'!$J$22,V91,"")</f>
        <v/>
      </c>
      <c r="W196" s="91" t="str">
        <f>IF($B91='3.Matrices'!$J$22,W91,"")</f>
        <v/>
      </c>
      <c r="X196" s="92" t="str">
        <f>IF($B91='3.Matrices'!$J$22,X91,"")</f>
        <v/>
      </c>
      <c r="Y196" s="92" t="str">
        <f>IF($B91='3.Matrices'!$J$22,Y91,"")</f>
        <v/>
      </c>
      <c r="Z196" s="92" t="str">
        <f>IF($B91='3.Matrices'!$J$22,Z91,"")</f>
        <v/>
      </c>
      <c r="AA196" s="92" t="str">
        <f>IF($B91='3.Matrices'!$J$22,AA91,"")</f>
        <v/>
      </c>
      <c r="AB196" s="92" t="str">
        <f>IF($B91='3.Matrices'!$J$22,AB91,"")</f>
        <v/>
      </c>
      <c r="AC196" s="54" t="str">
        <f t="shared" si="9"/>
        <v>Rr</v>
      </c>
      <c r="AD196" s="89" t="str">
        <f>IF($B91='3.Matrices'!$J$22,AD91,"")</f>
        <v/>
      </c>
      <c r="AE196" s="89" t="str">
        <f>IF($B91='3.Matrices'!$J$22,AE91,"")</f>
        <v/>
      </c>
      <c r="AF196" s="89" t="str">
        <f>IF($B91='3.Matrices'!$J$22,AF91,"")</f>
        <v/>
      </c>
      <c r="AG196" s="90" t="str">
        <f>IF($B91='3.Matrices'!$J$22,AG91,"")</f>
        <v/>
      </c>
      <c r="AH196" s="90" t="str">
        <f>IF($B91='3.Matrices'!$J$22,AH91,"")</f>
        <v/>
      </c>
      <c r="AI196" s="90" t="str">
        <f>IF($B91='3.Matrices'!$J$22,AI91,"")</f>
        <v/>
      </c>
      <c r="AJ196" s="90" t="str">
        <f>IF($B91='3.Matrices'!$J$22,AJ91,"")</f>
        <v/>
      </c>
      <c r="AK196" s="90" t="str">
        <f>IF($B91='3.Matrices'!$J$22,AK91,"")</f>
        <v/>
      </c>
      <c r="AL196" s="90" t="str">
        <f>IF($B91='3.Matrices'!$J$22,AL91,"")</f>
        <v/>
      </c>
      <c r="AM196" s="90" t="str">
        <f>IF($B91='3.Matrices'!$J$22,AM91,"")</f>
        <v/>
      </c>
      <c r="AN196" s="90" t="str">
        <f>IF($B91='3.Matrices'!$J$22,AN91,"")</f>
        <v/>
      </c>
      <c r="AO196" s="91" t="str">
        <f>IF($B91='3.Matrices'!$J$22,AO91,"")</f>
        <v/>
      </c>
      <c r="AP196" s="91" t="str">
        <f>IF($B91='3.Matrices'!$J$22,AP91,"")</f>
        <v/>
      </c>
      <c r="AQ196" s="91" t="str">
        <f>IF($B91='3.Matrices'!$J$22,AQ91,"")</f>
        <v/>
      </c>
      <c r="AR196" s="91" t="str">
        <f>IF($B91='3.Matrices'!$J$22,AR91,"")</f>
        <v/>
      </c>
      <c r="AS196" s="91" t="str">
        <f>IF($B91='3.Matrices'!$J$22,AS91,"")</f>
        <v/>
      </c>
      <c r="AT196" s="91" t="str">
        <f>IF($B91='3.Matrices'!$J$22,AT91,"")</f>
        <v/>
      </c>
      <c r="AU196" s="91" t="str">
        <f>IF($B91='3.Matrices'!$J$22,AU91,"")</f>
        <v/>
      </c>
      <c r="AV196" s="91" t="str">
        <f>IF($B91='3.Matrices'!$J$22,AV91,"")</f>
        <v/>
      </c>
      <c r="AW196" s="91" t="str">
        <f>IF($B91='3.Matrices'!$J$22,AW91,"")</f>
        <v/>
      </c>
      <c r="AX196" s="92" t="str">
        <f>IF($B91='3.Matrices'!$J$22,AX91,"")</f>
        <v/>
      </c>
      <c r="AY196" s="92" t="str">
        <f>IF($B91='3.Matrices'!$J$22,AY91,"")</f>
        <v/>
      </c>
      <c r="AZ196" s="92" t="str">
        <f>IF($B91='3.Matrices'!$J$22,AZ91,"")</f>
        <v/>
      </c>
      <c r="BA196" s="92" t="str">
        <f>IF($B91='3.Matrices'!$J$22,BA91,"")</f>
        <v/>
      </c>
      <c r="BB196" s="92" t="str">
        <f>IF($B91='3.Matrices'!$J$22,BB91,"")</f>
        <v/>
      </c>
    </row>
    <row r="197" spans="3:54" x14ac:dyDescent="0.25">
      <c r="C197" s="93" t="str">
        <f t="shared" si="8"/>
        <v>Ri</v>
      </c>
      <c r="D197" s="89" t="str">
        <f>IF($B92='3.Matrices'!$J$22,D92,"")</f>
        <v/>
      </c>
      <c r="E197" s="89" t="str">
        <f>IF($B92='3.Matrices'!$J$22,E92,"")</f>
        <v/>
      </c>
      <c r="F197" s="89" t="str">
        <f>IF($B92='3.Matrices'!$J$22,F92,"")</f>
        <v/>
      </c>
      <c r="G197" s="90" t="str">
        <f>IF($B92='3.Matrices'!$J$22,G92,"")</f>
        <v/>
      </c>
      <c r="H197" s="90" t="str">
        <f>IF($B92='3.Matrices'!$J$22,H92,"")</f>
        <v/>
      </c>
      <c r="I197" s="90" t="str">
        <f>IF($B92='3.Matrices'!$J$22,I92,"")</f>
        <v/>
      </c>
      <c r="J197" s="90" t="str">
        <f>IF($B92='3.Matrices'!$J$22,J92,"")</f>
        <v/>
      </c>
      <c r="K197" s="90" t="str">
        <f>IF($B92='3.Matrices'!$J$22,K92,"")</f>
        <v/>
      </c>
      <c r="L197" s="90" t="str">
        <f>IF($B92='3.Matrices'!$J$22,L92,"")</f>
        <v/>
      </c>
      <c r="M197" s="90" t="str">
        <f>IF($B92='3.Matrices'!$J$22,M92,"")</f>
        <v/>
      </c>
      <c r="N197" s="90" t="str">
        <f>IF($B92='3.Matrices'!$J$22,N92,"")</f>
        <v/>
      </c>
      <c r="O197" s="91" t="str">
        <f>IF($B92='3.Matrices'!$J$22,O92,"")</f>
        <v/>
      </c>
      <c r="P197" s="91" t="str">
        <f>IF($B92='3.Matrices'!$J$22,P92,"")</f>
        <v/>
      </c>
      <c r="Q197" s="91" t="str">
        <f>IF($B92='3.Matrices'!$J$22,Q92,"")</f>
        <v/>
      </c>
      <c r="R197" s="91" t="str">
        <f>IF($B92='3.Matrices'!$J$22,R92,"")</f>
        <v/>
      </c>
      <c r="S197" s="91" t="str">
        <f>IF($B92='3.Matrices'!$J$22,S92,"")</f>
        <v/>
      </c>
      <c r="T197" s="91" t="str">
        <f>IF($B92='3.Matrices'!$J$22,T92,"")</f>
        <v/>
      </c>
      <c r="U197" s="91" t="str">
        <f>IF($B92='3.Matrices'!$J$22,U92,"")</f>
        <v/>
      </c>
      <c r="V197" s="91" t="str">
        <f>IF($B92='3.Matrices'!$J$22,V92,"")</f>
        <v/>
      </c>
      <c r="W197" s="91" t="str">
        <f>IF($B92='3.Matrices'!$J$22,W92,"")</f>
        <v/>
      </c>
      <c r="X197" s="92" t="str">
        <f>IF($B92='3.Matrices'!$J$22,X92,"")</f>
        <v/>
      </c>
      <c r="Y197" s="92" t="str">
        <f>IF($B92='3.Matrices'!$J$22,Y92,"")</f>
        <v/>
      </c>
      <c r="Z197" s="92" t="str">
        <f>IF($B92='3.Matrices'!$J$22,Z92,"")</f>
        <v/>
      </c>
      <c r="AA197" s="92" t="str">
        <f>IF($B92='3.Matrices'!$J$22,AA92,"")</f>
        <v/>
      </c>
      <c r="AB197" s="92" t="str">
        <f>IF($B92='3.Matrices'!$J$22,AB92,"")</f>
        <v/>
      </c>
      <c r="AC197" s="54" t="str">
        <f t="shared" si="9"/>
        <v>Rr</v>
      </c>
      <c r="AD197" s="89" t="str">
        <f>IF($B92='3.Matrices'!$J$22,AD92,"")</f>
        <v/>
      </c>
      <c r="AE197" s="89" t="str">
        <f>IF($B92='3.Matrices'!$J$22,AE92,"")</f>
        <v/>
      </c>
      <c r="AF197" s="89" t="str">
        <f>IF($B92='3.Matrices'!$J$22,AF92,"")</f>
        <v/>
      </c>
      <c r="AG197" s="90" t="str">
        <f>IF($B92='3.Matrices'!$J$22,AG92,"")</f>
        <v/>
      </c>
      <c r="AH197" s="90" t="str">
        <f>IF($B92='3.Matrices'!$J$22,AH92,"")</f>
        <v/>
      </c>
      <c r="AI197" s="90" t="str">
        <f>IF($B92='3.Matrices'!$J$22,AI92,"")</f>
        <v/>
      </c>
      <c r="AJ197" s="90" t="str">
        <f>IF($B92='3.Matrices'!$J$22,AJ92,"")</f>
        <v/>
      </c>
      <c r="AK197" s="90" t="str">
        <f>IF($B92='3.Matrices'!$J$22,AK92,"")</f>
        <v/>
      </c>
      <c r="AL197" s="90" t="str">
        <f>IF($B92='3.Matrices'!$J$22,AL92,"")</f>
        <v/>
      </c>
      <c r="AM197" s="90" t="str">
        <f>IF($B92='3.Matrices'!$J$22,AM92,"")</f>
        <v/>
      </c>
      <c r="AN197" s="90" t="str">
        <f>IF($B92='3.Matrices'!$J$22,AN92,"")</f>
        <v/>
      </c>
      <c r="AO197" s="91" t="str">
        <f>IF($B92='3.Matrices'!$J$22,AO92,"")</f>
        <v/>
      </c>
      <c r="AP197" s="91" t="str">
        <f>IF($B92='3.Matrices'!$J$22,AP92,"")</f>
        <v/>
      </c>
      <c r="AQ197" s="91" t="str">
        <f>IF($B92='3.Matrices'!$J$22,AQ92,"")</f>
        <v/>
      </c>
      <c r="AR197" s="91" t="str">
        <f>IF($B92='3.Matrices'!$J$22,AR92,"")</f>
        <v/>
      </c>
      <c r="AS197" s="91" t="str">
        <f>IF($B92='3.Matrices'!$J$22,AS92,"")</f>
        <v/>
      </c>
      <c r="AT197" s="91" t="str">
        <f>IF($B92='3.Matrices'!$J$22,AT92,"")</f>
        <v/>
      </c>
      <c r="AU197" s="91" t="str">
        <f>IF($B92='3.Matrices'!$J$22,AU92,"")</f>
        <v/>
      </c>
      <c r="AV197" s="91" t="str">
        <f>IF($B92='3.Matrices'!$J$22,AV92,"")</f>
        <v/>
      </c>
      <c r="AW197" s="91" t="str">
        <f>IF($B92='3.Matrices'!$J$22,AW92,"")</f>
        <v/>
      </c>
      <c r="AX197" s="92" t="str">
        <f>IF($B92='3.Matrices'!$J$22,AX92,"")</f>
        <v/>
      </c>
      <c r="AY197" s="92" t="str">
        <f>IF($B92='3.Matrices'!$J$22,AY92,"")</f>
        <v/>
      </c>
      <c r="AZ197" s="92" t="str">
        <f>IF($B92='3.Matrices'!$J$22,AZ92,"")</f>
        <v/>
      </c>
      <c r="BA197" s="92" t="str">
        <f>IF($B92='3.Matrices'!$J$22,BA92,"")</f>
        <v/>
      </c>
      <c r="BB197" s="92" t="str">
        <f>IF($B92='3.Matrices'!$J$22,BB92,"")</f>
        <v/>
      </c>
    </row>
    <row r="198" spans="3:54" x14ac:dyDescent="0.25">
      <c r="C198" s="93" t="str">
        <f t="shared" si="8"/>
        <v>Ri</v>
      </c>
      <c r="D198" s="89" t="str">
        <f>IF($B93='3.Matrices'!$J$22,D93,"")</f>
        <v/>
      </c>
      <c r="E198" s="89" t="str">
        <f>IF($B93='3.Matrices'!$J$22,E93,"")</f>
        <v/>
      </c>
      <c r="F198" s="89" t="str">
        <f>IF($B93='3.Matrices'!$J$22,F93,"")</f>
        <v/>
      </c>
      <c r="G198" s="90" t="str">
        <f>IF($B93='3.Matrices'!$J$22,G93,"")</f>
        <v/>
      </c>
      <c r="H198" s="90" t="str">
        <f>IF($B93='3.Matrices'!$J$22,H93,"")</f>
        <v/>
      </c>
      <c r="I198" s="90" t="str">
        <f>IF($B93='3.Matrices'!$J$22,I93,"")</f>
        <v/>
      </c>
      <c r="J198" s="90" t="str">
        <f>IF($B93='3.Matrices'!$J$22,J93,"")</f>
        <v/>
      </c>
      <c r="K198" s="90" t="str">
        <f>IF($B93='3.Matrices'!$J$22,K93,"")</f>
        <v/>
      </c>
      <c r="L198" s="90" t="str">
        <f>IF($B93='3.Matrices'!$J$22,L93,"")</f>
        <v/>
      </c>
      <c r="M198" s="90" t="str">
        <f>IF($B93='3.Matrices'!$J$22,M93,"")</f>
        <v/>
      </c>
      <c r="N198" s="90" t="str">
        <f>IF($B93='3.Matrices'!$J$22,N93,"")</f>
        <v/>
      </c>
      <c r="O198" s="91" t="str">
        <f>IF($B93='3.Matrices'!$J$22,O93,"")</f>
        <v/>
      </c>
      <c r="P198" s="91" t="str">
        <f>IF($B93='3.Matrices'!$J$22,P93,"")</f>
        <v/>
      </c>
      <c r="Q198" s="91" t="str">
        <f>IF($B93='3.Matrices'!$J$22,Q93,"")</f>
        <v/>
      </c>
      <c r="R198" s="91" t="str">
        <f>IF($B93='3.Matrices'!$J$22,R93,"")</f>
        <v/>
      </c>
      <c r="S198" s="91" t="str">
        <f>IF($B93='3.Matrices'!$J$22,S93,"")</f>
        <v/>
      </c>
      <c r="T198" s="91" t="str">
        <f>IF($B93='3.Matrices'!$J$22,T93,"")</f>
        <v/>
      </c>
      <c r="U198" s="91" t="str">
        <f>IF($B93='3.Matrices'!$J$22,U93,"")</f>
        <v/>
      </c>
      <c r="V198" s="91" t="str">
        <f>IF($B93='3.Matrices'!$J$22,V93,"")</f>
        <v/>
      </c>
      <c r="W198" s="91" t="str">
        <f>IF($B93='3.Matrices'!$J$22,W93,"")</f>
        <v/>
      </c>
      <c r="X198" s="92" t="str">
        <f>IF($B93='3.Matrices'!$J$22,X93,"")</f>
        <v/>
      </c>
      <c r="Y198" s="92" t="str">
        <f>IF($B93='3.Matrices'!$J$22,Y93,"")</f>
        <v/>
      </c>
      <c r="Z198" s="92" t="str">
        <f>IF($B93='3.Matrices'!$J$22,Z93,"")</f>
        <v/>
      </c>
      <c r="AA198" s="92" t="str">
        <f>IF($B93='3.Matrices'!$J$22,AA93,"")</f>
        <v/>
      </c>
      <c r="AB198" s="92" t="str">
        <f>IF($B93='3.Matrices'!$J$22,AB93,"")</f>
        <v/>
      </c>
      <c r="AC198" s="54" t="str">
        <f t="shared" si="9"/>
        <v>Rr</v>
      </c>
      <c r="AD198" s="89" t="str">
        <f>IF($B93='3.Matrices'!$J$22,AD93,"")</f>
        <v/>
      </c>
      <c r="AE198" s="89" t="str">
        <f>IF($B93='3.Matrices'!$J$22,AE93,"")</f>
        <v/>
      </c>
      <c r="AF198" s="89" t="str">
        <f>IF($B93='3.Matrices'!$J$22,AF93,"")</f>
        <v/>
      </c>
      <c r="AG198" s="90" t="str">
        <f>IF($B93='3.Matrices'!$J$22,AG93,"")</f>
        <v/>
      </c>
      <c r="AH198" s="90" t="str">
        <f>IF($B93='3.Matrices'!$J$22,AH93,"")</f>
        <v/>
      </c>
      <c r="AI198" s="90" t="str">
        <f>IF($B93='3.Matrices'!$J$22,AI93,"")</f>
        <v/>
      </c>
      <c r="AJ198" s="90" t="str">
        <f>IF($B93='3.Matrices'!$J$22,AJ93,"")</f>
        <v/>
      </c>
      <c r="AK198" s="90" t="str">
        <f>IF($B93='3.Matrices'!$J$22,AK93,"")</f>
        <v/>
      </c>
      <c r="AL198" s="90" t="str">
        <f>IF($B93='3.Matrices'!$J$22,AL93,"")</f>
        <v/>
      </c>
      <c r="AM198" s="90" t="str">
        <f>IF($B93='3.Matrices'!$J$22,AM93,"")</f>
        <v/>
      </c>
      <c r="AN198" s="90" t="str">
        <f>IF($B93='3.Matrices'!$J$22,AN93,"")</f>
        <v/>
      </c>
      <c r="AO198" s="91" t="str">
        <f>IF($B93='3.Matrices'!$J$22,AO93,"")</f>
        <v/>
      </c>
      <c r="AP198" s="91" t="str">
        <f>IF($B93='3.Matrices'!$J$22,AP93,"")</f>
        <v/>
      </c>
      <c r="AQ198" s="91" t="str">
        <f>IF($B93='3.Matrices'!$J$22,AQ93,"")</f>
        <v/>
      </c>
      <c r="AR198" s="91" t="str">
        <f>IF($B93='3.Matrices'!$J$22,AR93,"")</f>
        <v/>
      </c>
      <c r="AS198" s="91" t="str">
        <f>IF($B93='3.Matrices'!$J$22,AS93,"")</f>
        <v/>
      </c>
      <c r="AT198" s="91" t="str">
        <f>IF($B93='3.Matrices'!$J$22,AT93,"")</f>
        <v/>
      </c>
      <c r="AU198" s="91" t="str">
        <f>IF($B93='3.Matrices'!$J$22,AU93,"")</f>
        <v/>
      </c>
      <c r="AV198" s="91" t="str">
        <f>IF($B93='3.Matrices'!$J$22,AV93,"")</f>
        <v/>
      </c>
      <c r="AW198" s="91" t="str">
        <f>IF($B93='3.Matrices'!$J$22,AW93,"")</f>
        <v/>
      </c>
      <c r="AX198" s="92" t="str">
        <f>IF($B93='3.Matrices'!$J$22,AX93,"")</f>
        <v/>
      </c>
      <c r="AY198" s="92" t="str">
        <f>IF($B93='3.Matrices'!$J$22,AY93,"")</f>
        <v/>
      </c>
      <c r="AZ198" s="92" t="str">
        <f>IF($B93='3.Matrices'!$J$22,AZ93,"")</f>
        <v/>
      </c>
      <c r="BA198" s="92" t="str">
        <f>IF($B93='3.Matrices'!$J$22,BA93,"")</f>
        <v/>
      </c>
      <c r="BB198" s="92" t="str">
        <f>IF($B93='3.Matrices'!$J$22,BB93,"")</f>
        <v/>
      </c>
    </row>
    <row r="199" spans="3:54" x14ac:dyDescent="0.25">
      <c r="C199" s="93" t="str">
        <f t="shared" si="8"/>
        <v>Ri</v>
      </c>
      <c r="D199" s="89" t="str">
        <f>IF($B94='3.Matrices'!$J$22,D94,"")</f>
        <v/>
      </c>
      <c r="E199" s="89" t="str">
        <f>IF($B94='3.Matrices'!$J$22,E94,"")</f>
        <v/>
      </c>
      <c r="F199" s="89" t="str">
        <f>IF($B94='3.Matrices'!$J$22,F94,"")</f>
        <v/>
      </c>
      <c r="G199" s="90" t="str">
        <f>IF($B94='3.Matrices'!$J$22,G94,"")</f>
        <v/>
      </c>
      <c r="H199" s="90" t="str">
        <f>IF($B94='3.Matrices'!$J$22,H94,"")</f>
        <v/>
      </c>
      <c r="I199" s="90" t="str">
        <f>IF($B94='3.Matrices'!$J$22,I94,"")</f>
        <v/>
      </c>
      <c r="J199" s="90" t="str">
        <f>IF($B94='3.Matrices'!$J$22,J94,"")</f>
        <v/>
      </c>
      <c r="K199" s="90" t="str">
        <f>IF($B94='3.Matrices'!$J$22,K94,"")</f>
        <v/>
      </c>
      <c r="L199" s="90" t="str">
        <f>IF($B94='3.Matrices'!$J$22,L94,"")</f>
        <v/>
      </c>
      <c r="M199" s="90" t="str">
        <f>IF($B94='3.Matrices'!$J$22,M94,"")</f>
        <v/>
      </c>
      <c r="N199" s="90" t="str">
        <f>IF($B94='3.Matrices'!$J$22,N94,"")</f>
        <v/>
      </c>
      <c r="O199" s="91" t="str">
        <f>IF($B94='3.Matrices'!$J$22,O94,"")</f>
        <v/>
      </c>
      <c r="P199" s="91" t="str">
        <f>IF($B94='3.Matrices'!$J$22,P94,"")</f>
        <v/>
      </c>
      <c r="Q199" s="91" t="str">
        <f>IF($B94='3.Matrices'!$J$22,Q94,"")</f>
        <v/>
      </c>
      <c r="R199" s="91" t="str">
        <f>IF($B94='3.Matrices'!$J$22,R94,"")</f>
        <v/>
      </c>
      <c r="S199" s="91" t="str">
        <f>IF($B94='3.Matrices'!$J$22,S94,"")</f>
        <v/>
      </c>
      <c r="T199" s="91" t="str">
        <f>IF($B94='3.Matrices'!$J$22,T94,"")</f>
        <v/>
      </c>
      <c r="U199" s="91" t="str">
        <f>IF($B94='3.Matrices'!$J$22,U94,"")</f>
        <v/>
      </c>
      <c r="V199" s="91" t="str">
        <f>IF($B94='3.Matrices'!$J$22,V94,"")</f>
        <v/>
      </c>
      <c r="W199" s="91" t="str">
        <f>IF($B94='3.Matrices'!$J$22,W94,"")</f>
        <v/>
      </c>
      <c r="X199" s="92" t="str">
        <f>IF($B94='3.Matrices'!$J$22,X94,"")</f>
        <v/>
      </c>
      <c r="Y199" s="92" t="str">
        <f>IF($B94='3.Matrices'!$J$22,Y94,"")</f>
        <v/>
      </c>
      <c r="Z199" s="92" t="str">
        <f>IF($B94='3.Matrices'!$J$22,Z94,"")</f>
        <v/>
      </c>
      <c r="AA199" s="92" t="str">
        <f>IF($B94='3.Matrices'!$J$22,AA94,"")</f>
        <v/>
      </c>
      <c r="AB199" s="92" t="str">
        <f>IF($B94='3.Matrices'!$J$22,AB94,"")</f>
        <v/>
      </c>
      <c r="AC199" s="54" t="str">
        <f t="shared" si="9"/>
        <v>Rr</v>
      </c>
      <c r="AD199" s="89" t="str">
        <f>IF($B94='3.Matrices'!$J$22,AD94,"")</f>
        <v/>
      </c>
      <c r="AE199" s="89" t="str">
        <f>IF($B94='3.Matrices'!$J$22,AE94,"")</f>
        <v/>
      </c>
      <c r="AF199" s="89" t="str">
        <f>IF($B94='3.Matrices'!$J$22,AF94,"")</f>
        <v/>
      </c>
      <c r="AG199" s="90" t="str">
        <f>IF($B94='3.Matrices'!$J$22,AG94,"")</f>
        <v/>
      </c>
      <c r="AH199" s="90" t="str">
        <f>IF($B94='3.Matrices'!$J$22,AH94,"")</f>
        <v/>
      </c>
      <c r="AI199" s="90" t="str">
        <f>IF($B94='3.Matrices'!$J$22,AI94,"")</f>
        <v/>
      </c>
      <c r="AJ199" s="90" t="str">
        <f>IF($B94='3.Matrices'!$J$22,AJ94,"")</f>
        <v/>
      </c>
      <c r="AK199" s="90" t="str">
        <f>IF($B94='3.Matrices'!$J$22,AK94,"")</f>
        <v/>
      </c>
      <c r="AL199" s="90" t="str">
        <f>IF($B94='3.Matrices'!$J$22,AL94,"")</f>
        <v/>
      </c>
      <c r="AM199" s="90" t="str">
        <f>IF($B94='3.Matrices'!$J$22,AM94,"")</f>
        <v/>
      </c>
      <c r="AN199" s="90" t="str">
        <f>IF($B94='3.Matrices'!$J$22,AN94,"")</f>
        <v/>
      </c>
      <c r="AO199" s="91" t="str">
        <f>IF($B94='3.Matrices'!$J$22,AO94,"")</f>
        <v/>
      </c>
      <c r="AP199" s="91" t="str">
        <f>IF($B94='3.Matrices'!$J$22,AP94,"")</f>
        <v/>
      </c>
      <c r="AQ199" s="91" t="str">
        <f>IF($B94='3.Matrices'!$J$22,AQ94,"")</f>
        <v/>
      </c>
      <c r="AR199" s="91" t="str">
        <f>IF($B94='3.Matrices'!$J$22,AR94,"")</f>
        <v/>
      </c>
      <c r="AS199" s="91" t="str">
        <f>IF($B94='3.Matrices'!$J$22,AS94,"")</f>
        <v/>
      </c>
      <c r="AT199" s="91" t="str">
        <f>IF($B94='3.Matrices'!$J$22,AT94,"")</f>
        <v/>
      </c>
      <c r="AU199" s="91" t="str">
        <f>IF($B94='3.Matrices'!$J$22,AU94,"")</f>
        <v/>
      </c>
      <c r="AV199" s="91" t="str">
        <f>IF($B94='3.Matrices'!$J$22,AV94,"")</f>
        <v/>
      </c>
      <c r="AW199" s="91" t="str">
        <f>IF($B94='3.Matrices'!$J$22,AW94,"")</f>
        <v/>
      </c>
      <c r="AX199" s="92" t="str">
        <f>IF($B94='3.Matrices'!$J$22,AX94,"")</f>
        <v/>
      </c>
      <c r="AY199" s="92" t="str">
        <f>IF($B94='3.Matrices'!$J$22,AY94,"")</f>
        <v/>
      </c>
      <c r="AZ199" s="92" t="str">
        <f>IF($B94='3.Matrices'!$J$22,AZ94,"")</f>
        <v/>
      </c>
      <c r="BA199" s="92" t="str">
        <f>IF($B94='3.Matrices'!$J$22,BA94,"")</f>
        <v/>
      </c>
      <c r="BB199" s="92" t="str">
        <f>IF($B94='3.Matrices'!$J$22,BB94,"")</f>
        <v/>
      </c>
    </row>
    <row r="200" spans="3:54" x14ac:dyDescent="0.25">
      <c r="C200" s="93" t="str">
        <f t="shared" si="8"/>
        <v>Ri</v>
      </c>
      <c r="D200" s="89" t="str">
        <f>IF($B95='3.Matrices'!$J$22,D95,"")</f>
        <v/>
      </c>
      <c r="E200" s="89" t="str">
        <f>IF($B95='3.Matrices'!$J$22,E95,"")</f>
        <v/>
      </c>
      <c r="F200" s="89" t="str">
        <f>IF($B95='3.Matrices'!$J$22,F95,"")</f>
        <v/>
      </c>
      <c r="G200" s="90" t="str">
        <f>IF($B95='3.Matrices'!$J$22,G95,"")</f>
        <v/>
      </c>
      <c r="H200" s="90" t="str">
        <f>IF($B95='3.Matrices'!$J$22,H95,"")</f>
        <v/>
      </c>
      <c r="I200" s="90" t="str">
        <f>IF($B95='3.Matrices'!$J$22,I95,"")</f>
        <v/>
      </c>
      <c r="J200" s="90" t="str">
        <f>IF($B95='3.Matrices'!$J$22,J95,"")</f>
        <v/>
      </c>
      <c r="K200" s="90" t="str">
        <f>IF($B95='3.Matrices'!$J$22,K95,"")</f>
        <v/>
      </c>
      <c r="L200" s="90" t="str">
        <f>IF($B95='3.Matrices'!$J$22,L95,"")</f>
        <v/>
      </c>
      <c r="M200" s="90" t="str">
        <f>IF($B95='3.Matrices'!$J$22,M95,"")</f>
        <v/>
      </c>
      <c r="N200" s="90" t="str">
        <f>IF($B95='3.Matrices'!$J$22,N95,"")</f>
        <v/>
      </c>
      <c r="O200" s="91" t="str">
        <f>IF($B95='3.Matrices'!$J$22,O95,"")</f>
        <v/>
      </c>
      <c r="P200" s="91" t="str">
        <f>IF($B95='3.Matrices'!$J$22,P95,"")</f>
        <v/>
      </c>
      <c r="Q200" s="91" t="str">
        <f>IF($B95='3.Matrices'!$J$22,Q95,"")</f>
        <v/>
      </c>
      <c r="R200" s="91" t="str">
        <f>IF($B95='3.Matrices'!$J$22,R95,"")</f>
        <v/>
      </c>
      <c r="S200" s="91" t="str">
        <f>IF($B95='3.Matrices'!$J$22,S95,"")</f>
        <v/>
      </c>
      <c r="T200" s="91" t="str">
        <f>IF($B95='3.Matrices'!$J$22,T95,"")</f>
        <v/>
      </c>
      <c r="U200" s="91" t="str">
        <f>IF($B95='3.Matrices'!$J$22,U95,"")</f>
        <v/>
      </c>
      <c r="V200" s="91" t="str">
        <f>IF($B95='3.Matrices'!$J$22,V95,"")</f>
        <v/>
      </c>
      <c r="W200" s="91" t="str">
        <f>IF($B95='3.Matrices'!$J$22,W95,"")</f>
        <v/>
      </c>
      <c r="X200" s="92" t="str">
        <f>IF($B95='3.Matrices'!$J$22,X95,"")</f>
        <v/>
      </c>
      <c r="Y200" s="92" t="str">
        <f>IF($B95='3.Matrices'!$J$22,Y95,"")</f>
        <v/>
      </c>
      <c r="Z200" s="92" t="str">
        <f>IF($B95='3.Matrices'!$J$22,Z95,"")</f>
        <v/>
      </c>
      <c r="AA200" s="92" t="str">
        <f>IF($B95='3.Matrices'!$J$22,AA95,"")</f>
        <v/>
      </c>
      <c r="AB200" s="92" t="str">
        <f>IF($B95='3.Matrices'!$J$22,AB95,"")</f>
        <v/>
      </c>
      <c r="AC200" s="54" t="str">
        <f t="shared" si="9"/>
        <v>Rr</v>
      </c>
      <c r="AD200" s="89" t="str">
        <f>IF($B95='3.Matrices'!$J$22,AD95,"")</f>
        <v/>
      </c>
      <c r="AE200" s="89" t="str">
        <f>IF($B95='3.Matrices'!$J$22,AE95,"")</f>
        <v/>
      </c>
      <c r="AF200" s="89" t="str">
        <f>IF($B95='3.Matrices'!$J$22,AF95,"")</f>
        <v/>
      </c>
      <c r="AG200" s="90" t="str">
        <f>IF($B95='3.Matrices'!$J$22,AG95,"")</f>
        <v/>
      </c>
      <c r="AH200" s="90" t="str">
        <f>IF($B95='3.Matrices'!$J$22,AH95,"")</f>
        <v/>
      </c>
      <c r="AI200" s="90" t="str">
        <f>IF($B95='3.Matrices'!$J$22,AI95,"")</f>
        <v/>
      </c>
      <c r="AJ200" s="90" t="str">
        <f>IF($B95='3.Matrices'!$J$22,AJ95,"")</f>
        <v/>
      </c>
      <c r="AK200" s="90" t="str">
        <f>IF($B95='3.Matrices'!$J$22,AK95,"")</f>
        <v/>
      </c>
      <c r="AL200" s="90" t="str">
        <f>IF($B95='3.Matrices'!$J$22,AL95,"")</f>
        <v/>
      </c>
      <c r="AM200" s="90" t="str">
        <f>IF($B95='3.Matrices'!$J$22,AM95,"")</f>
        <v/>
      </c>
      <c r="AN200" s="90" t="str">
        <f>IF($B95='3.Matrices'!$J$22,AN95,"")</f>
        <v/>
      </c>
      <c r="AO200" s="91" t="str">
        <f>IF($B95='3.Matrices'!$J$22,AO95,"")</f>
        <v/>
      </c>
      <c r="AP200" s="91" t="str">
        <f>IF($B95='3.Matrices'!$J$22,AP95,"")</f>
        <v/>
      </c>
      <c r="AQ200" s="91" t="str">
        <f>IF($B95='3.Matrices'!$J$22,AQ95,"")</f>
        <v/>
      </c>
      <c r="AR200" s="91" t="str">
        <f>IF($B95='3.Matrices'!$J$22,AR95,"")</f>
        <v/>
      </c>
      <c r="AS200" s="91" t="str">
        <f>IF($B95='3.Matrices'!$J$22,AS95,"")</f>
        <v/>
      </c>
      <c r="AT200" s="91" t="str">
        <f>IF($B95='3.Matrices'!$J$22,AT95,"")</f>
        <v/>
      </c>
      <c r="AU200" s="91" t="str">
        <f>IF($B95='3.Matrices'!$J$22,AU95,"")</f>
        <v/>
      </c>
      <c r="AV200" s="91" t="str">
        <f>IF($B95='3.Matrices'!$J$22,AV95,"")</f>
        <v/>
      </c>
      <c r="AW200" s="91" t="str">
        <f>IF($B95='3.Matrices'!$J$22,AW95,"")</f>
        <v/>
      </c>
      <c r="AX200" s="92" t="str">
        <f>IF($B95='3.Matrices'!$J$22,AX95,"")</f>
        <v/>
      </c>
      <c r="AY200" s="92" t="str">
        <f>IF($B95='3.Matrices'!$J$22,AY95,"")</f>
        <v/>
      </c>
      <c r="AZ200" s="92" t="str">
        <f>IF($B95='3.Matrices'!$J$22,AZ95,"")</f>
        <v/>
      </c>
      <c r="BA200" s="92" t="str">
        <f>IF($B95='3.Matrices'!$J$22,BA95,"")</f>
        <v/>
      </c>
      <c r="BB200" s="92" t="str">
        <f>IF($B95='3.Matrices'!$J$22,BB95,"")</f>
        <v/>
      </c>
    </row>
    <row r="201" spans="3:54" x14ac:dyDescent="0.25">
      <c r="C201" s="93" t="str">
        <f t="shared" si="8"/>
        <v>Ri</v>
      </c>
      <c r="D201" s="89" t="str">
        <f>IF($B96='3.Matrices'!$J$22,D96,"")</f>
        <v/>
      </c>
      <c r="E201" s="89" t="str">
        <f>IF($B96='3.Matrices'!$J$22,E96,"")</f>
        <v/>
      </c>
      <c r="F201" s="89" t="str">
        <f>IF($B96='3.Matrices'!$J$22,F96,"")</f>
        <v/>
      </c>
      <c r="G201" s="90" t="str">
        <f>IF($B96='3.Matrices'!$J$22,G96,"")</f>
        <v/>
      </c>
      <c r="H201" s="90" t="str">
        <f>IF($B96='3.Matrices'!$J$22,H96,"")</f>
        <v/>
      </c>
      <c r="I201" s="90" t="str">
        <f>IF($B96='3.Matrices'!$J$22,I96,"")</f>
        <v/>
      </c>
      <c r="J201" s="90" t="str">
        <f>IF($B96='3.Matrices'!$J$22,J96,"")</f>
        <v/>
      </c>
      <c r="K201" s="90" t="str">
        <f>IF($B96='3.Matrices'!$J$22,K96,"")</f>
        <v/>
      </c>
      <c r="L201" s="90" t="str">
        <f>IF($B96='3.Matrices'!$J$22,L96,"")</f>
        <v/>
      </c>
      <c r="M201" s="90" t="str">
        <f>IF($B96='3.Matrices'!$J$22,M96,"")</f>
        <v/>
      </c>
      <c r="N201" s="90" t="str">
        <f>IF($B96='3.Matrices'!$J$22,N96,"")</f>
        <v/>
      </c>
      <c r="O201" s="91" t="str">
        <f>IF($B96='3.Matrices'!$J$22,O96,"")</f>
        <v/>
      </c>
      <c r="P201" s="91" t="str">
        <f>IF($B96='3.Matrices'!$J$22,P96,"")</f>
        <v/>
      </c>
      <c r="Q201" s="91" t="str">
        <f>IF($B96='3.Matrices'!$J$22,Q96,"")</f>
        <v/>
      </c>
      <c r="R201" s="91" t="str">
        <f>IF($B96='3.Matrices'!$J$22,R96,"")</f>
        <v/>
      </c>
      <c r="S201" s="91" t="str">
        <f>IF($B96='3.Matrices'!$J$22,S96,"")</f>
        <v/>
      </c>
      <c r="T201" s="91" t="str">
        <f>IF($B96='3.Matrices'!$J$22,T96,"")</f>
        <v/>
      </c>
      <c r="U201" s="91" t="str">
        <f>IF($B96='3.Matrices'!$J$22,U96,"")</f>
        <v/>
      </c>
      <c r="V201" s="91" t="str">
        <f>IF($B96='3.Matrices'!$J$22,V96,"")</f>
        <v/>
      </c>
      <c r="W201" s="91" t="str">
        <f>IF($B96='3.Matrices'!$J$22,W96,"")</f>
        <v/>
      </c>
      <c r="X201" s="92" t="str">
        <f>IF($B96='3.Matrices'!$J$22,X96,"")</f>
        <v/>
      </c>
      <c r="Y201" s="92" t="str">
        <f>IF($B96='3.Matrices'!$J$22,Y96,"")</f>
        <v/>
      </c>
      <c r="Z201" s="92" t="str">
        <f>IF($B96='3.Matrices'!$J$22,Z96,"")</f>
        <v/>
      </c>
      <c r="AA201" s="92" t="str">
        <f>IF($B96='3.Matrices'!$J$22,AA96,"")</f>
        <v/>
      </c>
      <c r="AB201" s="92" t="str">
        <f>IF($B96='3.Matrices'!$J$22,AB96,"")</f>
        <v/>
      </c>
      <c r="AC201" s="54" t="str">
        <f t="shared" si="9"/>
        <v>Rr</v>
      </c>
      <c r="AD201" s="89" t="str">
        <f>IF($B96='3.Matrices'!$J$22,AD96,"")</f>
        <v/>
      </c>
      <c r="AE201" s="89" t="str">
        <f>IF($B96='3.Matrices'!$J$22,AE96,"")</f>
        <v/>
      </c>
      <c r="AF201" s="89" t="str">
        <f>IF($B96='3.Matrices'!$J$22,AF96,"")</f>
        <v/>
      </c>
      <c r="AG201" s="90" t="str">
        <f>IF($B96='3.Matrices'!$J$22,AG96,"")</f>
        <v/>
      </c>
      <c r="AH201" s="90" t="str">
        <f>IF($B96='3.Matrices'!$J$22,AH96,"")</f>
        <v/>
      </c>
      <c r="AI201" s="90" t="str">
        <f>IF($B96='3.Matrices'!$J$22,AI96,"")</f>
        <v/>
      </c>
      <c r="AJ201" s="90" t="str">
        <f>IF($B96='3.Matrices'!$J$22,AJ96,"")</f>
        <v/>
      </c>
      <c r="AK201" s="90" t="str">
        <f>IF($B96='3.Matrices'!$J$22,AK96,"")</f>
        <v/>
      </c>
      <c r="AL201" s="90" t="str">
        <f>IF($B96='3.Matrices'!$J$22,AL96,"")</f>
        <v/>
      </c>
      <c r="AM201" s="90" t="str">
        <f>IF($B96='3.Matrices'!$J$22,AM96,"")</f>
        <v/>
      </c>
      <c r="AN201" s="90" t="str">
        <f>IF($B96='3.Matrices'!$J$22,AN96,"")</f>
        <v/>
      </c>
      <c r="AO201" s="91" t="str">
        <f>IF($B96='3.Matrices'!$J$22,AO96,"")</f>
        <v/>
      </c>
      <c r="AP201" s="91" t="str">
        <f>IF($B96='3.Matrices'!$J$22,AP96,"")</f>
        <v/>
      </c>
      <c r="AQ201" s="91" t="str">
        <f>IF($B96='3.Matrices'!$J$22,AQ96,"")</f>
        <v/>
      </c>
      <c r="AR201" s="91" t="str">
        <f>IF($B96='3.Matrices'!$J$22,AR96,"")</f>
        <v/>
      </c>
      <c r="AS201" s="91" t="str">
        <f>IF($B96='3.Matrices'!$J$22,AS96,"")</f>
        <v/>
      </c>
      <c r="AT201" s="91" t="str">
        <f>IF($B96='3.Matrices'!$J$22,AT96,"")</f>
        <v/>
      </c>
      <c r="AU201" s="91" t="str">
        <f>IF($B96='3.Matrices'!$J$22,AU96,"")</f>
        <v/>
      </c>
      <c r="AV201" s="91" t="str">
        <f>IF($B96='3.Matrices'!$J$22,AV96,"")</f>
        <v/>
      </c>
      <c r="AW201" s="91" t="str">
        <f>IF($B96='3.Matrices'!$J$22,AW96,"")</f>
        <v/>
      </c>
      <c r="AX201" s="92" t="str">
        <f>IF($B96='3.Matrices'!$J$22,AX96,"")</f>
        <v/>
      </c>
      <c r="AY201" s="92" t="str">
        <f>IF($B96='3.Matrices'!$J$22,AY96,"")</f>
        <v/>
      </c>
      <c r="AZ201" s="92" t="str">
        <f>IF($B96='3.Matrices'!$J$22,AZ96,"")</f>
        <v/>
      </c>
      <c r="BA201" s="92" t="str">
        <f>IF($B96='3.Matrices'!$J$22,BA96,"")</f>
        <v/>
      </c>
      <c r="BB201" s="92" t="str">
        <f>IF($B96='3.Matrices'!$J$22,BB96,"")</f>
        <v/>
      </c>
    </row>
    <row r="202" spans="3:54" x14ac:dyDescent="0.25">
      <c r="C202" s="93" t="str">
        <f t="shared" si="8"/>
        <v>Ri</v>
      </c>
      <c r="D202" s="89" t="str">
        <f>IF($B97='3.Matrices'!$J$22,D97,"")</f>
        <v/>
      </c>
      <c r="E202" s="89" t="str">
        <f>IF($B97='3.Matrices'!$J$22,E97,"")</f>
        <v/>
      </c>
      <c r="F202" s="89" t="str">
        <f>IF($B97='3.Matrices'!$J$22,F97,"")</f>
        <v/>
      </c>
      <c r="G202" s="90" t="str">
        <f>IF($B97='3.Matrices'!$J$22,G97,"")</f>
        <v/>
      </c>
      <c r="H202" s="90" t="str">
        <f>IF($B97='3.Matrices'!$J$22,H97,"")</f>
        <v/>
      </c>
      <c r="I202" s="90" t="str">
        <f>IF($B97='3.Matrices'!$J$22,I97,"")</f>
        <v/>
      </c>
      <c r="J202" s="90" t="str">
        <f>IF($B97='3.Matrices'!$J$22,J97,"")</f>
        <v/>
      </c>
      <c r="K202" s="90" t="str">
        <f>IF($B97='3.Matrices'!$J$22,K97,"")</f>
        <v/>
      </c>
      <c r="L202" s="90" t="str">
        <f>IF($B97='3.Matrices'!$J$22,L97,"")</f>
        <v/>
      </c>
      <c r="M202" s="90" t="str">
        <f>IF($B97='3.Matrices'!$J$22,M97,"")</f>
        <v/>
      </c>
      <c r="N202" s="90" t="str">
        <f>IF($B97='3.Matrices'!$J$22,N97,"")</f>
        <v/>
      </c>
      <c r="O202" s="91" t="str">
        <f>IF($B97='3.Matrices'!$J$22,O97,"")</f>
        <v/>
      </c>
      <c r="P202" s="91" t="str">
        <f>IF($B97='3.Matrices'!$J$22,P97,"")</f>
        <v/>
      </c>
      <c r="Q202" s="91" t="str">
        <f>IF($B97='3.Matrices'!$J$22,Q97,"")</f>
        <v/>
      </c>
      <c r="R202" s="91" t="str">
        <f>IF($B97='3.Matrices'!$J$22,R97,"")</f>
        <v/>
      </c>
      <c r="S202" s="91" t="str">
        <f>IF($B97='3.Matrices'!$J$22,S97,"")</f>
        <v/>
      </c>
      <c r="T202" s="91" t="str">
        <f>IF($B97='3.Matrices'!$J$22,T97,"")</f>
        <v/>
      </c>
      <c r="U202" s="91" t="str">
        <f>IF($B97='3.Matrices'!$J$22,U97,"")</f>
        <v/>
      </c>
      <c r="V202" s="91" t="str">
        <f>IF($B97='3.Matrices'!$J$22,V97,"")</f>
        <v/>
      </c>
      <c r="W202" s="91" t="str">
        <f>IF($B97='3.Matrices'!$J$22,W97,"")</f>
        <v/>
      </c>
      <c r="X202" s="92" t="str">
        <f>IF($B97='3.Matrices'!$J$22,X97,"")</f>
        <v/>
      </c>
      <c r="Y202" s="92" t="str">
        <f>IF($B97='3.Matrices'!$J$22,Y97,"")</f>
        <v/>
      </c>
      <c r="Z202" s="92" t="str">
        <f>IF($B97='3.Matrices'!$J$22,Z97,"")</f>
        <v/>
      </c>
      <c r="AA202" s="92" t="str">
        <f>IF($B97='3.Matrices'!$J$22,AA97,"")</f>
        <v/>
      </c>
      <c r="AB202" s="92" t="str">
        <f>IF($B97='3.Matrices'!$J$22,AB97,"")</f>
        <v/>
      </c>
      <c r="AC202" s="54" t="str">
        <f t="shared" si="9"/>
        <v>Rr</v>
      </c>
      <c r="AD202" s="89" t="str">
        <f>IF($B97='3.Matrices'!$J$22,AD97,"")</f>
        <v/>
      </c>
      <c r="AE202" s="89" t="str">
        <f>IF($B97='3.Matrices'!$J$22,AE97,"")</f>
        <v/>
      </c>
      <c r="AF202" s="89" t="str">
        <f>IF($B97='3.Matrices'!$J$22,AF97,"")</f>
        <v/>
      </c>
      <c r="AG202" s="90" t="str">
        <f>IF($B97='3.Matrices'!$J$22,AG97,"")</f>
        <v/>
      </c>
      <c r="AH202" s="90" t="str">
        <f>IF($B97='3.Matrices'!$J$22,AH97,"")</f>
        <v/>
      </c>
      <c r="AI202" s="90" t="str">
        <f>IF($B97='3.Matrices'!$J$22,AI97,"")</f>
        <v/>
      </c>
      <c r="AJ202" s="90" t="str">
        <f>IF($B97='3.Matrices'!$J$22,AJ97,"")</f>
        <v/>
      </c>
      <c r="AK202" s="90" t="str">
        <f>IF($B97='3.Matrices'!$J$22,AK97,"")</f>
        <v/>
      </c>
      <c r="AL202" s="90" t="str">
        <f>IF($B97='3.Matrices'!$J$22,AL97,"")</f>
        <v/>
      </c>
      <c r="AM202" s="90" t="str">
        <f>IF($B97='3.Matrices'!$J$22,AM97,"")</f>
        <v/>
      </c>
      <c r="AN202" s="90" t="str">
        <f>IF($B97='3.Matrices'!$J$22,AN97,"")</f>
        <v/>
      </c>
      <c r="AO202" s="91" t="str">
        <f>IF($B97='3.Matrices'!$J$22,AO97,"")</f>
        <v/>
      </c>
      <c r="AP202" s="91" t="str">
        <f>IF($B97='3.Matrices'!$J$22,AP97,"")</f>
        <v/>
      </c>
      <c r="AQ202" s="91" t="str">
        <f>IF($B97='3.Matrices'!$J$22,AQ97,"")</f>
        <v/>
      </c>
      <c r="AR202" s="91" t="str">
        <f>IF($B97='3.Matrices'!$J$22,AR97,"")</f>
        <v/>
      </c>
      <c r="AS202" s="91" t="str">
        <f>IF($B97='3.Matrices'!$J$22,AS97,"")</f>
        <v/>
      </c>
      <c r="AT202" s="91" t="str">
        <f>IF($B97='3.Matrices'!$J$22,AT97,"")</f>
        <v/>
      </c>
      <c r="AU202" s="91" t="str">
        <f>IF($B97='3.Matrices'!$J$22,AU97,"")</f>
        <v/>
      </c>
      <c r="AV202" s="91" t="str">
        <f>IF($B97='3.Matrices'!$J$22,AV97,"")</f>
        <v/>
      </c>
      <c r="AW202" s="91" t="str">
        <f>IF($B97='3.Matrices'!$J$22,AW97,"")</f>
        <v/>
      </c>
      <c r="AX202" s="92" t="str">
        <f>IF($B97='3.Matrices'!$J$22,AX97,"")</f>
        <v/>
      </c>
      <c r="AY202" s="92" t="str">
        <f>IF($B97='3.Matrices'!$J$22,AY97,"")</f>
        <v/>
      </c>
      <c r="AZ202" s="92" t="str">
        <f>IF($B97='3.Matrices'!$J$22,AZ97,"")</f>
        <v/>
      </c>
      <c r="BA202" s="92" t="str">
        <f>IF($B97='3.Matrices'!$J$22,BA97,"")</f>
        <v/>
      </c>
      <c r="BB202" s="92" t="str">
        <f>IF($B97='3.Matrices'!$J$22,BB97,"")</f>
        <v/>
      </c>
    </row>
    <row r="203" spans="3:54" x14ac:dyDescent="0.25">
      <c r="C203" s="93" t="str">
        <f t="shared" si="8"/>
        <v>Ri</v>
      </c>
      <c r="D203" s="89" t="str">
        <f>IF($B98='3.Matrices'!$J$22,D98,"")</f>
        <v/>
      </c>
      <c r="E203" s="89" t="str">
        <f>IF($B98='3.Matrices'!$J$22,E98,"")</f>
        <v/>
      </c>
      <c r="F203" s="89" t="str">
        <f>IF($B98='3.Matrices'!$J$22,F98,"")</f>
        <v/>
      </c>
      <c r="G203" s="90" t="str">
        <f>IF($B98='3.Matrices'!$J$22,G98,"")</f>
        <v/>
      </c>
      <c r="H203" s="90" t="str">
        <f>IF($B98='3.Matrices'!$J$22,H98,"")</f>
        <v/>
      </c>
      <c r="I203" s="90" t="str">
        <f>IF($B98='3.Matrices'!$J$22,I98,"")</f>
        <v/>
      </c>
      <c r="J203" s="90" t="str">
        <f>IF($B98='3.Matrices'!$J$22,J98,"")</f>
        <v/>
      </c>
      <c r="K203" s="90" t="str">
        <f>IF($B98='3.Matrices'!$J$22,K98,"")</f>
        <v/>
      </c>
      <c r="L203" s="90" t="str">
        <f>IF($B98='3.Matrices'!$J$22,L98,"")</f>
        <v/>
      </c>
      <c r="M203" s="90" t="str">
        <f>IF($B98='3.Matrices'!$J$22,M98,"")</f>
        <v/>
      </c>
      <c r="N203" s="90" t="str">
        <f>IF($B98='3.Matrices'!$J$22,N98,"")</f>
        <v/>
      </c>
      <c r="O203" s="91" t="str">
        <f>IF($B98='3.Matrices'!$J$22,O98,"")</f>
        <v/>
      </c>
      <c r="P203" s="91" t="str">
        <f>IF($B98='3.Matrices'!$J$22,P98,"")</f>
        <v/>
      </c>
      <c r="Q203" s="91" t="str">
        <f>IF($B98='3.Matrices'!$J$22,Q98,"")</f>
        <v/>
      </c>
      <c r="R203" s="91" t="str">
        <f>IF($B98='3.Matrices'!$J$22,R98,"")</f>
        <v/>
      </c>
      <c r="S203" s="91" t="str">
        <f>IF($B98='3.Matrices'!$J$22,S98,"")</f>
        <v/>
      </c>
      <c r="T203" s="91" t="str">
        <f>IF($B98='3.Matrices'!$J$22,T98,"")</f>
        <v/>
      </c>
      <c r="U203" s="91" t="str">
        <f>IF($B98='3.Matrices'!$J$22,U98,"")</f>
        <v/>
      </c>
      <c r="V203" s="91" t="str">
        <f>IF($B98='3.Matrices'!$J$22,V98,"")</f>
        <v/>
      </c>
      <c r="W203" s="91" t="str">
        <f>IF($B98='3.Matrices'!$J$22,W98,"")</f>
        <v/>
      </c>
      <c r="X203" s="92" t="str">
        <f>IF($B98='3.Matrices'!$J$22,X98,"")</f>
        <v/>
      </c>
      <c r="Y203" s="92" t="str">
        <f>IF($B98='3.Matrices'!$J$22,Y98,"")</f>
        <v/>
      </c>
      <c r="Z203" s="92" t="str">
        <f>IF($B98='3.Matrices'!$J$22,Z98,"")</f>
        <v/>
      </c>
      <c r="AA203" s="92" t="str">
        <f>IF($B98='3.Matrices'!$J$22,AA98,"")</f>
        <v/>
      </c>
      <c r="AB203" s="92" t="str">
        <f>IF($B98='3.Matrices'!$J$22,AB98,"")</f>
        <v/>
      </c>
      <c r="AC203" s="54" t="str">
        <f t="shared" si="9"/>
        <v>Rr</v>
      </c>
      <c r="AD203" s="89" t="str">
        <f>IF($B98='3.Matrices'!$J$22,AD98,"")</f>
        <v/>
      </c>
      <c r="AE203" s="89" t="str">
        <f>IF($B98='3.Matrices'!$J$22,AE98,"")</f>
        <v/>
      </c>
      <c r="AF203" s="89" t="str">
        <f>IF($B98='3.Matrices'!$J$22,AF98,"")</f>
        <v/>
      </c>
      <c r="AG203" s="90" t="str">
        <f>IF($B98='3.Matrices'!$J$22,AG98,"")</f>
        <v/>
      </c>
      <c r="AH203" s="90" t="str">
        <f>IF($B98='3.Matrices'!$J$22,AH98,"")</f>
        <v/>
      </c>
      <c r="AI203" s="90" t="str">
        <f>IF($B98='3.Matrices'!$J$22,AI98,"")</f>
        <v/>
      </c>
      <c r="AJ203" s="90" t="str">
        <f>IF($B98='3.Matrices'!$J$22,AJ98,"")</f>
        <v/>
      </c>
      <c r="AK203" s="90" t="str">
        <f>IF($B98='3.Matrices'!$J$22,AK98,"")</f>
        <v/>
      </c>
      <c r="AL203" s="90" t="str">
        <f>IF($B98='3.Matrices'!$J$22,AL98,"")</f>
        <v/>
      </c>
      <c r="AM203" s="90" t="str">
        <f>IF($B98='3.Matrices'!$J$22,AM98,"")</f>
        <v/>
      </c>
      <c r="AN203" s="90" t="str">
        <f>IF($B98='3.Matrices'!$J$22,AN98,"")</f>
        <v/>
      </c>
      <c r="AO203" s="91" t="str">
        <f>IF($B98='3.Matrices'!$J$22,AO98,"")</f>
        <v/>
      </c>
      <c r="AP203" s="91" t="str">
        <f>IF($B98='3.Matrices'!$J$22,AP98,"")</f>
        <v/>
      </c>
      <c r="AQ203" s="91" t="str">
        <f>IF($B98='3.Matrices'!$J$22,AQ98,"")</f>
        <v/>
      </c>
      <c r="AR203" s="91" t="str">
        <f>IF($B98='3.Matrices'!$J$22,AR98,"")</f>
        <v/>
      </c>
      <c r="AS203" s="91" t="str">
        <f>IF($B98='3.Matrices'!$J$22,AS98,"")</f>
        <v/>
      </c>
      <c r="AT203" s="91" t="str">
        <f>IF($B98='3.Matrices'!$J$22,AT98,"")</f>
        <v/>
      </c>
      <c r="AU203" s="91" t="str">
        <f>IF($B98='3.Matrices'!$J$22,AU98,"")</f>
        <v/>
      </c>
      <c r="AV203" s="91" t="str">
        <f>IF($B98='3.Matrices'!$J$22,AV98,"")</f>
        <v/>
      </c>
      <c r="AW203" s="91" t="str">
        <f>IF($B98='3.Matrices'!$J$22,AW98,"")</f>
        <v/>
      </c>
      <c r="AX203" s="92" t="str">
        <f>IF($B98='3.Matrices'!$J$22,AX98,"")</f>
        <v/>
      </c>
      <c r="AY203" s="92" t="str">
        <f>IF($B98='3.Matrices'!$J$22,AY98,"")</f>
        <v/>
      </c>
      <c r="AZ203" s="92" t="str">
        <f>IF($B98='3.Matrices'!$J$22,AZ98,"")</f>
        <v/>
      </c>
      <c r="BA203" s="92" t="str">
        <f>IF($B98='3.Matrices'!$J$22,BA98,"")</f>
        <v/>
      </c>
      <c r="BB203" s="92" t="str">
        <f>IF($B98='3.Matrices'!$J$22,BB98,"")</f>
        <v/>
      </c>
    </row>
    <row r="204" spans="3:54" x14ac:dyDescent="0.25">
      <c r="C204" s="93" t="str">
        <f t="shared" si="8"/>
        <v>Ri</v>
      </c>
      <c r="D204" s="89" t="str">
        <f>IF($B99='3.Matrices'!$J$22,D99,"")</f>
        <v/>
      </c>
      <c r="E204" s="89" t="str">
        <f>IF($B99='3.Matrices'!$J$22,E99,"")</f>
        <v/>
      </c>
      <c r="F204" s="89" t="str">
        <f>IF($B99='3.Matrices'!$J$22,F99,"")</f>
        <v/>
      </c>
      <c r="G204" s="90" t="str">
        <f>IF($B99='3.Matrices'!$J$22,G99,"")</f>
        <v/>
      </c>
      <c r="H204" s="90" t="str">
        <f>IF($B99='3.Matrices'!$J$22,H99,"")</f>
        <v/>
      </c>
      <c r="I204" s="90" t="str">
        <f>IF($B99='3.Matrices'!$J$22,I99,"")</f>
        <v/>
      </c>
      <c r="J204" s="90" t="str">
        <f>IF($B99='3.Matrices'!$J$22,J99,"")</f>
        <v/>
      </c>
      <c r="K204" s="90" t="str">
        <f>IF($B99='3.Matrices'!$J$22,K99,"")</f>
        <v/>
      </c>
      <c r="L204" s="90" t="str">
        <f>IF($B99='3.Matrices'!$J$22,L99,"")</f>
        <v/>
      </c>
      <c r="M204" s="90" t="str">
        <f>IF($B99='3.Matrices'!$J$22,M99,"")</f>
        <v/>
      </c>
      <c r="N204" s="90" t="str">
        <f>IF($B99='3.Matrices'!$J$22,N99,"")</f>
        <v/>
      </c>
      <c r="O204" s="91" t="str">
        <f>IF($B99='3.Matrices'!$J$22,O99,"")</f>
        <v/>
      </c>
      <c r="P204" s="91" t="str">
        <f>IF($B99='3.Matrices'!$J$22,P99,"")</f>
        <v/>
      </c>
      <c r="Q204" s="91" t="str">
        <f>IF($B99='3.Matrices'!$J$22,Q99,"")</f>
        <v/>
      </c>
      <c r="R204" s="91" t="str">
        <f>IF($B99='3.Matrices'!$J$22,R99,"")</f>
        <v/>
      </c>
      <c r="S204" s="91" t="str">
        <f>IF($B99='3.Matrices'!$J$22,S99,"")</f>
        <v/>
      </c>
      <c r="T204" s="91" t="str">
        <f>IF($B99='3.Matrices'!$J$22,T99,"")</f>
        <v/>
      </c>
      <c r="U204" s="91" t="str">
        <f>IF($B99='3.Matrices'!$J$22,U99,"")</f>
        <v/>
      </c>
      <c r="V204" s="91" t="str">
        <f>IF($B99='3.Matrices'!$J$22,V99,"")</f>
        <v/>
      </c>
      <c r="W204" s="91" t="str">
        <f>IF($B99='3.Matrices'!$J$22,W99,"")</f>
        <v/>
      </c>
      <c r="X204" s="92" t="str">
        <f>IF($B99='3.Matrices'!$J$22,X99,"")</f>
        <v/>
      </c>
      <c r="Y204" s="92" t="str">
        <f>IF($B99='3.Matrices'!$J$22,Y99,"")</f>
        <v/>
      </c>
      <c r="Z204" s="92" t="str">
        <f>IF($B99='3.Matrices'!$J$22,Z99,"")</f>
        <v/>
      </c>
      <c r="AA204" s="92" t="str">
        <f>IF($B99='3.Matrices'!$J$22,AA99,"")</f>
        <v/>
      </c>
      <c r="AB204" s="92" t="str">
        <f>IF($B99='3.Matrices'!$J$22,AB99,"")</f>
        <v/>
      </c>
      <c r="AC204" s="54" t="str">
        <f t="shared" si="9"/>
        <v>Rr</v>
      </c>
      <c r="AD204" s="89" t="str">
        <f>IF($B99='3.Matrices'!$J$22,AD99,"")</f>
        <v/>
      </c>
      <c r="AE204" s="89" t="str">
        <f>IF($B99='3.Matrices'!$J$22,AE99,"")</f>
        <v/>
      </c>
      <c r="AF204" s="89" t="str">
        <f>IF($B99='3.Matrices'!$J$22,AF99,"")</f>
        <v/>
      </c>
      <c r="AG204" s="90" t="str">
        <f>IF($B99='3.Matrices'!$J$22,AG99,"")</f>
        <v/>
      </c>
      <c r="AH204" s="90" t="str">
        <f>IF($B99='3.Matrices'!$J$22,AH99,"")</f>
        <v/>
      </c>
      <c r="AI204" s="90" t="str">
        <f>IF($B99='3.Matrices'!$J$22,AI99,"")</f>
        <v/>
      </c>
      <c r="AJ204" s="90" t="str">
        <f>IF($B99='3.Matrices'!$J$22,AJ99,"")</f>
        <v/>
      </c>
      <c r="AK204" s="90" t="str">
        <f>IF($B99='3.Matrices'!$J$22,AK99,"")</f>
        <v/>
      </c>
      <c r="AL204" s="90" t="str">
        <f>IF($B99='3.Matrices'!$J$22,AL99,"")</f>
        <v/>
      </c>
      <c r="AM204" s="90" t="str">
        <f>IF($B99='3.Matrices'!$J$22,AM99,"")</f>
        <v/>
      </c>
      <c r="AN204" s="90" t="str">
        <f>IF($B99='3.Matrices'!$J$22,AN99,"")</f>
        <v/>
      </c>
      <c r="AO204" s="91" t="str">
        <f>IF($B99='3.Matrices'!$J$22,AO99,"")</f>
        <v/>
      </c>
      <c r="AP204" s="91" t="str">
        <f>IF($B99='3.Matrices'!$J$22,AP99,"")</f>
        <v/>
      </c>
      <c r="AQ204" s="91" t="str">
        <f>IF($B99='3.Matrices'!$J$22,AQ99,"")</f>
        <v/>
      </c>
      <c r="AR204" s="91" t="str">
        <f>IF($B99='3.Matrices'!$J$22,AR99,"")</f>
        <v/>
      </c>
      <c r="AS204" s="91" t="str">
        <f>IF($B99='3.Matrices'!$J$22,AS99,"")</f>
        <v/>
      </c>
      <c r="AT204" s="91" t="str">
        <f>IF($B99='3.Matrices'!$J$22,AT99,"")</f>
        <v/>
      </c>
      <c r="AU204" s="91" t="str">
        <f>IF($B99='3.Matrices'!$J$22,AU99,"")</f>
        <v/>
      </c>
      <c r="AV204" s="91" t="str">
        <f>IF($B99='3.Matrices'!$J$22,AV99,"")</f>
        <v/>
      </c>
      <c r="AW204" s="91" t="str">
        <f>IF($B99='3.Matrices'!$J$22,AW99,"")</f>
        <v/>
      </c>
      <c r="AX204" s="92" t="str">
        <f>IF($B99='3.Matrices'!$J$22,AX99,"")</f>
        <v/>
      </c>
      <c r="AY204" s="92" t="str">
        <f>IF($B99='3.Matrices'!$J$22,AY99,"")</f>
        <v/>
      </c>
      <c r="AZ204" s="92" t="str">
        <f>IF($B99='3.Matrices'!$J$22,AZ99,"")</f>
        <v/>
      </c>
      <c r="BA204" s="92" t="str">
        <f>IF($B99='3.Matrices'!$J$22,BA99,"")</f>
        <v/>
      </c>
      <c r="BB204" s="92" t="str">
        <f>IF($B99='3.Matrices'!$J$22,BB99,"")</f>
        <v/>
      </c>
    </row>
    <row r="205" spans="3:54" x14ac:dyDescent="0.25">
      <c r="C205" s="93" t="str">
        <f t="shared" si="8"/>
        <v>Ri</v>
      </c>
      <c r="D205" s="89" t="str">
        <f>IF($B100='3.Matrices'!$J$22,D100,"")</f>
        <v/>
      </c>
      <c r="E205" s="89" t="str">
        <f>IF($B100='3.Matrices'!$J$22,E100,"")</f>
        <v/>
      </c>
      <c r="F205" s="89" t="str">
        <f>IF($B100='3.Matrices'!$J$22,F100,"")</f>
        <v/>
      </c>
      <c r="G205" s="90" t="str">
        <f>IF($B100='3.Matrices'!$J$22,G100,"")</f>
        <v/>
      </c>
      <c r="H205" s="90" t="str">
        <f>IF($B100='3.Matrices'!$J$22,H100,"")</f>
        <v/>
      </c>
      <c r="I205" s="90" t="str">
        <f>IF($B100='3.Matrices'!$J$22,I100,"")</f>
        <v/>
      </c>
      <c r="J205" s="90" t="str">
        <f>IF($B100='3.Matrices'!$J$22,J100,"")</f>
        <v/>
      </c>
      <c r="K205" s="90" t="str">
        <f>IF($B100='3.Matrices'!$J$22,K100,"")</f>
        <v/>
      </c>
      <c r="L205" s="90" t="str">
        <f>IF($B100='3.Matrices'!$J$22,L100,"")</f>
        <v/>
      </c>
      <c r="M205" s="90" t="str">
        <f>IF($B100='3.Matrices'!$J$22,M100,"")</f>
        <v/>
      </c>
      <c r="N205" s="90" t="str">
        <f>IF($B100='3.Matrices'!$J$22,N100,"")</f>
        <v/>
      </c>
      <c r="O205" s="91" t="str">
        <f>IF($B100='3.Matrices'!$J$22,O100,"")</f>
        <v/>
      </c>
      <c r="P205" s="91" t="str">
        <f>IF($B100='3.Matrices'!$J$22,P100,"")</f>
        <v/>
      </c>
      <c r="Q205" s="91" t="str">
        <f>IF($B100='3.Matrices'!$J$22,Q100,"")</f>
        <v/>
      </c>
      <c r="R205" s="91" t="str">
        <f>IF($B100='3.Matrices'!$J$22,R100,"")</f>
        <v/>
      </c>
      <c r="S205" s="91" t="str">
        <f>IF($B100='3.Matrices'!$J$22,S100,"")</f>
        <v/>
      </c>
      <c r="T205" s="91" t="str">
        <f>IF($B100='3.Matrices'!$J$22,T100,"")</f>
        <v/>
      </c>
      <c r="U205" s="91" t="str">
        <f>IF($B100='3.Matrices'!$J$22,U100,"")</f>
        <v/>
      </c>
      <c r="V205" s="91" t="str">
        <f>IF($B100='3.Matrices'!$J$22,V100,"")</f>
        <v/>
      </c>
      <c r="W205" s="91" t="str">
        <f>IF($B100='3.Matrices'!$J$22,W100,"")</f>
        <v/>
      </c>
      <c r="X205" s="92" t="str">
        <f>IF($B100='3.Matrices'!$J$22,X100,"")</f>
        <v/>
      </c>
      <c r="Y205" s="92" t="str">
        <f>IF($B100='3.Matrices'!$J$22,Y100,"")</f>
        <v/>
      </c>
      <c r="Z205" s="92" t="str">
        <f>IF($B100='3.Matrices'!$J$22,Z100,"")</f>
        <v/>
      </c>
      <c r="AA205" s="92" t="str">
        <f>IF($B100='3.Matrices'!$J$22,AA100,"")</f>
        <v/>
      </c>
      <c r="AB205" s="92" t="str">
        <f>IF($B100='3.Matrices'!$J$22,AB100,"")</f>
        <v/>
      </c>
      <c r="AC205" s="54" t="str">
        <f t="shared" si="9"/>
        <v>Rr</v>
      </c>
      <c r="AD205" s="89" t="str">
        <f>IF($B100='3.Matrices'!$J$22,AD100,"")</f>
        <v/>
      </c>
      <c r="AE205" s="89" t="str">
        <f>IF($B100='3.Matrices'!$J$22,AE100,"")</f>
        <v/>
      </c>
      <c r="AF205" s="89" t="str">
        <f>IF($B100='3.Matrices'!$J$22,AF100,"")</f>
        <v/>
      </c>
      <c r="AG205" s="90" t="str">
        <f>IF($B100='3.Matrices'!$J$22,AG100,"")</f>
        <v/>
      </c>
      <c r="AH205" s="90" t="str">
        <f>IF($B100='3.Matrices'!$J$22,AH100,"")</f>
        <v/>
      </c>
      <c r="AI205" s="90" t="str">
        <f>IF($B100='3.Matrices'!$J$22,AI100,"")</f>
        <v/>
      </c>
      <c r="AJ205" s="90" t="str">
        <f>IF($B100='3.Matrices'!$J$22,AJ100,"")</f>
        <v/>
      </c>
      <c r="AK205" s="90" t="str">
        <f>IF($B100='3.Matrices'!$J$22,AK100,"")</f>
        <v/>
      </c>
      <c r="AL205" s="90" t="str">
        <f>IF($B100='3.Matrices'!$J$22,AL100,"")</f>
        <v/>
      </c>
      <c r="AM205" s="90" t="str">
        <f>IF($B100='3.Matrices'!$J$22,AM100,"")</f>
        <v/>
      </c>
      <c r="AN205" s="90" t="str">
        <f>IF($B100='3.Matrices'!$J$22,AN100,"")</f>
        <v/>
      </c>
      <c r="AO205" s="91" t="str">
        <f>IF($B100='3.Matrices'!$J$22,AO100,"")</f>
        <v/>
      </c>
      <c r="AP205" s="91" t="str">
        <f>IF($B100='3.Matrices'!$J$22,AP100,"")</f>
        <v/>
      </c>
      <c r="AQ205" s="91" t="str">
        <f>IF($B100='3.Matrices'!$J$22,AQ100,"")</f>
        <v/>
      </c>
      <c r="AR205" s="91" t="str">
        <f>IF($B100='3.Matrices'!$J$22,AR100,"")</f>
        <v/>
      </c>
      <c r="AS205" s="91" t="str">
        <f>IF($B100='3.Matrices'!$J$22,AS100,"")</f>
        <v/>
      </c>
      <c r="AT205" s="91" t="str">
        <f>IF($B100='3.Matrices'!$J$22,AT100,"")</f>
        <v/>
      </c>
      <c r="AU205" s="91" t="str">
        <f>IF($B100='3.Matrices'!$J$22,AU100,"")</f>
        <v/>
      </c>
      <c r="AV205" s="91" t="str">
        <f>IF($B100='3.Matrices'!$J$22,AV100,"")</f>
        <v/>
      </c>
      <c r="AW205" s="91" t="str">
        <f>IF($B100='3.Matrices'!$J$22,AW100,"")</f>
        <v/>
      </c>
      <c r="AX205" s="92" t="str">
        <f>IF($B100='3.Matrices'!$J$22,AX100,"")</f>
        <v/>
      </c>
      <c r="AY205" s="92" t="str">
        <f>IF($B100='3.Matrices'!$J$22,AY100,"")</f>
        <v/>
      </c>
      <c r="AZ205" s="92" t="str">
        <f>IF($B100='3.Matrices'!$J$22,AZ100,"")</f>
        <v/>
      </c>
      <c r="BA205" s="92" t="str">
        <f>IF($B100='3.Matrices'!$J$22,BA100,"")</f>
        <v/>
      </c>
      <c r="BB205" s="92" t="str">
        <f>IF($B100='3.Matrices'!$J$22,BB100,"")</f>
        <v/>
      </c>
    </row>
    <row r="206" spans="3:54" x14ac:dyDescent="0.25">
      <c r="C206" s="93" t="str">
        <f t="shared" si="8"/>
        <v>Ri</v>
      </c>
      <c r="D206" s="89" t="str">
        <f>IF($B101='3.Matrices'!$J$22,D101,"")</f>
        <v/>
      </c>
      <c r="E206" s="89" t="str">
        <f>IF($B101='3.Matrices'!$J$22,E101,"")</f>
        <v/>
      </c>
      <c r="F206" s="89" t="str">
        <f>IF($B101='3.Matrices'!$J$22,F101,"")</f>
        <v/>
      </c>
      <c r="G206" s="90" t="str">
        <f>IF($B101='3.Matrices'!$J$22,G101,"")</f>
        <v/>
      </c>
      <c r="H206" s="90" t="str">
        <f>IF($B101='3.Matrices'!$J$22,H101,"")</f>
        <v/>
      </c>
      <c r="I206" s="90" t="str">
        <f>IF($B101='3.Matrices'!$J$22,I101,"")</f>
        <v/>
      </c>
      <c r="J206" s="90" t="str">
        <f>IF($B101='3.Matrices'!$J$22,J101,"")</f>
        <v/>
      </c>
      <c r="K206" s="90" t="str">
        <f>IF($B101='3.Matrices'!$J$22,K101,"")</f>
        <v/>
      </c>
      <c r="L206" s="90" t="str">
        <f>IF($B101='3.Matrices'!$J$22,L101,"")</f>
        <v/>
      </c>
      <c r="M206" s="90" t="str">
        <f>IF($B101='3.Matrices'!$J$22,M101,"")</f>
        <v/>
      </c>
      <c r="N206" s="90" t="str">
        <f>IF($B101='3.Matrices'!$J$22,N101,"")</f>
        <v/>
      </c>
      <c r="O206" s="91" t="str">
        <f>IF($B101='3.Matrices'!$J$22,O101,"")</f>
        <v/>
      </c>
      <c r="P206" s="91" t="str">
        <f>IF($B101='3.Matrices'!$J$22,P101,"")</f>
        <v/>
      </c>
      <c r="Q206" s="91" t="str">
        <f>IF($B101='3.Matrices'!$J$22,Q101,"")</f>
        <v/>
      </c>
      <c r="R206" s="91" t="str">
        <f>IF($B101='3.Matrices'!$J$22,R101,"")</f>
        <v/>
      </c>
      <c r="S206" s="91" t="str">
        <f>IF($B101='3.Matrices'!$J$22,S101,"")</f>
        <v/>
      </c>
      <c r="T206" s="91" t="str">
        <f>IF($B101='3.Matrices'!$J$22,T101,"")</f>
        <v/>
      </c>
      <c r="U206" s="91" t="str">
        <f>IF($B101='3.Matrices'!$J$22,U101,"")</f>
        <v/>
      </c>
      <c r="V206" s="91" t="str">
        <f>IF($B101='3.Matrices'!$J$22,V101,"")</f>
        <v/>
      </c>
      <c r="W206" s="91" t="str">
        <f>IF($B101='3.Matrices'!$J$22,W101,"")</f>
        <v/>
      </c>
      <c r="X206" s="92" t="str">
        <f>IF($B101='3.Matrices'!$J$22,X101,"")</f>
        <v/>
      </c>
      <c r="Y206" s="92" t="str">
        <f>IF($B101='3.Matrices'!$J$22,Y101,"")</f>
        <v/>
      </c>
      <c r="Z206" s="92" t="str">
        <f>IF($B101='3.Matrices'!$J$22,Z101,"")</f>
        <v/>
      </c>
      <c r="AA206" s="92" t="str">
        <f>IF($B101='3.Matrices'!$J$22,AA101,"")</f>
        <v/>
      </c>
      <c r="AB206" s="92" t="str">
        <f>IF($B101='3.Matrices'!$J$22,AB101,"")</f>
        <v/>
      </c>
      <c r="AC206" s="54" t="str">
        <f t="shared" si="9"/>
        <v>Rr</v>
      </c>
      <c r="AD206" s="89" t="str">
        <f>IF($B101='3.Matrices'!$J$22,AD101,"")</f>
        <v/>
      </c>
      <c r="AE206" s="89" t="str">
        <f>IF($B101='3.Matrices'!$J$22,AE101,"")</f>
        <v/>
      </c>
      <c r="AF206" s="89" t="str">
        <f>IF($B101='3.Matrices'!$J$22,AF101,"")</f>
        <v/>
      </c>
      <c r="AG206" s="90" t="str">
        <f>IF($B101='3.Matrices'!$J$22,AG101,"")</f>
        <v/>
      </c>
      <c r="AH206" s="90" t="str">
        <f>IF($B101='3.Matrices'!$J$22,AH101,"")</f>
        <v/>
      </c>
      <c r="AI206" s="90" t="str">
        <f>IF($B101='3.Matrices'!$J$22,AI101,"")</f>
        <v/>
      </c>
      <c r="AJ206" s="90" t="str">
        <f>IF($B101='3.Matrices'!$J$22,AJ101,"")</f>
        <v/>
      </c>
      <c r="AK206" s="90" t="str">
        <f>IF($B101='3.Matrices'!$J$22,AK101,"")</f>
        <v/>
      </c>
      <c r="AL206" s="90" t="str">
        <f>IF($B101='3.Matrices'!$J$22,AL101,"")</f>
        <v/>
      </c>
      <c r="AM206" s="90" t="str">
        <f>IF($B101='3.Matrices'!$J$22,AM101,"")</f>
        <v/>
      </c>
      <c r="AN206" s="90" t="str">
        <f>IF($B101='3.Matrices'!$J$22,AN101,"")</f>
        <v/>
      </c>
      <c r="AO206" s="91" t="str">
        <f>IF($B101='3.Matrices'!$J$22,AO101,"")</f>
        <v/>
      </c>
      <c r="AP206" s="91" t="str">
        <f>IF($B101='3.Matrices'!$J$22,AP101,"")</f>
        <v/>
      </c>
      <c r="AQ206" s="91" t="str">
        <f>IF($B101='3.Matrices'!$J$22,AQ101,"")</f>
        <v/>
      </c>
      <c r="AR206" s="91" t="str">
        <f>IF($B101='3.Matrices'!$J$22,AR101,"")</f>
        <v/>
      </c>
      <c r="AS206" s="91" t="str">
        <f>IF($B101='3.Matrices'!$J$22,AS101,"")</f>
        <v/>
      </c>
      <c r="AT206" s="91" t="str">
        <f>IF($B101='3.Matrices'!$J$22,AT101,"")</f>
        <v/>
      </c>
      <c r="AU206" s="91" t="str">
        <f>IF($B101='3.Matrices'!$J$22,AU101,"")</f>
        <v/>
      </c>
      <c r="AV206" s="91" t="str">
        <f>IF($B101='3.Matrices'!$J$22,AV101,"")</f>
        <v/>
      </c>
      <c r="AW206" s="91" t="str">
        <f>IF($B101='3.Matrices'!$J$22,AW101,"")</f>
        <v/>
      </c>
      <c r="AX206" s="92" t="str">
        <f>IF($B101='3.Matrices'!$J$22,AX101,"")</f>
        <v/>
      </c>
      <c r="AY206" s="92" t="str">
        <f>IF($B101='3.Matrices'!$J$22,AY101,"")</f>
        <v/>
      </c>
      <c r="AZ206" s="92" t="str">
        <f>IF($B101='3.Matrices'!$J$22,AZ101,"")</f>
        <v/>
      </c>
      <c r="BA206" s="92" t="str">
        <f>IF($B101='3.Matrices'!$J$22,BA101,"")</f>
        <v/>
      </c>
      <c r="BB206" s="92" t="str">
        <f>IF($B101='3.Matrices'!$J$22,BB101,"")</f>
        <v/>
      </c>
    </row>
    <row r="207" spans="3:54" x14ac:dyDescent="0.25">
      <c r="C207" s="93" t="str">
        <f t="shared" si="8"/>
        <v>Ri</v>
      </c>
      <c r="D207" s="89" t="str">
        <f>IF($B102='3.Matrices'!$J$22,D102,"")</f>
        <v/>
      </c>
      <c r="E207" s="89" t="str">
        <f>IF($B102='3.Matrices'!$J$22,E102,"")</f>
        <v/>
      </c>
      <c r="F207" s="89" t="str">
        <f>IF($B102='3.Matrices'!$J$22,F102,"")</f>
        <v/>
      </c>
      <c r="G207" s="90" t="str">
        <f>IF($B102='3.Matrices'!$J$22,G102,"")</f>
        <v/>
      </c>
      <c r="H207" s="90" t="str">
        <f>IF($B102='3.Matrices'!$J$22,H102,"")</f>
        <v/>
      </c>
      <c r="I207" s="90" t="str">
        <f>IF($B102='3.Matrices'!$J$22,I102,"")</f>
        <v/>
      </c>
      <c r="J207" s="90" t="str">
        <f>IF($B102='3.Matrices'!$J$22,J102,"")</f>
        <v/>
      </c>
      <c r="K207" s="90" t="str">
        <f>IF($B102='3.Matrices'!$J$22,K102,"")</f>
        <v/>
      </c>
      <c r="L207" s="90" t="str">
        <f>IF($B102='3.Matrices'!$J$22,L102,"")</f>
        <v/>
      </c>
      <c r="M207" s="90" t="str">
        <f>IF($B102='3.Matrices'!$J$22,M102,"")</f>
        <v/>
      </c>
      <c r="N207" s="90" t="str">
        <f>IF($B102='3.Matrices'!$J$22,N102,"")</f>
        <v/>
      </c>
      <c r="O207" s="91" t="str">
        <f>IF($B102='3.Matrices'!$J$22,O102,"")</f>
        <v/>
      </c>
      <c r="P207" s="91" t="str">
        <f>IF($B102='3.Matrices'!$J$22,P102,"")</f>
        <v/>
      </c>
      <c r="Q207" s="91" t="str">
        <f>IF($B102='3.Matrices'!$J$22,Q102,"")</f>
        <v/>
      </c>
      <c r="R207" s="91" t="str">
        <f>IF($B102='3.Matrices'!$J$22,R102,"")</f>
        <v/>
      </c>
      <c r="S207" s="91" t="str">
        <f>IF($B102='3.Matrices'!$J$22,S102,"")</f>
        <v/>
      </c>
      <c r="T207" s="91" t="str">
        <f>IF($B102='3.Matrices'!$J$22,T102,"")</f>
        <v/>
      </c>
      <c r="U207" s="91" t="str">
        <f>IF($B102='3.Matrices'!$J$22,U102,"")</f>
        <v/>
      </c>
      <c r="V207" s="91" t="str">
        <f>IF($B102='3.Matrices'!$J$22,V102,"")</f>
        <v/>
      </c>
      <c r="W207" s="91" t="str">
        <f>IF($B102='3.Matrices'!$J$22,W102,"")</f>
        <v/>
      </c>
      <c r="X207" s="92" t="str">
        <f>IF($B102='3.Matrices'!$J$22,X102,"")</f>
        <v/>
      </c>
      <c r="Y207" s="92" t="str">
        <f>IF($B102='3.Matrices'!$J$22,Y102,"")</f>
        <v/>
      </c>
      <c r="Z207" s="92" t="str">
        <f>IF($B102='3.Matrices'!$J$22,Z102,"")</f>
        <v/>
      </c>
      <c r="AA207" s="92" t="str">
        <f>IF($B102='3.Matrices'!$J$22,AA102,"")</f>
        <v/>
      </c>
      <c r="AB207" s="92" t="str">
        <f>IF($B102='3.Matrices'!$J$22,AB102,"")</f>
        <v/>
      </c>
      <c r="AC207" s="54" t="str">
        <f t="shared" si="9"/>
        <v>Rr</v>
      </c>
      <c r="AD207" s="89" t="str">
        <f>IF($B102='3.Matrices'!$J$22,AD102,"")</f>
        <v/>
      </c>
      <c r="AE207" s="89" t="str">
        <f>IF($B102='3.Matrices'!$J$22,AE102,"")</f>
        <v/>
      </c>
      <c r="AF207" s="89" t="str">
        <f>IF($B102='3.Matrices'!$J$22,AF102,"")</f>
        <v/>
      </c>
      <c r="AG207" s="90" t="str">
        <f>IF($B102='3.Matrices'!$J$22,AG102,"")</f>
        <v/>
      </c>
      <c r="AH207" s="90" t="str">
        <f>IF($B102='3.Matrices'!$J$22,AH102,"")</f>
        <v/>
      </c>
      <c r="AI207" s="90" t="str">
        <f>IF($B102='3.Matrices'!$J$22,AI102,"")</f>
        <v/>
      </c>
      <c r="AJ207" s="90" t="str">
        <f>IF($B102='3.Matrices'!$J$22,AJ102,"")</f>
        <v/>
      </c>
      <c r="AK207" s="90" t="str">
        <f>IF($B102='3.Matrices'!$J$22,AK102,"")</f>
        <v/>
      </c>
      <c r="AL207" s="90" t="str">
        <f>IF($B102='3.Matrices'!$J$22,AL102,"")</f>
        <v/>
      </c>
      <c r="AM207" s="90" t="str">
        <f>IF($B102='3.Matrices'!$J$22,AM102,"")</f>
        <v/>
      </c>
      <c r="AN207" s="90" t="str">
        <f>IF($B102='3.Matrices'!$J$22,AN102,"")</f>
        <v/>
      </c>
      <c r="AO207" s="91" t="str">
        <f>IF($B102='3.Matrices'!$J$22,AO102,"")</f>
        <v/>
      </c>
      <c r="AP207" s="91" t="str">
        <f>IF($B102='3.Matrices'!$J$22,AP102,"")</f>
        <v/>
      </c>
      <c r="AQ207" s="91" t="str">
        <f>IF($B102='3.Matrices'!$J$22,AQ102,"")</f>
        <v/>
      </c>
      <c r="AR207" s="91" t="str">
        <f>IF($B102='3.Matrices'!$J$22,AR102,"")</f>
        <v/>
      </c>
      <c r="AS207" s="91" t="str">
        <f>IF($B102='3.Matrices'!$J$22,AS102,"")</f>
        <v/>
      </c>
      <c r="AT207" s="91" t="str">
        <f>IF($B102='3.Matrices'!$J$22,AT102,"")</f>
        <v/>
      </c>
      <c r="AU207" s="91" t="str">
        <f>IF($B102='3.Matrices'!$J$22,AU102,"")</f>
        <v/>
      </c>
      <c r="AV207" s="91" t="str">
        <f>IF($B102='3.Matrices'!$J$22,AV102,"")</f>
        <v/>
      </c>
      <c r="AW207" s="91" t="str">
        <f>IF($B102='3.Matrices'!$J$22,AW102,"")</f>
        <v/>
      </c>
      <c r="AX207" s="92" t="str">
        <f>IF($B102='3.Matrices'!$J$22,AX102,"")</f>
        <v/>
      </c>
      <c r="AY207" s="92" t="str">
        <f>IF($B102='3.Matrices'!$J$22,AY102,"")</f>
        <v/>
      </c>
      <c r="AZ207" s="92" t="str">
        <f>IF($B102='3.Matrices'!$J$22,AZ102,"")</f>
        <v/>
      </c>
      <c r="BA207" s="92" t="str">
        <f>IF($B102='3.Matrices'!$J$22,BA102,"")</f>
        <v/>
      </c>
      <c r="BB207" s="92" t="str">
        <f>IF($B102='3.Matrices'!$J$22,BB102,"")</f>
        <v/>
      </c>
    </row>
    <row r="208" spans="3:54" x14ac:dyDescent="0.25">
      <c r="C208" s="93" t="str">
        <f t="shared" si="8"/>
        <v>Ri</v>
      </c>
      <c r="D208" s="89" t="str">
        <f>IF($B103='3.Matrices'!$J$22,D103,"")</f>
        <v/>
      </c>
      <c r="E208" s="89" t="str">
        <f>IF($B103='3.Matrices'!$J$22,E103,"")</f>
        <v/>
      </c>
      <c r="F208" s="89" t="str">
        <f>IF($B103='3.Matrices'!$J$22,F103,"")</f>
        <v/>
      </c>
      <c r="G208" s="90" t="str">
        <f>IF($B103='3.Matrices'!$J$22,G103,"")</f>
        <v/>
      </c>
      <c r="H208" s="90" t="str">
        <f>IF($B103='3.Matrices'!$J$22,H103,"")</f>
        <v/>
      </c>
      <c r="I208" s="90" t="str">
        <f>IF($B103='3.Matrices'!$J$22,I103,"")</f>
        <v/>
      </c>
      <c r="J208" s="90" t="str">
        <f>IF($B103='3.Matrices'!$J$22,J103,"")</f>
        <v/>
      </c>
      <c r="K208" s="90" t="str">
        <f>IF($B103='3.Matrices'!$J$22,K103,"")</f>
        <v/>
      </c>
      <c r="L208" s="90" t="str">
        <f>IF($B103='3.Matrices'!$J$22,L103,"")</f>
        <v/>
      </c>
      <c r="M208" s="90" t="str">
        <f>IF($B103='3.Matrices'!$J$22,M103,"")</f>
        <v/>
      </c>
      <c r="N208" s="90" t="str">
        <f>IF($B103='3.Matrices'!$J$22,N103,"")</f>
        <v/>
      </c>
      <c r="O208" s="91" t="str">
        <f>IF($B103='3.Matrices'!$J$22,O103,"")</f>
        <v/>
      </c>
      <c r="P208" s="91" t="str">
        <f>IF($B103='3.Matrices'!$J$22,P103,"")</f>
        <v/>
      </c>
      <c r="Q208" s="91" t="str">
        <f>IF($B103='3.Matrices'!$J$22,Q103,"")</f>
        <v/>
      </c>
      <c r="R208" s="91" t="str">
        <f>IF($B103='3.Matrices'!$J$22,R103,"")</f>
        <v/>
      </c>
      <c r="S208" s="91" t="str">
        <f>IF($B103='3.Matrices'!$J$22,S103,"")</f>
        <v/>
      </c>
      <c r="T208" s="91" t="str">
        <f>IF($B103='3.Matrices'!$J$22,T103,"")</f>
        <v/>
      </c>
      <c r="U208" s="91" t="str">
        <f>IF($B103='3.Matrices'!$J$22,U103,"")</f>
        <v/>
      </c>
      <c r="V208" s="91" t="str">
        <f>IF($B103='3.Matrices'!$J$22,V103,"")</f>
        <v/>
      </c>
      <c r="W208" s="91" t="str">
        <f>IF($B103='3.Matrices'!$J$22,W103,"")</f>
        <v/>
      </c>
      <c r="X208" s="92" t="str">
        <f>IF($B103='3.Matrices'!$J$22,X103,"")</f>
        <v/>
      </c>
      <c r="Y208" s="92" t="str">
        <f>IF($B103='3.Matrices'!$J$22,Y103,"")</f>
        <v/>
      </c>
      <c r="Z208" s="92" t="str">
        <f>IF($B103='3.Matrices'!$J$22,Z103,"")</f>
        <v/>
      </c>
      <c r="AA208" s="92" t="str">
        <f>IF($B103='3.Matrices'!$J$22,AA103,"")</f>
        <v/>
      </c>
      <c r="AB208" s="92" t="str">
        <f>IF($B103='3.Matrices'!$J$22,AB103,"")</f>
        <v/>
      </c>
      <c r="AC208" s="54" t="str">
        <f t="shared" si="9"/>
        <v>Rr</v>
      </c>
      <c r="AD208" s="89" t="str">
        <f>IF($B103='3.Matrices'!$J$22,AD103,"")</f>
        <v/>
      </c>
      <c r="AE208" s="89" t="str">
        <f>IF($B103='3.Matrices'!$J$22,AE103,"")</f>
        <v/>
      </c>
      <c r="AF208" s="89" t="str">
        <f>IF($B103='3.Matrices'!$J$22,AF103,"")</f>
        <v/>
      </c>
      <c r="AG208" s="90" t="str">
        <f>IF($B103='3.Matrices'!$J$22,AG103,"")</f>
        <v/>
      </c>
      <c r="AH208" s="90" t="str">
        <f>IF($B103='3.Matrices'!$J$22,AH103,"")</f>
        <v/>
      </c>
      <c r="AI208" s="90" t="str">
        <f>IF($B103='3.Matrices'!$J$22,AI103,"")</f>
        <v/>
      </c>
      <c r="AJ208" s="90" t="str">
        <f>IF($B103='3.Matrices'!$J$22,AJ103,"")</f>
        <v/>
      </c>
      <c r="AK208" s="90" t="str">
        <f>IF($B103='3.Matrices'!$J$22,AK103,"")</f>
        <v/>
      </c>
      <c r="AL208" s="90" t="str">
        <f>IF($B103='3.Matrices'!$J$22,AL103,"")</f>
        <v/>
      </c>
      <c r="AM208" s="90" t="str">
        <f>IF($B103='3.Matrices'!$J$22,AM103,"")</f>
        <v/>
      </c>
      <c r="AN208" s="90" t="str">
        <f>IF($B103='3.Matrices'!$J$22,AN103,"")</f>
        <v/>
      </c>
      <c r="AO208" s="91" t="str">
        <f>IF($B103='3.Matrices'!$J$22,AO103,"")</f>
        <v/>
      </c>
      <c r="AP208" s="91" t="str">
        <f>IF($B103='3.Matrices'!$J$22,AP103,"")</f>
        <v/>
      </c>
      <c r="AQ208" s="91" t="str">
        <f>IF($B103='3.Matrices'!$J$22,AQ103,"")</f>
        <v/>
      </c>
      <c r="AR208" s="91" t="str">
        <f>IF($B103='3.Matrices'!$J$22,AR103,"")</f>
        <v/>
      </c>
      <c r="AS208" s="91" t="str">
        <f>IF($B103='3.Matrices'!$J$22,AS103,"")</f>
        <v/>
      </c>
      <c r="AT208" s="91" t="str">
        <f>IF($B103='3.Matrices'!$J$22,AT103,"")</f>
        <v/>
      </c>
      <c r="AU208" s="91" t="str">
        <f>IF($B103='3.Matrices'!$J$22,AU103,"")</f>
        <v/>
      </c>
      <c r="AV208" s="91" t="str">
        <f>IF($B103='3.Matrices'!$J$22,AV103,"")</f>
        <v/>
      </c>
      <c r="AW208" s="91" t="str">
        <f>IF($B103='3.Matrices'!$J$22,AW103,"")</f>
        <v/>
      </c>
      <c r="AX208" s="92" t="str">
        <f>IF($B103='3.Matrices'!$J$22,AX103,"")</f>
        <v/>
      </c>
      <c r="AY208" s="92" t="str">
        <f>IF($B103='3.Matrices'!$J$22,AY103,"")</f>
        <v/>
      </c>
      <c r="AZ208" s="92" t="str">
        <f>IF($B103='3.Matrices'!$J$22,AZ103,"")</f>
        <v/>
      </c>
      <c r="BA208" s="92" t="str">
        <f>IF($B103='3.Matrices'!$J$22,BA103,"")</f>
        <v/>
      </c>
      <c r="BB208" s="92" t="str">
        <f>IF($B103='3.Matrices'!$J$22,BB103,"")</f>
        <v/>
      </c>
    </row>
    <row r="209" spans="3:54" x14ac:dyDescent="0.25">
      <c r="C209" s="93" t="str">
        <f t="shared" si="8"/>
        <v>Ri</v>
      </c>
      <c r="D209" s="89" t="str">
        <f>IF($B104='3.Matrices'!$J$22,D104,"")</f>
        <v/>
      </c>
      <c r="E209" s="89" t="str">
        <f>IF($B104='3.Matrices'!$J$22,E104,"")</f>
        <v/>
      </c>
      <c r="F209" s="89" t="str">
        <f>IF($B104='3.Matrices'!$J$22,F104,"")</f>
        <v/>
      </c>
      <c r="G209" s="90" t="str">
        <f>IF($B104='3.Matrices'!$J$22,G104,"")</f>
        <v/>
      </c>
      <c r="H209" s="90" t="str">
        <f>IF($B104='3.Matrices'!$J$22,H104,"")</f>
        <v/>
      </c>
      <c r="I209" s="90" t="str">
        <f>IF($B104='3.Matrices'!$J$22,I104,"")</f>
        <v/>
      </c>
      <c r="J209" s="90" t="str">
        <f>IF($B104='3.Matrices'!$J$22,J104,"")</f>
        <v/>
      </c>
      <c r="K209" s="90" t="str">
        <f>IF($B104='3.Matrices'!$J$22,K104,"")</f>
        <v/>
      </c>
      <c r="L209" s="90" t="str">
        <f>IF($B104='3.Matrices'!$J$22,L104,"")</f>
        <v/>
      </c>
      <c r="M209" s="90" t="str">
        <f>IF($B104='3.Matrices'!$J$22,M104,"")</f>
        <v/>
      </c>
      <c r="N209" s="90" t="str">
        <f>IF($B104='3.Matrices'!$J$22,N104,"")</f>
        <v/>
      </c>
      <c r="O209" s="91" t="str">
        <f>IF($B104='3.Matrices'!$J$22,O104,"")</f>
        <v/>
      </c>
      <c r="P209" s="91" t="str">
        <f>IF($B104='3.Matrices'!$J$22,P104,"")</f>
        <v/>
      </c>
      <c r="Q209" s="91" t="str">
        <f>IF($B104='3.Matrices'!$J$22,Q104,"")</f>
        <v/>
      </c>
      <c r="R209" s="91" t="str">
        <f>IF($B104='3.Matrices'!$J$22,R104,"")</f>
        <v/>
      </c>
      <c r="S209" s="91" t="str">
        <f>IF($B104='3.Matrices'!$J$22,S104,"")</f>
        <v/>
      </c>
      <c r="T209" s="91" t="str">
        <f>IF($B104='3.Matrices'!$J$22,T104,"")</f>
        <v/>
      </c>
      <c r="U209" s="91" t="str">
        <f>IF($B104='3.Matrices'!$J$22,U104,"")</f>
        <v/>
      </c>
      <c r="V209" s="91" t="str">
        <f>IF($B104='3.Matrices'!$J$22,V104,"")</f>
        <v/>
      </c>
      <c r="W209" s="91" t="str">
        <f>IF($B104='3.Matrices'!$J$22,W104,"")</f>
        <v/>
      </c>
      <c r="X209" s="92" t="str">
        <f>IF($B104='3.Matrices'!$J$22,X104,"")</f>
        <v/>
      </c>
      <c r="Y209" s="92" t="str">
        <f>IF($B104='3.Matrices'!$J$22,Y104,"")</f>
        <v/>
      </c>
      <c r="Z209" s="92" t="str">
        <f>IF($B104='3.Matrices'!$J$22,Z104,"")</f>
        <v/>
      </c>
      <c r="AA209" s="92" t="str">
        <f>IF($B104='3.Matrices'!$J$22,AA104,"")</f>
        <v/>
      </c>
      <c r="AB209" s="92" t="str">
        <f>IF($B104='3.Matrices'!$J$22,AB104,"")</f>
        <v/>
      </c>
      <c r="AC209" s="54" t="str">
        <f t="shared" si="9"/>
        <v>Rr</v>
      </c>
      <c r="AD209" s="89" t="str">
        <f>IF($B104='3.Matrices'!$J$22,AD104,"")</f>
        <v/>
      </c>
      <c r="AE209" s="89" t="str">
        <f>IF($B104='3.Matrices'!$J$22,AE104,"")</f>
        <v/>
      </c>
      <c r="AF209" s="89" t="str">
        <f>IF($B104='3.Matrices'!$J$22,AF104,"")</f>
        <v/>
      </c>
      <c r="AG209" s="90" t="str">
        <f>IF($B104='3.Matrices'!$J$22,AG104,"")</f>
        <v/>
      </c>
      <c r="AH209" s="90" t="str">
        <f>IF($B104='3.Matrices'!$J$22,AH104,"")</f>
        <v/>
      </c>
      <c r="AI209" s="90" t="str">
        <f>IF($B104='3.Matrices'!$J$22,AI104,"")</f>
        <v/>
      </c>
      <c r="AJ209" s="90" t="str">
        <f>IF($B104='3.Matrices'!$J$22,AJ104,"")</f>
        <v/>
      </c>
      <c r="AK209" s="90" t="str">
        <f>IF($B104='3.Matrices'!$J$22,AK104,"")</f>
        <v/>
      </c>
      <c r="AL209" s="90" t="str">
        <f>IF($B104='3.Matrices'!$J$22,AL104,"")</f>
        <v/>
      </c>
      <c r="AM209" s="90" t="str">
        <f>IF($B104='3.Matrices'!$J$22,AM104,"")</f>
        <v/>
      </c>
      <c r="AN209" s="90" t="str">
        <f>IF($B104='3.Matrices'!$J$22,AN104,"")</f>
        <v/>
      </c>
      <c r="AO209" s="91" t="str">
        <f>IF($B104='3.Matrices'!$J$22,AO104,"")</f>
        <v/>
      </c>
      <c r="AP209" s="91" t="str">
        <f>IF($B104='3.Matrices'!$J$22,AP104,"")</f>
        <v/>
      </c>
      <c r="AQ209" s="91" t="str">
        <f>IF($B104='3.Matrices'!$J$22,AQ104,"")</f>
        <v/>
      </c>
      <c r="AR209" s="91" t="str">
        <f>IF($B104='3.Matrices'!$J$22,AR104,"")</f>
        <v/>
      </c>
      <c r="AS209" s="91" t="str">
        <f>IF($B104='3.Matrices'!$J$22,AS104,"")</f>
        <v/>
      </c>
      <c r="AT209" s="91" t="str">
        <f>IF($B104='3.Matrices'!$J$22,AT104,"")</f>
        <v/>
      </c>
      <c r="AU209" s="91" t="str">
        <f>IF($B104='3.Matrices'!$J$22,AU104,"")</f>
        <v/>
      </c>
      <c r="AV209" s="91" t="str">
        <f>IF($B104='3.Matrices'!$J$22,AV104,"")</f>
        <v/>
      </c>
      <c r="AW209" s="91" t="str">
        <f>IF($B104='3.Matrices'!$J$22,AW104,"")</f>
        <v/>
      </c>
      <c r="AX209" s="92" t="str">
        <f>IF($B104='3.Matrices'!$J$22,AX104,"")</f>
        <v/>
      </c>
      <c r="AY209" s="92" t="str">
        <f>IF($B104='3.Matrices'!$J$22,AY104,"")</f>
        <v/>
      </c>
      <c r="AZ209" s="92" t="str">
        <f>IF($B104='3.Matrices'!$J$22,AZ104,"")</f>
        <v/>
      </c>
      <c r="BA209" s="92" t="str">
        <f>IF($B104='3.Matrices'!$J$22,BA104,"")</f>
        <v/>
      </c>
      <c r="BB209" s="92" t="str">
        <f>IF($B104='3.Matrices'!$J$22,BB104,"")</f>
        <v/>
      </c>
    </row>
    <row r="210" spans="3:54" x14ac:dyDescent="0.25">
      <c r="C210" s="93" t="str">
        <f t="shared" si="8"/>
        <v>Ri</v>
      </c>
      <c r="D210" s="89" t="str">
        <f>IF($B105='3.Matrices'!$J$22,D105,"")</f>
        <v/>
      </c>
      <c r="E210" s="89" t="str">
        <f>IF($B105='3.Matrices'!$J$22,E105,"")</f>
        <v/>
      </c>
      <c r="F210" s="89" t="str">
        <f>IF($B105='3.Matrices'!$J$22,F105,"")</f>
        <v/>
      </c>
      <c r="G210" s="90" t="str">
        <f>IF($B105='3.Matrices'!$J$22,G105,"")</f>
        <v/>
      </c>
      <c r="H210" s="90" t="str">
        <f>IF($B105='3.Matrices'!$J$22,H105,"")</f>
        <v/>
      </c>
      <c r="I210" s="90" t="str">
        <f>IF($B105='3.Matrices'!$J$22,I105,"")</f>
        <v/>
      </c>
      <c r="J210" s="90" t="str">
        <f>IF($B105='3.Matrices'!$J$22,J105,"")</f>
        <v/>
      </c>
      <c r="K210" s="90" t="str">
        <f>IF($B105='3.Matrices'!$J$22,K105,"")</f>
        <v/>
      </c>
      <c r="L210" s="90" t="str">
        <f>IF($B105='3.Matrices'!$J$22,L105,"")</f>
        <v/>
      </c>
      <c r="M210" s="90" t="str">
        <f>IF($B105='3.Matrices'!$J$22,M105,"")</f>
        <v/>
      </c>
      <c r="N210" s="90" t="str">
        <f>IF($B105='3.Matrices'!$J$22,N105,"")</f>
        <v/>
      </c>
      <c r="O210" s="91" t="str">
        <f>IF($B105='3.Matrices'!$J$22,O105,"")</f>
        <v/>
      </c>
      <c r="P210" s="91" t="str">
        <f>IF($B105='3.Matrices'!$J$22,P105,"")</f>
        <v/>
      </c>
      <c r="Q210" s="91" t="str">
        <f>IF($B105='3.Matrices'!$J$22,Q105,"")</f>
        <v/>
      </c>
      <c r="R210" s="91" t="str">
        <f>IF($B105='3.Matrices'!$J$22,R105,"")</f>
        <v/>
      </c>
      <c r="S210" s="91" t="str">
        <f>IF($B105='3.Matrices'!$J$22,S105,"")</f>
        <v/>
      </c>
      <c r="T210" s="91" t="str">
        <f>IF($B105='3.Matrices'!$J$22,T105,"")</f>
        <v/>
      </c>
      <c r="U210" s="91" t="str">
        <f>IF($B105='3.Matrices'!$J$22,U105,"")</f>
        <v/>
      </c>
      <c r="V210" s="91" t="str">
        <f>IF($B105='3.Matrices'!$J$22,V105,"")</f>
        <v/>
      </c>
      <c r="W210" s="91" t="str">
        <f>IF($B105='3.Matrices'!$J$22,W105,"")</f>
        <v/>
      </c>
      <c r="X210" s="92" t="str">
        <f>IF($B105='3.Matrices'!$J$22,X105,"")</f>
        <v/>
      </c>
      <c r="Y210" s="92" t="str">
        <f>IF($B105='3.Matrices'!$J$22,Y105,"")</f>
        <v/>
      </c>
      <c r="Z210" s="92" t="str">
        <f>IF($B105='3.Matrices'!$J$22,Z105,"")</f>
        <v/>
      </c>
      <c r="AA210" s="92" t="str">
        <f>IF($B105='3.Matrices'!$J$22,AA105,"")</f>
        <v/>
      </c>
      <c r="AB210" s="92" t="str">
        <f>IF($B105='3.Matrices'!$J$22,AB105,"")</f>
        <v/>
      </c>
      <c r="AC210" s="54" t="str">
        <f t="shared" si="9"/>
        <v>Rr</v>
      </c>
      <c r="AD210" s="89" t="str">
        <f>IF($B105='3.Matrices'!$J$22,AD105,"")</f>
        <v/>
      </c>
      <c r="AE210" s="89" t="str">
        <f>IF($B105='3.Matrices'!$J$22,AE105,"")</f>
        <v/>
      </c>
      <c r="AF210" s="89" t="str">
        <f>IF($B105='3.Matrices'!$J$22,AF105,"")</f>
        <v/>
      </c>
      <c r="AG210" s="90" t="str">
        <f>IF($B105='3.Matrices'!$J$22,AG105,"")</f>
        <v/>
      </c>
      <c r="AH210" s="90" t="str">
        <f>IF($B105='3.Matrices'!$J$22,AH105,"")</f>
        <v/>
      </c>
      <c r="AI210" s="90" t="str">
        <f>IF($B105='3.Matrices'!$J$22,AI105,"")</f>
        <v/>
      </c>
      <c r="AJ210" s="90" t="str">
        <f>IF($B105='3.Matrices'!$J$22,AJ105,"")</f>
        <v/>
      </c>
      <c r="AK210" s="90" t="str">
        <f>IF($B105='3.Matrices'!$J$22,AK105,"")</f>
        <v/>
      </c>
      <c r="AL210" s="90" t="str">
        <f>IF($B105='3.Matrices'!$J$22,AL105,"")</f>
        <v/>
      </c>
      <c r="AM210" s="90" t="str">
        <f>IF($B105='3.Matrices'!$J$22,AM105,"")</f>
        <v/>
      </c>
      <c r="AN210" s="90" t="str">
        <f>IF($B105='3.Matrices'!$J$22,AN105,"")</f>
        <v/>
      </c>
      <c r="AO210" s="91" t="str">
        <f>IF($B105='3.Matrices'!$J$22,AO105,"")</f>
        <v/>
      </c>
      <c r="AP210" s="91" t="str">
        <f>IF($B105='3.Matrices'!$J$22,AP105,"")</f>
        <v/>
      </c>
      <c r="AQ210" s="91" t="str">
        <f>IF($B105='3.Matrices'!$J$22,AQ105,"")</f>
        <v/>
      </c>
      <c r="AR210" s="91" t="str">
        <f>IF($B105='3.Matrices'!$J$22,AR105,"")</f>
        <v/>
      </c>
      <c r="AS210" s="91" t="str">
        <f>IF($B105='3.Matrices'!$J$22,AS105,"")</f>
        <v/>
      </c>
      <c r="AT210" s="91" t="str">
        <f>IF($B105='3.Matrices'!$J$22,AT105,"")</f>
        <v/>
      </c>
      <c r="AU210" s="91" t="str">
        <f>IF($B105='3.Matrices'!$J$22,AU105,"")</f>
        <v/>
      </c>
      <c r="AV210" s="91" t="str">
        <f>IF($B105='3.Matrices'!$J$22,AV105,"")</f>
        <v/>
      </c>
      <c r="AW210" s="91" t="str">
        <f>IF($B105='3.Matrices'!$J$22,AW105,"")</f>
        <v/>
      </c>
      <c r="AX210" s="92" t="str">
        <f>IF($B105='3.Matrices'!$J$22,AX105,"")</f>
        <v/>
      </c>
      <c r="AY210" s="92" t="str">
        <f>IF($B105='3.Matrices'!$J$22,AY105,"")</f>
        <v/>
      </c>
      <c r="AZ210" s="92" t="str">
        <f>IF($B105='3.Matrices'!$J$22,AZ105,"")</f>
        <v/>
      </c>
      <c r="BA210" s="92" t="str">
        <f>IF($B105='3.Matrices'!$J$22,BA105,"")</f>
        <v/>
      </c>
      <c r="BB210" s="92" t="str">
        <f>IF($B105='3.Matrices'!$J$22,BB105,"")</f>
        <v/>
      </c>
    </row>
    <row r="211" spans="3:54" ht="63.75" x14ac:dyDescent="0.25">
      <c r="C211" s="93" t="s">
        <v>85</v>
      </c>
      <c r="D211" s="94" t="e">
        <f t="shared" ref="D211:X211" si="10">CONCATENATE(D111,D112,D113,D114,D115,D116,D117,D118,D119,D120,D121,D122,D123,D124,D125,D126,D127,D128,D129,D130,D131,D132,D133,D134,D135,D136,D137,D138,D139,D140,D141,D142,D143,D144,D145,D146,D147,D148,D149,D150,D151,D152,D153,D154,D155,D156,D157,D158,D159,D160,D161,D162,D163,D164,D165,D166,D167,D168,D169,D170,D171,D172,D173,D174,D175,D176,D177,D178,D179,D180,D181,D182,D183,D184,D185,D186,D187,D188,D189,D190,D191,D192,D193,D194,D195,D196,D197,D198,D199,D200,D201,D202,D203,D204,D205,D206,D207,D208,D209,D210)</f>
        <v>#REF!</v>
      </c>
      <c r="E211" s="94" t="e">
        <f t="shared" si="10"/>
        <v>#REF!</v>
      </c>
      <c r="F211" s="94" t="e">
        <f t="shared" si="10"/>
        <v>#REF!</v>
      </c>
      <c r="G211" s="95" t="e">
        <f t="shared" si="10"/>
        <v>#REF!</v>
      </c>
      <c r="H211" s="95" t="e">
        <f t="shared" si="10"/>
        <v>#REF!</v>
      </c>
      <c r="I211" s="95" t="e">
        <f t="shared" si="10"/>
        <v>#REF!</v>
      </c>
      <c r="J211" s="95" t="e">
        <f t="shared" si="10"/>
        <v>#REF!</v>
      </c>
      <c r="K211" s="95" t="e">
        <f t="shared" si="10"/>
        <v>#REF!</v>
      </c>
      <c r="L211" s="95" t="e">
        <f t="shared" si="10"/>
        <v>#REF!</v>
      </c>
      <c r="M211" s="95" t="e">
        <f t="shared" si="10"/>
        <v>#REF!</v>
      </c>
      <c r="N211" s="95" t="e">
        <f t="shared" si="10"/>
        <v>#REF!</v>
      </c>
      <c r="O211" s="96" t="e">
        <f t="shared" si="10"/>
        <v>#REF!</v>
      </c>
      <c r="P211" s="96" t="e">
        <f t="shared" si="10"/>
        <v>#REF!</v>
      </c>
      <c r="Q211" s="96" t="e">
        <f t="shared" si="10"/>
        <v>#REF!</v>
      </c>
      <c r="R211" s="96" t="e">
        <f t="shared" si="10"/>
        <v>#REF!</v>
      </c>
      <c r="S211" s="96" t="e">
        <f t="shared" si="10"/>
        <v>#REF!</v>
      </c>
      <c r="T211" s="96" t="e">
        <f t="shared" si="10"/>
        <v>#REF!</v>
      </c>
      <c r="U211" s="96" t="e">
        <f t="shared" si="10"/>
        <v>#REF!</v>
      </c>
      <c r="V211" s="96" t="e">
        <f t="shared" si="10"/>
        <v>#REF!</v>
      </c>
      <c r="W211" s="96" t="e">
        <f t="shared" si="10"/>
        <v>#REF!</v>
      </c>
      <c r="X211" s="97" t="e">
        <f t="shared" si="10"/>
        <v>#REF!</v>
      </c>
      <c r="Y211" s="97" t="e">
        <f>CONCATENATE(Y111,Y112,Y113,Y114,Y115,Y116,Y117,Y118,Y119,Y120,Y121,Y122,Y123,Y124,Y125,Y126,Y127,Y128,Y129,Y130,Y131,Y132,Y133,Y134,Y135,Y136,Y137,Y138,Y139,Y140,Y141,Y142,Y143,Y144,Y145,Y146,Y147,Y148,Y149,Y150,Y151,Y152,Y153,Y154,Y155,Y156,Y157,Y158,Y159,Y160,Y161,Y162,Y163,Y164,Y165,Y166,Y167,Y168,Y169,Y170,Y171,Y172,Y173,Y174,Y175,Y176,Y177,Y178,Y179,Y180,Y181,Y182,Y183,Y184,Y185,Y186,Y187,Y188,Y189,Y190,Y191,Y192,Y193,Y194,Y195,Y196,Y197,Y198,Y199,Y200,Y201,Y202,Y203,Y204,Y205,Y206,Y207,Y208,Y209,Y210)</f>
        <v>#REF!</v>
      </c>
      <c r="Z211" s="97" t="e">
        <f>CONCATENATE(Z111,Z112,Z113,Z114,Z115,Z116,Z117,Z118,Z119,Z120,Z121,Z122,Z123,Z124,Z125,Z126,Z127,Z128,Z129,Z130,Z131,Z132,Z133,Z134,Z135,Z136,Z137,Z138,Z139,Z140,Z141,Z142,Z143,Z144,Z145,Z146,Z147,Z148,Z149,Z150,Z151,Z152,Z153,Z154,Z155,Z156,Z157,Z158,Z159,Z160,Z161,Z162,Z163,Z164,Z165,Z166,Z167,Z168,Z169,Z170,Z171,Z172,Z173,Z174,Z175,Z176,Z177,Z178,Z179,Z180,Z181,Z182,Z183,Z184,Z185,Z186,Z187,Z188,Z189,Z190,Z191,Z192,Z193,Z194,Z195,Z196,Z197,Z198,Z199,Z200,Z201,Z202,Z203,Z204,Z205,Z206,Z207,Z208,Z209,Z210)</f>
        <v>#REF!</v>
      </c>
      <c r="AA211" s="97" t="e">
        <f>CONCATENATE(AA111,AA112,AA113,AA114,AA115,AA116,AA117,AA118,AA119,AA120,AA121,AA122,AA123,AA124,AA125,AA126,AA127,AA128,AA129,AA130,AA131,AA132,AA133,AA134,AA135,AA136,AA137,AA138,AA139,AA140,AA141,AA142,AA143,AA144,AA145,AA146,AA147,AA148,AA149,AA150,AA151,AA152,AA153,AA154,AA155,AA156,AA157,AA158,AA159,AA160,AA161,AA162,AA163,AA164,AA165,AA166,AA167,AA168,AA169,AA170,AA171,AA172,AA173,AA174,AA175,AA176,AA177,AA178,AA179,AA180,AA181,AA182,AA183,AA184,AA185,AA186,AA187,AA188,AA189,AA190,AA191,AA192,AA193,AA194,AA195,AA196,AA197,AA198,AA199,AA200,AA201,AA202,AA203,AA204,AA205,AA206,AA207,AA208,AA209,AA210)</f>
        <v>#REF!</v>
      </c>
      <c r="AB211" s="97" t="e">
        <f>CONCATENATE(AB111,AB112,AB113,AB114,AB115,AB116,AB117,AB118,AB119,AB120,AB121,AB122,AB123,AB124,AB125,AB126,AB127,AB128,AB129,AB130,AB131,AB132,AB133,AB134,AB135,AB136,AB137,AB138,AB139,AB140,AB141,AB142,AB143,AB144,AB145,AB146,AB147,AB148,AB149,AB150,AB151,AB152,AB153,AB154,AB155,AB156,AB157,AB158,AB159,AB160,AB161,AB162,AB163,AB164,AB165,AB166,AB167,AB168,AB169,AB170,AB171,AB172,AB173,AB174,AB175,AB176,AB177,AB178,AB179,AB180,AB181,AB182,AB183,AB184,AB185,AB186,AB187,AB188,AB189,AB190,AB191,AB192,AB193,AB194,AB195,AB196,AB197,AB198,AB199,AB200,AB201,AB202,AB203,AB204,AB205,AB206,AB207,AB208,AB209,AB210)</f>
        <v>#REF!</v>
      </c>
      <c r="AC211" s="98" t="s">
        <v>85</v>
      </c>
      <c r="AD211" s="94" t="e">
        <f t="shared" ref="AD211:AX211" ca="1" si="11">CONCATENATE(AD111,AD112,AD113,AD114,AD115,AD116,AD117,AD118,AD119,AD120,AD121,AD122,AD123,AD124,AD125,AD126,AD127,AD128,AD129,AD130,AD131,AD132,AD133,AD134,AD135,AD136,AD137,AD138,AD139,AD140,AD141,AD142,AD143,AD144,AD145,AD146,AD147,AD148,AD149,AD150,AD151,AD152,AD153,AD154,AD155,AD156,AD157,AD158,AD159,AD160,AD161,AD162,AD163,AD164,AD165,AD166,AD167,AD168,AD169,AD170,AD171,AD172,AD173,AD174,AD175,AD176,AD177,AD178,AD179,AD180,AD181,AD182,AD183,AD184,AD185,AD186,AD187,AD188,AD189,AD190,AD191,AD192,AD193,AD194,AD195,AD196,AD197,AD198,AD199,AD200,AD201,AD202,AD203,AD204,AD205,AD206,AD207,AD208,AD209,AD210)</f>
        <v>#REF!</v>
      </c>
      <c r="AE211" s="94" t="e">
        <f t="shared" ca="1" si="11"/>
        <v>#REF!</v>
      </c>
      <c r="AF211" s="94" t="e">
        <f t="shared" ca="1" si="11"/>
        <v>#REF!</v>
      </c>
      <c r="AG211" s="95" t="e">
        <f t="shared" ca="1" si="11"/>
        <v>#REF!</v>
      </c>
      <c r="AH211" s="95" t="e">
        <f t="shared" ca="1" si="11"/>
        <v>#REF!</v>
      </c>
      <c r="AI211" s="95" t="e">
        <f t="shared" ca="1" si="11"/>
        <v>#REF!</v>
      </c>
      <c r="AJ211" s="95" t="e">
        <f t="shared" ca="1" si="11"/>
        <v>#REF!</v>
      </c>
      <c r="AK211" s="95" t="e">
        <f t="shared" ca="1" si="11"/>
        <v>#REF!</v>
      </c>
      <c r="AL211" s="95" t="e">
        <f t="shared" ca="1" si="11"/>
        <v>#REF!</v>
      </c>
      <c r="AM211" s="95" t="e">
        <f t="shared" ca="1" si="11"/>
        <v>#REF!</v>
      </c>
      <c r="AN211" s="95" t="e">
        <f t="shared" ca="1" si="11"/>
        <v>#REF!</v>
      </c>
      <c r="AO211" s="96" t="e">
        <f t="shared" ca="1" si="11"/>
        <v>#REF!</v>
      </c>
      <c r="AP211" s="96" t="e">
        <f t="shared" ca="1" si="11"/>
        <v>#REF!</v>
      </c>
      <c r="AQ211" s="96" t="e">
        <f t="shared" ca="1" si="11"/>
        <v>#REF!</v>
      </c>
      <c r="AR211" s="96" t="e">
        <f t="shared" ca="1" si="11"/>
        <v>#REF!</v>
      </c>
      <c r="AS211" s="96" t="e">
        <f t="shared" ca="1" si="11"/>
        <v>#REF!</v>
      </c>
      <c r="AT211" s="96" t="e">
        <f t="shared" ca="1" si="11"/>
        <v>#REF!</v>
      </c>
      <c r="AU211" s="96" t="e">
        <f t="shared" ca="1" si="11"/>
        <v>#REF!</v>
      </c>
      <c r="AV211" s="96" t="e">
        <f t="shared" ca="1" si="11"/>
        <v>#REF!</v>
      </c>
      <c r="AW211" s="96" t="e">
        <f t="shared" ca="1" si="11"/>
        <v>#REF!</v>
      </c>
      <c r="AX211" s="97" t="e">
        <f t="shared" ca="1" si="11"/>
        <v>#REF!</v>
      </c>
      <c r="AY211" s="97" t="e">
        <f ca="1">CONCATENATE(AY111,AY112,AY113,AY114,AY115,AY116,AY117,AY118,AY119,AY120,AY121,AY122,AY123,AY124,AY125,AY126,AY127,AY128,AY129,AY130,AY131,AY132,AY133,AY134,AY135,AY136,AY137,AY138,AY139,AY140,AY141,AY142,AY143,AY144,AY145,AY146,AY147,AY148,AY149,AY150,AY151,AY152,AY153,AY154,AY155,AY156,AY157,AY158,AY159,AY160,AY161,AY162,AY163,AY164,AY165,AY166,AY167,AY168,AY169,AY170,AY171,AY172,AY173,AY174,AY175,AY176,AY177,AY178,AY179,AY180,AY181,AY182,AY183,AY184,AY185,AY186,AY187,AY188,AY189,AY190,AY191,AY192,AY193,AY194,AY195,AY196,AY197,AY198,AY199,AY200,AY201,AY202,AY203,AY204,AY205,AY206,AY207,AY208,AY209,AY210)</f>
        <v>#REF!</v>
      </c>
      <c r="AZ211" s="97" t="e">
        <f ca="1">CONCATENATE(AZ111,AZ112,AZ113,AZ114,AZ115,AZ116,AZ117,AZ118,AZ119,AZ120,AZ121,AZ122,AZ123,AZ124,AZ125,AZ126,AZ127,AZ128,AZ129,AZ130,AZ131,AZ132,AZ133,AZ134,AZ135,AZ136,AZ137,AZ138,AZ139,AZ140,AZ141,AZ142,AZ143,AZ144,AZ145,AZ146,AZ147,AZ148,AZ149,AZ150,AZ151,AZ152,AZ153,AZ154,AZ155,AZ156,AZ157,AZ158,AZ159,AZ160,AZ161,AZ162,AZ163,AZ164,AZ165,AZ166,AZ167,AZ168,AZ169,AZ170,AZ171,AZ172,AZ173,AZ174,AZ175,AZ176,AZ177,AZ178,AZ179,AZ180,AZ181,AZ182,AZ183,AZ184,AZ185,AZ186,AZ187,AZ188,AZ189,AZ190,AZ191,AZ192,AZ193,AZ194,AZ195,AZ196,AZ197,AZ198,AZ199,AZ200,AZ201,AZ202,AZ203,AZ204,AZ205,AZ206,AZ207,AZ208,AZ209,AZ210)</f>
        <v>#REF!</v>
      </c>
      <c r="BA211" s="97" t="e">
        <f ca="1">CONCATENATE(BA111,BA112,BA113,BA114,BA115,BA116,BA117,BA118,BA119,BA120,BA121,BA122,BA123,BA124,BA125,BA126,BA127,BA128,BA129,BA130,BA131,BA132,BA133,BA134,BA135,BA136,BA137,BA138,BA139,BA140,BA141,BA142,BA143,BA144,BA145,BA146,BA147,BA148,BA149,BA150,BA151,BA152,BA153,BA154,BA155,BA156,BA157,BA158,BA159,BA160,BA161,BA162,BA163,BA164,BA165,BA166,BA167,BA168,BA169,BA170,BA171,BA172,BA173,BA174,BA175,BA176,BA177,BA178,BA179,BA180,BA181,BA182,BA183,BA184,BA185,BA186,BA187,BA188,BA189,BA190,BA191,BA192,BA193,BA194,BA195,BA196,BA197,BA198,BA199,BA200,BA201,BA202,BA203,BA204,BA205,BA206,BA207,BA208,BA209,BA210)</f>
        <v>#REF!</v>
      </c>
      <c r="BB211" s="97" t="e">
        <f ca="1">CONCATENATE(BB111,BB112,BB113,BB114,BB115,BB116,BB117,BB118,BB119,BB120,BB121,BB122,BB123,BB124,BB125,BB126,BB127,BB128,BB129,BB130,BB131,BB132,BB133,BB134,BB135,BB136,BB137,BB138,BB139,BB140,BB141,BB142,BB143,BB144,BB145,BB146,BB147,BB148,BB149,BB150,BB151,BB152,BB153,BB154,BB155,BB156,BB157,BB158,BB159,BB160,BB161,BB162,BB163,BB164,BB165,BB166,BB167,BB168,BB169,BB170,BB171,BB172,BB173,BB174,BB175,BB176,BB177,BB178,BB179,BB180,BB181,BB182,BB183,BB184,BB185,BB186,BB187,BB188,BB189,BB190,BB191,BB192,BB193,BB194,BB195,BB196,BB197,BB198,BB199,BB200,BB201,BB202,BB203,BB204,BB205,BB206,BB207,BB208,BB209,BB210)</f>
        <v>#REF!</v>
      </c>
    </row>
    <row r="212" spans="3:54" x14ac:dyDescent="0.25">
      <c r="C212" s="93" t="s">
        <v>86</v>
      </c>
      <c r="D212" s="93">
        <f>50-COUNTBLANK(D111:D160)</f>
        <v>0</v>
      </c>
      <c r="E212" s="93">
        <f t="shared" ref="E212:BB212" si="12">50-COUNTBLANK(E111:E160)</f>
        <v>0</v>
      </c>
      <c r="F212" s="93">
        <f t="shared" si="12"/>
        <v>0</v>
      </c>
      <c r="G212" s="93">
        <f t="shared" si="12"/>
        <v>0</v>
      </c>
      <c r="H212" s="93">
        <f t="shared" si="12"/>
        <v>0</v>
      </c>
      <c r="I212" s="93">
        <f t="shared" si="12"/>
        <v>0</v>
      </c>
      <c r="J212" s="93">
        <f t="shared" si="12"/>
        <v>0</v>
      </c>
      <c r="K212" s="93">
        <f t="shared" si="12"/>
        <v>0</v>
      </c>
      <c r="L212" s="93">
        <f t="shared" si="12"/>
        <v>0</v>
      </c>
      <c r="M212" s="93">
        <f t="shared" si="12"/>
        <v>1</v>
      </c>
      <c r="N212" s="93">
        <f t="shared" si="12"/>
        <v>0</v>
      </c>
      <c r="O212" s="93">
        <f t="shared" si="12"/>
        <v>0</v>
      </c>
      <c r="P212" s="93">
        <f t="shared" si="12"/>
        <v>0</v>
      </c>
      <c r="Q212" s="93">
        <f t="shared" si="12"/>
        <v>0</v>
      </c>
      <c r="R212" s="93">
        <f t="shared" si="12"/>
        <v>0</v>
      </c>
      <c r="S212" s="93">
        <f t="shared" si="12"/>
        <v>0</v>
      </c>
      <c r="T212" s="93">
        <f t="shared" si="12"/>
        <v>0</v>
      </c>
      <c r="U212" s="93">
        <f t="shared" si="12"/>
        <v>0</v>
      </c>
      <c r="V212" s="93">
        <f t="shared" si="12"/>
        <v>0</v>
      </c>
      <c r="W212" s="93">
        <f t="shared" si="12"/>
        <v>0</v>
      </c>
      <c r="X212" s="93">
        <f t="shared" si="12"/>
        <v>0</v>
      </c>
      <c r="Y212" s="93">
        <f t="shared" si="12"/>
        <v>0</v>
      </c>
      <c r="Z212" s="93">
        <f t="shared" si="12"/>
        <v>0</v>
      </c>
      <c r="AA212" s="93">
        <f t="shared" si="12"/>
        <v>0</v>
      </c>
      <c r="AB212" s="93">
        <f t="shared" si="12"/>
        <v>0</v>
      </c>
      <c r="AC212" s="93" t="s">
        <v>86</v>
      </c>
      <c r="AD212" s="93">
        <f t="shared" ca="1" si="12"/>
        <v>0</v>
      </c>
      <c r="AE212" s="93">
        <f t="shared" ca="1" si="12"/>
        <v>0</v>
      </c>
      <c r="AF212" s="93">
        <f t="shared" ca="1" si="12"/>
        <v>0</v>
      </c>
      <c r="AG212" s="93">
        <f t="shared" ca="1" si="12"/>
        <v>0</v>
      </c>
      <c r="AH212" s="93">
        <f t="shared" ca="1" si="12"/>
        <v>0</v>
      </c>
      <c r="AI212" s="93">
        <f t="shared" ca="1" si="12"/>
        <v>0</v>
      </c>
      <c r="AJ212" s="93">
        <f t="shared" ca="1" si="12"/>
        <v>0</v>
      </c>
      <c r="AK212" s="93">
        <f t="shared" ca="1" si="12"/>
        <v>1</v>
      </c>
      <c r="AL212" s="93">
        <f t="shared" ca="1" si="12"/>
        <v>0</v>
      </c>
      <c r="AM212" s="93">
        <f t="shared" ca="1" si="12"/>
        <v>0</v>
      </c>
      <c r="AN212" s="93">
        <f t="shared" ca="1" si="12"/>
        <v>0</v>
      </c>
      <c r="AO212" s="93">
        <f t="shared" ca="1" si="12"/>
        <v>0</v>
      </c>
      <c r="AP212" s="93">
        <f ca="1">50-COUNTBLANK(AP111:AP160)</f>
        <v>0</v>
      </c>
      <c r="AQ212" s="93">
        <f t="shared" ca="1" si="12"/>
        <v>0</v>
      </c>
      <c r="AR212" s="93">
        <f t="shared" ca="1" si="12"/>
        <v>0</v>
      </c>
      <c r="AS212" s="93">
        <f t="shared" ca="1" si="12"/>
        <v>0</v>
      </c>
      <c r="AT212" s="93">
        <f t="shared" ca="1" si="12"/>
        <v>0</v>
      </c>
      <c r="AU212" s="93">
        <f t="shared" ca="1" si="12"/>
        <v>0</v>
      </c>
      <c r="AV212" s="93">
        <f t="shared" ca="1" si="12"/>
        <v>0</v>
      </c>
      <c r="AW212" s="93">
        <f t="shared" ca="1" si="12"/>
        <v>0</v>
      </c>
      <c r="AX212" s="93">
        <f t="shared" ca="1" si="12"/>
        <v>0</v>
      </c>
      <c r="AY212" s="93">
        <f t="shared" ca="1" si="12"/>
        <v>0</v>
      </c>
      <c r="AZ212" s="93">
        <f t="shared" ca="1" si="12"/>
        <v>0</v>
      </c>
      <c r="BA212" s="93">
        <f t="shared" ca="1" si="12"/>
        <v>0</v>
      </c>
      <c r="BB212" s="93">
        <f t="shared" ca="1" si="12"/>
        <v>0</v>
      </c>
    </row>
  </sheetData>
  <autoFilter ref="B5:BB107"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J90"/>
  <sheetViews>
    <sheetView zoomScale="70" zoomScaleNormal="70" workbookViewId="0">
      <selection activeCell="I17" sqref="I17"/>
    </sheetView>
  </sheetViews>
  <sheetFormatPr baseColWidth="10" defaultColWidth="11.42578125" defaultRowHeight="24.75" customHeight="1" x14ac:dyDescent="0.3"/>
  <cols>
    <col min="1" max="1" width="11.42578125" style="5"/>
    <col min="2" max="2" width="7.42578125" style="31" bestFit="1" customWidth="1"/>
    <col min="3" max="3" width="30.42578125" style="5" customWidth="1"/>
    <col min="4" max="4" width="12.42578125" style="5" customWidth="1"/>
    <col min="5" max="5" width="16.28515625" style="5" customWidth="1"/>
    <col min="6" max="6" width="27" style="5" customWidth="1"/>
    <col min="7" max="7" width="17.140625" style="194" bestFit="1" customWidth="1"/>
    <col min="8" max="8" width="24" style="194" bestFit="1" customWidth="1"/>
    <col min="9" max="9" width="21" style="194" bestFit="1" customWidth="1"/>
    <col min="10" max="10" width="23.28515625" style="194" customWidth="1"/>
    <col min="11" max="11" width="21.85546875" style="194" customWidth="1"/>
    <col min="12" max="12" width="23.85546875" style="194" bestFit="1" customWidth="1"/>
    <col min="13" max="13" width="14.42578125" style="194" customWidth="1"/>
    <col min="14" max="14" width="19.140625" style="194" customWidth="1"/>
    <col min="15" max="15" width="15" style="194" customWidth="1"/>
    <col min="16" max="16" width="28.42578125" style="194" customWidth="1"/>
    <col min="17" max="17" width="18.7109375" style="5" bestFit="1" customWidth="1"/>
    <col min="18" max="18" width="6" style="5" bestFit="1" customWidth="1"/>
    <col min="19" max="19" width="28.140625" style="5" bestFit="1" customWidth="1"/>
    <col min="20" max="20" width="21.7109375" style="5" bestFit="1" customWidth="1"/>
    <col min="21" max="21" width="11.7109375" style="5" bestFit="1" customWidth="1"/>
    <col min="22" max="22" width="34.42578125" style="5" bestFit="1" customWidth="1"/>
    <col min="23" max="23" width="17.28515625" style="5" customWidth="1"/>
    <col min="24" max="24" width="14.42578125" style="5" bestFit="1" customWidth="1"/>
    <col min="25" max="25" width="23" style="5" bestFit="1" customWidth="1"/>
    <col min="26" max="26" width="20.140625" style="5" bestFit="1" customWidth="1"/>
    <col min="27" max="27" width="12.42578125" style="5" bestFit="1" customWidth="1"/>
    <col min="28" max="28" width="13.140625" style="5" bestFit="1" customWidth="1"/>
    <col min="29" max="29" width="16.42578125" style="5" bestFit="1" customWidth="1"/>
    <col min="30" max="30" width="12.140625" style="5" bestFit="1" customWidth="1"/>
    <col min="31" max="31" width="10.42578125" style="5" bestFit="1" customWidth="1"/>
    <col min="32" max="32" width="32.140625" style="5" bestFit="1" customWidth="1"/>
    <col min="33" max="33" width="6.28515625" style="5" bestFit="1" customWidth="1"/>
    <col min="34" max="34" width="24.28515625" style="5" bestFit="1" customWidth="1"/>
    <col min="35" max="35" width="6.28515625" style="5" bestFit="1" customWidth="1"/>
    <col min="36" max="36" width="18.42578125" style="5" bestFit="1" customWidth="1"/>
    <col min="37" max="37" width="12.28515625" style="5" customWidth="1"/>
    <col min="38" max="38" width="22" style="5" bestFit="1" customWidth="1"/>
    <col min="39" max="39" width="21.140625" style="5" bestFit="1" customWidth="1"/>
    <col min="40" max="40" width="10" style="5" bestFit="1" customWidth="1"/>
    <col min="41" max="41" width="17.42578125" style="5" bestFit="1" customWidth="1"/>
    <col min="42" max="42" width="13.42578125" style="5" bestFit="1" customWidth="1"/>
    <col min="43" max="43" width="18.42578125" style="5" customWidth="1"/>
    <col min="44" max="44" width="14.7109375" style="5" customWidth="1"/>
    <col min="45" max="45" width="16.42578125" style="5" bestFit="1" customWidth="1"/>
    <col min="46" max="46" width="10.140625" style="5" bestFit="1" customWidth="1"/>
    <col min="47" max="47" width="13.85546875" style="5" bestFit="1" customWidth="1"/>
    <col min="48" max="48" width="23" style="5" bestFit="1" customWidth="1"/>
    <col min="49" max="49" width="20" style="5" bestFit="1" customWidth="1"/>
    <col min="50" max="50" width="13.140625" style="5" bestFit="1" customWidth="1"/>
    <col min="51" max="57" width="13.85546875" style="5" customWidth="1"/>
    <col min="58" max="60" width="14.140625" style="5" customWidth="1"/>
    <col min="61" max="61" width="14.7109375" style="5" customWidth="1"/>
    <col min="62" max="62" width="6.7109375" style="5" customWidth="1"/>
    <col min="63" max="16384" width="11.42578125" style="5"/>
  </cols>
  <sheetData>
    <row r="4" spans="1:62" s="4" customFormat="1" ht="24.75" customHeight="1" x14ac:dyDescent="0.25">
      <c r="B4" s="1">
        <v>1</v>
      </c>
      <c r="C4" s="1">
        <v>2</v>
      </c>
      <c r="D4" s="1">
        <v>3</v>
      </c>
      <c r="E4" s="1">
        <v>4</v>
      </c>
      <c r="F4" s="1">
        <v>5</v>
      </c>
      <c r="G4" s="3">
        <v>6</v>
      </c>
      <c r="H4" s="3">
        <v>7</v>
      </c>
      <c r="I4" s="3">
        <v>8</v>
      </c>
      <c r="J4" s="3">
        <v>9</v>
      </c>
      <c r="K4" s="3">
        <v>10</v>
      </c>
      <c r="L4" s="3">
        <v>11</v>
      </c>
      <c r="M4" s="3">
        <v>12</v>
      </c>
      <c r="N4" s="3">
        <v>13</v>
      </c>
      <c r="O4" s="3">
        <v>14</v>
      </c>
      <c r="P4" s="3">
        <v>15</v>
      </c>
      <c r="Q4" s="1">
        <v>16</v>
      </c>
      <c r="R4" s="1">
        <v>17</v>
      </c>
      <c r="S4" s="1">
        <v>18</v>
      </c>
      <c r="T4" s="1">
        <v>19</v>
      </c>
      <c r="U4" s="1">
        <v>20</v>
      </c>
      <c r="V4" s="1">
        <v>21</v>
      </c>
      <c r="W4" s="1">
        <v>22</v>
      </c>
      <c r="X4" s="1">
        <v>23</v>
      </c>
      <c r="Y4" s="1">
        <v>24</v>
      </c>
      <c r="Z4" s="1">
        <v>25</v>
      </c>
      <c r="AA4" s="1">
        <v>26</v>
      </c>
      <c r="AB4" s="1">
        <v>27</v>
      </c>
      <c r="AC4" s="1">
        <v>28</v>
      </c>
      <c r="AD4" s="1">
        <v>29</v>
      </c>
      <c r="AE4" s="1">
        <v>30</v>
      </c>
      <c r="AF4" s="1">
        <v>31</v>
      </c>
      <c r="AG4" s="1">
        <v>32</v>
      </c>
      <c r="AH4" s="1">
        <v>33</v>
      </c>
      <c r="AI4" s="1">
        <v>34</v>
      </c>
      <c r="AJ4" s="1">
        <v>35</v>
      </c>
      <c r="AK4" s="1">
        <v>36</v>
      </c>
      <c r="AL4" s="1">
        <v>37</v>
      </c>
      <c r="AM4" s="1">
        <v>38</v>
      </c>
      <c r="AN4" s="1">
        <v>39</v>
      </c>
      <c r="AO4" s="1">
        <v>40</v>
      </c>
      <c r="AP4" s="1">
        <v>41</v>
      </c>
      <c r="AQ4" s="1">
        <v>42</v>
      </c>
      <c r="AR4" s="1">
        <v>43</v>
      </c>
      <c r="AS4" s="1">
        <v>44</v>
      </c>
      <c r="AT4" s="1">
        <v>45</v>
      </c>
      <c r="AU4" s="1">
        <v>46</v>
      </c>
      <c r="AV4" s="1">
        <v>47</v>
      </c>
      <c r="AW4" s="1">
        <v>48</v>
      </c>
      <c r="AX4" s="1">
        <v>49</v>
      </c>
      <c r="AY4" s="1">
        <v>50</v>
      </c>
      <c r="AZ4" s="1">
        <v>51</v>
      </c>
      <c r="BA4" s="1">
        <v>52</v>
      </c>
      <c r="BB4" s="1">
        <v>53</v>
      </c>
      <c r="BC4" s="1">
        <v>54</v>
      </c>
      <c r="BD4" s="1">
        <v>55</v>
      </c>
      <c r="BE4" s="1">
        <v>56</v>
      </c>
      <c r="BF4" s="1">
        <v>57</v>
      </c>
      <c r="BG4" s="1">
        <v>58</v>
      </c>
      <c r="BH4" s="1">
        <v>59</v>
      </c>
      <c r="BI4" s="1">
        <v>60</v>
      </c>
    </row>
    <row r="5" spans="1:62" s="4" customFormat="1" ht="24.75" customHeight="1" x14ac:dyDescent="0.25">
      <c r="B5" s="1"/>
      <c r="C5" s="195" t="str">
        <f>'2.Mapa'!A5</f>
        <v>Proceso</v>
      </c>
      <c r="D5" s="195" t="str">
        <f>'2.Mapa'!B5</f>
        <v xml:space="preserve">Referencia </v>
      </c>
      <c r="E5" s="195" t="str">
        <f>'2.Mapa'!C5</f>
        <v>Tipo de activo</v>
      </c>
      <c r="F5" s="195" t="str">
        <f>'2.Mapa'!D5</f>
        <v>Nombre del activo</v>
      </c>
      <c r="G5" s="196" t="str">
        <f>'2.Mapa'!E5</f>
        <v>Riesgo</v>
      </c>
      <c r="H5" s="196" t="str">
        <f>'2.Mapa'!F5</f>
        <v>Amenaza</v>
      </c>
      <c r="I5" s="196" t="str">
        <f>'2.Mapa'!G5</f>
        <v>Vulnerabilidades
(Causas)</v>
      </c>
      <c r="J5" s="196" t="str">
        <f>'2.Mapa'!I5</f>
        <v>Descripción del Riesgo</v>
      </c>
      <c r="K5" s="196" t="str">
        <f>'2.Mapa'!J5</f>
        <v>Categoría del Riesgo</v>
      </c>
      <c r="L5" s="196" t="str">
        <f>'2.Mapa'!K5</f>
        <v>Frecuencia de la actividad que origina el riesgo
(Veces al año)</v>
      </c>
      <c r="M5" s="196" t="str">
        <f>'2.Mapa'!L5</f>
        <v>Unidad de medida de la actividad de origina el riesgo</v>
      </c>
      <c r="N5" s="196" t="str">
        <f>'2.Mapa'!M5</f>
        <v>Afectación</v>
      </c>
      <c r="O5" s="196" t="str">
        <f>'2.Mapa'!N5</f>
        <v>Criterios de impacto 
a) Económico: SMLMV
b) Reputacional: El riesgo afecta la imagen de...</v>
      </c>
      <c r="P5" s="196" t="str">
        <f>'2.Mapa'!O5</f>
        <v>Probabilidad Inherente</v>
      </c>
      <c r="Q5" s="195" t="str">
        <f>'2.Mapa'!P5</f>
        <v>Pi %</v>
      </c>
      <c r="R5" s="195" t="str">
        <f>'2.Mapa'!Q5</f>
        <v>Impacto 
Inherente</v>
      </c>
      <c r="S5" s="195" t="str">
        <f>'2.Mapa'!R5</f>
        <v>Ii %</v>
      </c>
      <c r="T5" s="195" t="str">
        <f>'2.Mapa'!S5</f>
        <v>Nivel de severidad Inherente</v>
      </c>
      <c r="U5" s="195" t="str">
        <f>'2.Mapa'!T5</f>
        <v>Posición Severidad (i)</v>
      </c>
      <c r="V5" s="195" t="str">
        <f>'2.Mapa'!U5</f>
        <v>No Control</v>
      </c>
      <c r="W5" s="195" t="str">
        <f>'2.Mapa'!V5</f>
        <v>Responsable de ejecutar el control</v>
      </c>
      <c r="X5" s="195" t="str">
        <f>'2.Mapa'!W5</f>
        <v>Acción</v>
      </c>
      <c r="Y5" s="195" t="str">
        <f>'2.Mapa'!X5</f>
        <v>Complemento</v>
      </c>
      <c r="Z5" s="195" t="str">
        <f>'2.Mapa'!Y5</f>
        <v>Momento de ejecución</v>
      </c>
      <c r="AA5" s="195" t="str">
        <f>'2.Mapa'!Z5</f>
        <v>Forma de ejecución</v>
      </c>
      <c r="AB5" s="195" t="str">
        <f>'2.Mapa'!AA5</f>
        <v>Calificación</v>
      </c>
      <c r="AC5" s="195" t="str">
        <f>'2.Mapa'!AB5</f>
        <v>Efecto</v>
      </c>
      <c r="AD5" s="195" t="str">
        <f>'2.Mapa'!AC5</f>
        <v>Eficiencia en probabilidad</v>
      </c>
      <c r="AE5" s="195" t="str">
        <f>'2.Mapa'!AD5</f>
        <v>Eficiencia en impacto</v>
      </c>
      <c r="AF5" s="195" t="str">
        <f>'2.Mapa'!AE5</f>
        <v>Documentación</v>
      </c>
      <c r="AG5" s="195" t="str">
        <f>'2.Mapa'!AF5</f>
        <v>Frecuencia</v>
      </c>
      <c r="AH5" s="195" t="str">
        <f>'2.Mapa'!AG5</f>
        <v>Evidencia</v>
      </c>
      <c r="AI5" s="195" t="str">
        <f>'2.Mapa'!AH5</f>
        <v>Reducción Probabilidad</v>
      </c>
      <c r="AJ5" s="195" t="str">
        <f>'2.Mapa'!AI5</f>
        <v>%</v>
      </c>
      <c r="AK5" s="195" t="str">
        <f>'2.Mapa'!AJ5</f>
        <v>Reducción Impacto</v>
      </c>
      <c r="AL5" s="195" t="str">
        <f>'2.Mapa'!AK5</f>
        <v>%</v>
      </c>
      <c r="AM5" s="195" t="str">
        <f>'2.Mapa'!AL5</f>
        <v>Reducción Severidad</v>
      </c>
      <c r="AN5" s="195" t="str">
        <f>'2.Mapa'!AM5</f>
        <v>Probabilidad residual</v>
      </c>
      <c r="AO5" s="195" t="str">
        <f>'2.Mapa'!AN5</f>
        <v>Pr %</v>
      </c>
      <c r="AP5" s="195" t="str">
        <f>'2.Mapa'!AO5</f>
        <v>Impacto Residual</v>
      </c>
      <c r="AQ5" s="195" t="str">
        <f>'2.Mapa'!AP5</f>
        <v>Ir %</v>
      </c>
      <c r="AR5" s="195" t="str">
        <f>'2.Mapa'!AQ5</f>
        <v>Nivel de severidad residual</v>
      </c>
      <c r="AS5" s="195" t="str">
        <f>'2.Mapa'!AR5</f>
        <v xml:space="preserve">Posición Severidad (r) </v>
      </c>
      <c r="AT5" s="195" t="str">
        <f>'2.Mapa'!AS5</f>
        <v>Tratamiento</v>
      </c>
      <c r="AU5" s="195" t="str">
        <f>'2.Mapa'!AT5</f>
        <v>Actividad</v>
      </c>
      <c r="AV5" s="195" t="str">
        <f>'2.Mapa'!AU5</f>
        <v>Responsable</v>
      </c>
      <c r="AW5" s="195" t="str">
        <f>'2.Mapa'!AV5</f>
        <v>Fecha Implementación</v>
      </c>
      <c r="AX5" s="195" t="str">
        <f>'2.Mapa'!AW5</f>
        <v>Fecha de Monitoreo</v>
      </c>
      <c r="AY5" s="195" t="str">
        <f>'2.Mapa'!AX5</f>
        <v>Evidencia de implementación de la actividad</v>
      </c>
      <c r="AZ5" s="195" t="str">
        <f>'2.Mapa'!AY5</f>
        <v>Estado de la  actividad</v>
      </c>
      <c r="BA5" s="195" t="str">
        <f>'2.Mapa'!AZ5</f>
        <v>Observaciones sobre el plan</v>
      </c>
      <c r="BB5" s="195" t="str">
        <f>'2.Mapa'!BA5</f>
        <v>Evidencia de ejecución del control</v>
      </c>
      <c r="BC5" s="195" t="str">
        <f>'2.Mapa'!BB5</f>
        <v>Observaciones sobre el control</v>
      </c>
      <c r="BD5" s="195" t="str">
        <f>'2.Mapa'!BC5</f>
        <v>¿La identificación del riesgo es adecuada?</v>
      </c>
      <c r="BE5" s="195" t="str">
        <f>'2.Mapa'!BD5</f>
        <v>¿El diseño del control es adecuado?</v>
      </c>
      <c r="BF5" s="195" t="str">
        <f>'2.Mapa'!BE5</f>
        <v>¿Se evidencia ejecución del control?</v>
      </c>
      <c r="BG5" s="195" t="str">
        <f>'2.Mapa'!BF5</f>
        <v>¿El plan de reducción ha permitido mejorar el control?</v>
      </c>
      <c r="BH5" s="195" t="str">
        <f>'2.Mapa'!BG5</f>
        <v>¿Se presentaron eventos de materialización del riesgo?</v>
      </c>
      <c r="BI5" s="195" t="str">
        <f>'2.Mapa'!BH5</f>
        <v>Observaciones del seguimiento</v>
      </c>
    </row>
    <row r="6" spans="1:62" ht="24.75" customHeight="1" x14ac:dyDescent="0.3">
      <c r="A6" s="5">
        <v>6</v>
      </c>
      <c r="B6" s="1">
        <f>D6</f>
        <v>27</v>
      </c>
      <c r="C6" s="3" t="str">
        <f>'2.Mapa'!A$6</f>
        <v>Alianzas</v>
      </c>
      <c r="D6" s="3">
        <f>'2.Mapa'!B$6</f>
        <v>27</v>
      </c>
      <c r="E6" s="3" t="str">
        <f>'2.Mapa'!C$6</f>
        <v>Servicios</v>
      </c>
      <c r="F6" s="3" t="str">
        <f>'2.Mapa'!D$6</f>
        <v>Gestión de convenios</v>
      </c>
      <c r="G6" s="3" t="str">
        <f>'2.Mapa'!E$6</f>
        <v>pérdida de integridad</v>
      </c>
      <c r="H6" s="3" t="str">
        <f>'2.Mapa'!F$6</f>
        <v>Adquirir compromisos que la Entidad no pueda cumplir o que no tenga un marco jurídico</v>
      </c>
      <c r="I6" s="3" t="str">
        <f>'2.Mapa'!G$6</f>
        <v>Desconocimiento de la etapa previa de suscripción de convenios por lo que no se atiende el conducto regular para la gestión de los convenios.</v>
      </c>
      <c r="J6" s="3" t="str">
        <f>'2.Mapa'!I$6</f>
        <v>Las vulnerabilidades de la columna anterior, pueden facilitar Adquirir compromisos que la Entidad no pueda cumplir o que no tenga un marco jurídico generando pérdida de integridad de Gestión de convenios</v>
      </c>
      <c r="K6" s="3" t="str">
        <f>'2.Mapa'!J$6</f>
        <v>Ejecución y administración de procesos</v>
      </c>
      <c r="L6" s="3">
        <f>'2.Mapa'!K$6</f>
        <v>13</v>
      </c>
      <c r="M6" s="3" t="str">
        <f>'2.Mapa'!L$6</f>
        <v>Número de veces que se gestionan los convenios</v>
      </c>
      <c r="N6" s="3" t="str">
        <f>'2.Mapa'!M$6</f>
        <v>Reputacional</v>
      </c>
      <c r="O6" s="3" t="str">
        <f>'2.Mapa'!N$6</f>
        <v>La entidad a nivel nacional, con efecto publicitarios sostenible a nivel país</v>
      </c>
      <c r="P6" s="3" t="str">
        <f>'2.Mapa'!O$6</f>
        <v>Baja</v>
      </c>
      <c r="Q6" s="3">
        <f>'2.Mapa'!P$6</f>
        <v>0.4</v>
      </c>
      <c r="R6" s="3" t="str">
        <f>'2.Mapa'!Q$6</f>
        <v>Catastrófico</v>
      </c>
      <c r="S6" s="3">
        <f>'2.Mapa'!R$6</f>
        <v>1</v>
      </c>
      <c r="T6" s="3" t="str">
        <f>'2.Mapa'!S$6</f>
        <v>Extremo</v>
      </c>
      <c r="U6" s="3">
        <f>'2.Mapa'!T$6</f>
        <v>22</v>
      </c>
      <c r="V6" s="3">
        <f>'2.Mapa'!U$6</f>
        <v>1</v>
      </c>
      <c r="W6" s="3" t="str">
        <f>'2.Mapa'!V$6</f>
        <v>Dirección general</v>
      </c>
      <c r="X6" s="3" t="str">
        <f>'2.Mapa'!W$6</f>
        <v>Verificar que el convenio cuente con la revisión previa del proceso de gestión contractual y de las Subdirecciones de la Entidad.</v>
      </c>
      <c r="Y6" s="3" t="str">
        <f>'2.Mapa'!X$6</f>
        <v>A través de la revisión del mismo convenio donde en la parte final se encuentran los vistos buenos de gestión contractual y las subdirecciones.</v>
      </c>
      <c r="Z6" s="3" t="str">
        <f>'2.Mapa'!Y$6</f>
        <v>Preventivo</v>
      </c>
      <c r="AA6" s="3" t="str">
        <f>'2.Mapa'!Z$6</f>
        <v>Manual</v>
      </c>
      <c r="AB6" s="3">
        <f>'2.Mapa'!AA$6</f>
        <v>0.4</v>
      </c>
      <c r="AC6" s="3" t="str">
        <f>'2.Mapa'!AB$6</f>
        <v>Probabilidad</v>
      </c>
      <c r="AD6" s="3">
        <f ca="1">'2.Mapa'!AC$6</f>
        <v>0.16000000000000003</v>
      </c>
      <c r="AE6" s="3">
        <f ca="1">'2.Mapa'!AD$6</f>
        <v>0.25</v>
      </c>
      <c r="AF6" s="3" t="str">
        <f>'2.Mapa'!AE$6</f>
        <v>Documentado</v>
      </c>
      <c r="AG6" s="3" t="str">
        <f>'2.Mapa'!AF$6</f>
        <v>Continua</v>
      </c>
      <c r="AH6" s="3" t="str">
        <f>'2.Mapa'!AG$6</f>
        <v>Con registro</v>
      </c>
      <c r="AI6" s="3" t="str">
        <f>'2.Mapa'!AH$6</f>
        <v>Baja</v>
      </c>
      <c r="AJ6" s="3">
        <f>'2.Mapa'!AI$6</f>
        <v>0.24</v>
      </c>
      <c r="AK6" s="3" t="str">
        <f>'2.Mapa'!AJ$6</f>
        <v>Catastrófico</v>
      </c>
      <c r="AL6" s="3">
        <f>'2.Mapa'!AK$6</f>
        <v>1</v>
      </c>
      <c r="AM6" s="3" t="str">
        <f>'2.Mapa'!AL$6</f>
        <v>Extremo</v>
      </c>
      <c r="AN6" s="3" t="str">
        <f ca="1">'2.Mapa'!AM$6</f>
        <v>Baja</v>
      </c>
      <c r="AO6" s="3">
        <f ca="1">'2.Mapa'!AN$6</f>
        <v>0.24</v>
      </c>
      <c r="AP6" s="3" t="str">
        <f ca="1">'2.Mapa'!AO$6</f>
        <v>Mayor</v>
      </c>
      <c r="AQ6" s="3">
        <f ca="1">'2.Mapa'!AP$6</f>
        <v>0.75</v>
      </c>
      <c r="AR6" s="3" t="str">
        <f ca="1">'2.Mapa'!AQ$6</f>
        <v>Alto</v>
      </c>
      <c r="AS6" s="3">
        <f ca="1">'2.Mapa'!AR$6</f>
        <v>16</v>
      </c>
      <c r="AT6" s="3" t="str">
        <f>'2.Mapa'!AS$6</f>
        <v>Reducir (mitigar)</v>
      </c>
      <c r="AU6" s="3" t="str">
        <f>'2.Mapa'!AT$6</f>
        <v>Verificar los convenios que venían de etapa previa para continuar la gestión y recibir las nuevas solicitudes, para esto se realizan reuniones donde se acuerda que todo convenio debe ser gestionado a través del proceso alianzas.</v>
      </c>
      <c r="AV6" s="3" t="str">
        <f>'2.Mapa'!AU$6</f>
        <v>Asesora de la Dirección general</v>
      </c>
      <c r="AW6" s="3">
        <f>'2.Mapa'!AV$6</f>
        <v>44926</v>
      </c>
      <c r="AX6" s="3">
        <f>'2.Mapa'!AW$6</f>
        <v>0</v>
      </c>
      <c r="AY6" s="3">
        <f>'2.Mapa'!AX$6</f>
        <v>0</v>
      </c>
      <c r="AZ6" s="3">
        <f>'2.Mapa'!AY$6</f>
        <v>0</v>
      </c>
      <c r="BA6" s="3">
        <f>'2.Mapa'!AZ$6</f>
        <v>0</v>
      </c>
      <c r="BB6" s="3">
        <f>'2.Mapa'!BA$6</f>
        <v>0</v>
      </c>
      <c r="BC6" s="3">
        <f>'2.Mapa'!BB$6</f>
        <v>0</v>
      </c>
      <c r="BD6" s="3">
        <f>'2.Mapa'!BC$6</f>
        <v>0</v>
      </c>
      <c r="BE6" s="3">
        <f>'2.Mapa'!BD$6</f>
        <v>0</v>
      </c>
      <c r="BF6" s="3">
        <f>'2.Mapa'!BE$6</f>
        <v>0</v>
      </c>
      <c r="BG6" s="3">
        <f>'2.Mapa'!BF$6</f>
        <v>0</v>
      </c>
      <c r="BH6" s="3">
        <f>'2.Mapa'!BG$6</f>
        <v>0</v>
      </c>
      <c r="BI6" s="3">
        <f>'2.Mapa'!BH$6</f>
        <v>0</v>
      </c>
    </row>
    <row r="7" spans="1:62" ht="24.75" customHeight="1" x14ac:dyDescent="0.3">
      <c r="A7" s="5">
        <v>12</v>
      </c>
      <c r="B7" s="1">
        <f t="shared" ref="B7:B70" si="0">D7</f>
        <v>28</v>
      </c>
      <c r="C7" s="3" t="str">
        <f>'2.Mapa'!A$12</f>
        <v>Alianzas</v>
      </c>
      <c r="D7" s="3">
        <f>'2.Mapa'!B$12</f>
        <v>28</v>
      </c>
      <c r="E7" s="3" t="str">
        <f>'2.Mapa'!C$12</f>
        <v>Información</v>
      </c>
      <c r="F7" s="3" t="str">
        <f>'2.Mapa'!D$12</f>
        <v>Base de datos movilidad entrante y saliente</v>
      </c>
      <c r="G7" s="3" t="str">
        <f>'2.Mapa'!E$12</f>
        <v>pérdida de integridad</v>
      </c>
      <c r="H7" s="3" t="str">
        <f>'2.Mapa'!F$12</f>
        <v>información desactualizada</v>
      </c>
      <c r="I7" s="3" t="str">
        <f>'2.Mapa'!G$12</f>
        <v>No se cuenta con la información requerida para el proceso de reporte al SIRE, esta información hace parte de los indicadores de la internacionalización de la educación superior</v>
      </c>
      <c r="J7" s="3" t="str">
        <f>'2.Mapa'!I$12</f>
        <v>Las vulnerabilidades de la columna anterior, pueden facilitar información desactualizada generando pérdida de integridad de Base de datos movilidad entrante y saliente</v>
      </c>
      <c r="K7" s="3" t="str">
        <f>'2.Mapa'!J$12</f>
        <v>Ejecución y administración de procesos</v>
      </c>
      <c r="L7" s="3">
        <f>'2.Mapa'!K$12</f>
        <v>100</v>
      </c>
      <c r="M7" s="3" t="str">
        <f>'2.Mapa'!L$12</f>
        <v>Número de movilidades en el año</v>
      </c>
      <c r="N7" s="3" t="str">
        <f>'2.Mapa'!M$12</f>
        <v>Reputacional</v>
      </c>
      <c r="O7" s="3" t="str">
        <f>'2.Mapa'!N$12</f>
        <v>La entidad con algunos usuarios de relevancia frente al logro de los objetivos</v>
      </c>
      <c r="P7" s="3" t="str">
        <f>'2.Mapa'!O$12</f>
        <v>Media</v>
      </c>
      <c r="Q7" s="3">
        <f>'2.Mapa'!P$12</f>
        <v>0.6</v>
      </c>
      <c r="R7" s="3" t="str">
        <f>'2.Mapa'!Q$12</f>
        <v>Moderado</v>
      </c>
      <c r="S7" s="3">
        <f>'2.Mapa'!R$12</f>
        <v>0.6</v>
      </c>
      <c r="T7" s="3" t="str">
        <f>'2.Mapa'!S$12</f>
        <v>Moderado</v>
      </c>
      <c r="U7" s="3">
        <f>'2.Mapa'!T$12</f>
        <v>11</v>
      </c>
      <c r="V7" s="3">
        <f>'2.Mapa'!U$12</f>
        <v>1</v>
      </c>
      <c r="W7" s="3" t="str">
        <f>'2.Mapa'!V$12</f>
        <v>Proceso alianzas</v>
      </c>
      <c r="X7" s="3" t="str">
        <f>'2.Mapa'!W$12</f>
        <v>Verificar con los coordinadores de Maestría, la información de los estudiantes entrantes y salientes en su programa académico, durante cada vigencia.</v>
      </c>
      <c r="Y7" s="3" t="str">
        <f>'2.Mapa'!X$12</f>
        <v>mediante correo electrónico en donde toda la información se registra en un archivo Excel de seguimiento</v>
      </c>
      <c r="Z7" s="3" t="str">
        <f>'2.Mapa'!Y$12</f>
        <v>Preventivo</v>
      </c>
      <c r="AA7" s="3" t="str">
        <f>'2.Mapa'!Z$12</f>
        <v>Manual</v>
      </c>
      <c r="AB7" s="3">
        <f>'2.Mapa'!AA$12</f>
        <v>0.4</v>
      </c>
      <c r="AC7" s="3" t="str">
        <f>'2.Mapa'!AB$12</f>
        <v>Probabilidad</v>
      </c>
      <c r="AD7" s="3">
        <f ca="1">'2.Mapa'!AC$12</f>
        <v>0.24</v>
      </c>
      <c r="AE7" s="3">
        <f ca="1">'2.Mapa'!AD$12</f>
        <v>0</v>
      </c>
      <c r="AF7" s="3" t="str">
        <f>'2.Mapa'!AE$12</f>
        <v>Documentado</v>
      </c>
      <c r="AG7" s="3" t="str">
        <f>'2.Mapa'!AF$12</f>
        <v>Aleatoria</v>
      </c>
      <c r="AH7" s="3" t="str">
        <f>'2.Mapa'!AG$12</f>
        <v>Con registro</v>
      </c>
      <c r="AI7" s="3" t="str">
        <f>'2.Mapa'!AH$12</f>
        <v>Baja</v>
      </c>
      <c r="AJ7" s="3">
        <f>'2.Mapa'!AI$12</f>
        <v>0.36</v>
      </c>
      <c r="AK7" s="3" t="str">
        <f>'2.Mapa'!AJ$12</f>
        <v>Moderado</v>
      </c>
      <c r="AL7" s="3">
        <f>'2.Mapa'!AK$12</f>
        <v>0.6</v>
      </c>
      <c r="AM7" s="3" t="str">
        <f>'2.Mapa'!AL$12</f>
        <v>Moderado</v>
      </c>
      <c r="AN7" s="3" t="str">
        <f ca="1">'2.Mapa'!AM$12</f>
        <v>Baja</v>
      </c>
      <c r="AO7" s="3">
        <f ca="1">'2.Mapa'!AN$12</f>
        <v>0.36</v>
      </c>
      <c r="AP7" s="3" t="str">
        <f ca="1">'2.Mapa'!AO$12</f>
        <v>Moderado</v>
      </c>
      <c r="AQ7" s="3">
        <f ca="1">'2.Mapa'!AP$12</f>
        <v>0.6</v>
      </c>
      <c r="AR7" s="3" t="str">
        <f ca="1">'2.Mapa'!AQ$12</f>
        <v>Moderado</v>
      </c>
      <c r="AS7" s="3">
        <f ca="1">'2.Mapa'!AR$12</f>
        <v>10</v>
      </c>
      <c r="AT7" s="3" t="str">
        <f>'2.Mapa'!AS$12</f>
        <v>Aceptar</v>
      </c>
      <c r="AU7" s="3" t="str">
        <f>'2.Mapa'!AT$12</f>
        <v>Mantener el control existente
Verificar con los coordinadores de Maestría, la información de los estudiantes entrantes y salientes en su programa académico, durante cada vigencia.</v>
      </c>
      <c r="AV7" s="3" t="str">
        <f>'2.Mapa'!AU$12</f>
        <v>Proceso alianzas</v>
      </c>
      <c r="AW7" s="3">
        <f>'2.Mapa'!AV$12</f>
        <v>44926</v>
      </c>
      <c r="AX7" s="3">
        <f>'2.Mapa'!AW$12</f>
        <v>0</v>
      </c>
      <c r="AY7" s="3">
        <f>'2.Mapa'!AX$12</f>
        <v>0</v>
      </c>
      <c r="AZ7" s="3">
        <f>'2.Mapa'!AY$12</f>
        <v>0</v>
      </c>
      <c r="BA7" s="3">
        <f>'2.Mapa'!AZ$12</f>
        <v>0</v>
      </c>
      <c r="BB7" s="3">
        <f>'2.Mapa'!BA$12</f>
        <v>0</v>
      </c>
      <c r="BC7" s="3">
        <f>'2.Mapa'!BB$12</f>
        <v>0</v>
      </c>
      <c r="BD7" s="3">
        <f>'2.Mapa'!BC$12</f>
        <v>0</v>
      </c>
      <c r="BE7" s="3">
        <f>'2.Mapa'!BD$12</f>
        <v>0</v>
      </c>
      <c r="BF7" s="3">
        <f>'2.Mapa'!BE$12</f>
        <v>0</v>
      </c>
      <c r="BG7" s="3">
        <f>'2.Mapa'!BF$12</f>
        <v>0</v>
      </c>
      <c r="BH7" s="3">
        <f>'2.Mapa'!BG$12</f>
        <v>0</v>
      </c>
      <c r="BI7" s="3">
        <f>'2.Mapa'!BH$12</f>
        <v>0</v>
      </c>
      <c r="BJ7" s="2"/>
    </row>
    <row r="8" spans="1:62" ht="24.75" customHeight="1" x14ac:dyDescent="0.3">
      <c r="A8" s="5">
        <v>18</v>
      </c>
      <c r="B8" s="1">
        <f t="shared" si="0"/>
        <v>36</v>
      </c>
      <c r="C8" s="3" t="str">
        <f>'2.Mapa'!A$18</f>
        <v>Investigación</v>
      </c>
      <c r="D8" s="3">
        <f>'2.Mapa'!B$18</f>
        <v>36</v>
      </c>
      <c r="E8" s="3" t="str">
        <f>'2.Mapa'!C$18</f>
        <v>Software</v>
      </c>
      <c r="F8" s="3" t="str">
        <f>'2.Mapa'!D$18</f>
        <v>sistema integrado de biblioteca KOHA</v>
      </c>
      <c r="G8" s="3" t="str">
        <f>'2.Mapa'!E$18</f>
        <v>pérdida de integridad</v>
      </c>
      <c r="H8" s="3" t="str">
        <f>'2.Mapa'!F$18</f>
        <v>violación a los servidores del hosting del proveedor</v>
      </c>
      <c r="I8" s="3" t="str">
        <f>'2.Mapa'!G$18</f>
        <v>Ausencia de procedimientos de seguridad de la información</v>
      </c>
      <c r="J8" s="3" t="str">
        <f>'2.Mapa'!I$18</f>
        <v>Las vulnerabilidades de la columna anterior, pueden facilitar violación a los servidores del hosting del proveedor generando pérdida de integridad de sistema integrado de biblioteca KOHA</v>
      </c>
      <c r="K8" s="3" t="str">
        <f>'2.Mapa'!J$18</f>
        <v>Ejecución y administración de procesos</v>
      </c>
      <c r="L8" s="3">
        <f>'2.Mapa'!K$18</f>
        <v>8760</v>
      </c>
      <c r="M8" s="3" t="str">
        <f>'2.Mapa'!L$18</f>
        <v xml:space="preserve">Número de horas de servicio </v>
      </c>
      <c r="N8" s="3" t="str">
        <f>'2.Mapa'!M$18</f>
        <v>Reputacional</v>
      </c>
      <c r="O8" s="3" t="str">
        <f>'2.Mapa'!N$18</f>
        <v>La entidad con algunos usuarios de relevancia frente al logro de los objetivos</v>
      </c>
      <c r="P8" s="3" t="str">
        <f>'2.Mapa'!O$18</f>
        <v>Muy Alta</v>
      </c>
      <c r="Q8" s="3">
        <f>'2.Mapa'!P$18</f>
        <v>1</v>
      </c>
      <c r="R8" s="3" t="str">
        <f>'2.Mapa'!Q$18</f>
        <v>Moderado</v>
      </c>
      <c r="S8" s="3">
        <f>'2.Mapa'!R$18</f>
        <v>0.6</v>
      </c>
      <c r="T8" s="3" t="str">
        <f>'2.Mapa'!S$18</f>
        <v>Alto</v>
      </c>
      <c r="U8" s="3">
        <f>'2.Mapa'!T$18</f>
        <v>18</v>
      </c>
      <c r="V8" s="3">
        <f>'2.Mapa'!U$18</f>
        <v>1</v>
      </c>
      <c r="W8" s="3" t="str">
        <f>'2.Mapa'!V$18</f>
        <v>Proveedor del software</v>
      </c>
      <c r="X8" s="3" t="str">
        <f>'2.Mapa'!W$18</f>
        <v>Verificar el óptimo funcionamiento del software y los componentes de hardware relacionados a este</v>
      </c>
      <c r="Y8" s="3" t="str">
        <f>'2.Mapa'!X$18</f>
        <v>A través del panel de administración que monitorea el estado del servicio del SIB KOHA y las características físicas del servidor (almacenamiento, procesamiento y conectividad)</v>
      </c>
      <c r="Z8" s="3" t="str">
        <f>'2.Mapa'!Y$18</f>
        <v>Preventivo</v>
      </c>
      <c r="AA8" s="3" t="str">
        <f>'2.Mapa'!Z$18</f>
        <v>Automático</v>
      </c>
      <c r="AB8" s="3">
        <f>'2.Mapa'!AA$18</f>
        <v>0.5</v>
      </c>
      <c r="AC8" s="3" t="str">
        <f>'2.Mapa'!AB$18</f>
        <v>Probabilidad</v>
      </c>
      <c r="AD8" s="3">
        <f ca="1">'2.Mapa'!AC$18</f>
        <v>0.5</v>
      </c>
      <c r="AE8" s="3">
        <f ca="1">'2.Mapa'!AD$18</f>
        <v>0.20999999999999996</v>
      </c>
      <c r="AF8" s="3" t="str">
        <f>'2.Mapa'!AE$18</f>
        <v>Documentado</v>
      </c>
      <c r="AG8" s="3" t="str">
        <f>'2.Mapa'!AF$18</f>
        <v>Continua</v>
      </c>
      <c r="AH8" s="3" t="str">
        <f>'2.Mapa'!AG$18</f>
        <v>Con registro</v>
      </c>
      <c r="AI8" s="3" t="str">
        <f>'2.Mapa'!AH$18</f>
        <v>Media</v>
      </c>
      <c r="AJ8" s="3">
        <f>'2.Mapa'!AI$18</f>
        <v>0.5</v>
      </c>
      <c r="AK8" s="3" t="str">
        <f>'2.Mapa'!AJ$18</f>
        <v>Moderado</v>
      </c>
      <c r="AL8" s="3">
        <f>'2.Mapa'!AK$18</f>
        <v>0.6</v>
      </c>
      <c r="AM8" s="3" t="str">
        <f>'2.Mapa'!AL$18</f>
        <v>Moderado</v>
      </c>
      <c r="AN8" s="3" t="str">
        <f ca="1">'2.Mapa'!AM$18</f>
        <v>Media</v>
      </c>
      <c r="AO8" s="3">
        <f ca="1">'2.Mapa'!AN$18</f>
        <v>0.5</v>
      </c>
      <c r="AP8" s="3" t="str">
        <f ca="1">'2.Mapa'!AO$18</f>
        <v>Menor</v>
      </c>
      <c r="AQ8" s="3">
        <f ca="1">'2.Mapa'!AP$18</f>
        <v>0.39</v>
      </c>
      <c r="AR8" s="3" t="str">
        <f ca="1">'2.Mapa'!AQ$18</f>
        <v>Moderado</v>
      </c>
      <c r="AS8" s="3">
        <f ca="1">'2.Mapa'!AR$18</f>
        <v>6</v>
      </c>
      <c r="AT8" s="3" t="str">
        <f>'2.Mapa'!AS$18</f>
        <v>Reducir (compartir)</v>
      </c>
      <c r="AU8" s="3" t="str">
        <f>'2.Mapa'!AT$18</f>
        <v>El riesgo se transfiere al proveedor del servicio del sistema bibliográfico</v>
      </c>
      <c r="AV8" s="3" t="str">
        <f>'2.Mapa'!AU$18</f>
        <v>Coordinadora  Biblioteca 
Proveedor</v>
      </c>
      <c r="AW8" s="3">
        <f>'2.Mapa'!AV$18</f>
        <v>44926</v>
      </c>
      <c r="AX8" s="3">
        <f>'2.Mapa'!AW$18</f>
        <v>0</v>
      </c>
      <c r="AY8" s="3">
        <f>'2.Mapa'!AX$18</f>
        <v>0</v>
      </c>
      <c r="AZ8" s="3">
        <f>'2.Mapa'!AY$18</f>
        <v>0</v>
      </c>
      <c r="BA8" s="3">
        <f>'2.Mapa'!AZ$18</f>
        <v>0</v>
      </c>
      <c r="BB8" s="3">
        <f>'2.Mapa'!BA$18</f>
        <v>0</v>
      </c>
      <c r="BC8" s="3">
        <f>'2.Mapa'!BB$18</f>
        <v>0</v>
      </c>
      <c r="BD8" s="3">
        <f>'2.Mapa'!BC$18</f>
        <v>0</v>
      </c>
      <c r="BE8" s="3">
        <f>'2.Mapa'!BD$18</f>
        <v>0</v>
      </c>
      <c r="BF8" s="3">
        <f>'2.Mapa'!BE$18</f>
        <v>0</v>
      </c>
      <c r="BG8" s="3">
        <f>'2.Mapa'!BF$18</f>
        <v>0</v>
      </c>
      <c r="BH8" s="3">
        <f>'2.Mapa'!BG$18</f>
        <v>0</v>
      </c>
      <c r="BI8" s="3">
        <f>'2.Mapa'!BH$18</f>
        <v>0</v>
      </c>
      <c r="BJ8" s="2"/>
    </row>
    <row r="9" spans="1:62" ht="24.75" customHeight="1" x14ac:dyDescent="0.3">
      <c r="A9" s="5">
        <v>24</v>
      </c>
      <c r="B9" s="1">
        <f t="shared" si="0"/>
        <v>37</v>
      </c>
      <c r="C9" s="3" t="str">
        <f>'2.Mapa'!A$24</f>
        <v>Investigación</v>
      </c>
      <c r="D9" s="3">
        <f>'2.Mapa'!B$24</f>
        <v>37</v>
      </c>
      <c r="E9" s="3" t="str">
        <f>'2.Mapa'!C$24</f>
        <v>Software</v>
      </c>
      <c r="F9" s="3" t="str">
        <f>'2.Mapa'!D$24</f>
        <v>sistema integrado de biblioteca KOHA</v>
      </c>
      <c r="G9" s="3" t="str">
        <f>'2.Mapa'!E$24</f>
        <v>pérdida de disponibilidad</v>
      </c>
      <c r="H9" s="3" t="str">
        <f>'2.Mapa'!F$24</f>
        <v>caída de los servicios tecnológicos por parte del proveedor del sistema Bibliográfico KOHA</v>
      </c>
      <c r="I9" s="3" t="str">
        <f>'2.Mapa'!G$24</f>
        <v>Fallas en los componentes de hardware y software del proveedor</v>
      </c>
      <c r="J9" s="3" t="str">
        <f>'2.Mapa'!I$24</f>
        <v>Las vulnerabilidades de la columna anterior, pueden facilitar caída de los servicios tecnológicos por parte del proveedor del sistema Bibliográfico KOHA generando pérdida de disponibilidad de sistema integrado de biblioteca KOHA</v>
      </c>
      <c r="K9" s="3" t="str">
        <f>'2.Mapa'!J$24</f>
        <v>Fallas tecnológicas</v>
      </c>
      <c r="L9" s="3">
        <f>'2.Mapa'!K$24</f>
        <v>8760</v>
      </c>
      <c r="M9" s="3" t="str">
        <f>'2.Mapa'!L$24</f>
        <v xml:space="preserve">Número de horas de servicio </v>
      </c>
      <c r="N9" s="3" t="str">
        <f>'2.Mapa'!M$24</f>
        <v>Reputacional</v>
      </c>
      <c r="O9" s="3" t="str">
        <f>'2.Mapa'!N$24</f>
        <v>La entidad con algunos usuarios de relevancia frente al logro de los objetivos</v>
      </c>
      <c r="P9" s="3" t="str">
        <f>'2.Mapa'!O$24</f>
        <v>Muy Alta</v>
      </c>
      <c r="Q9" s="3">
        <f>'2.Mapa'!P$24</f>
        <v>1</v>
      </c>
      <c r="R9" s="3" t="str">
        <f>'2.Mapa'!Q$24</f>
        <v>Moderado</v>
      </c>
      <c r="S9" s="3">
        <f>'2.Mapa'!R$24</f>
        <v>0.6</v>
      </c>
      <c r="T9" s="3" t="str">
        <f>'2.Mapa'!S$24</f>
        <v>Alto</v>
      </c>
      <c r="U9" s="3">
        <f>'2.Mapa'!T$24</f>
        <v>18</v>
      </c>
      <c r="V9" s="3">
        <f>'2.Mapa'!U$24</f>
        <v>1</v>
      </c>
      <c r="W9" s="3" t="str">
        <f>'2.Mapa'!V$24</f>
        <v>Proveedor del software</v>
      </c>
      <c r="X9" s="3" t="str">
        <f>'2.Mapa'!W$24</f>
        <v>Verificar que se realice el mantenimiento preventivo en el cual se revisa el estado de los componentes de hardware y software</v>
      </c>
      <c r="Y9" s="3" t="str">
        <f>'2.Mapa'!X$24</f>
        <v>A través de los procedimientos de seguridad de la información establecidos por el proveedor</v>
      </c>
      <c r="Z9" s="3" t="str">
        <f>'2.Mapa'!Y$24</f>
        <v>Preventivo</v>
      </c>
      <c r="AA9" s="3" t="str">
        <f>'2.Mapa'!Z$24</f>
        <v>Automático</v>
      </c>
      <c r="AB9" s="3">
        <f>'2.Mapa'!AA$24</f>
        <v>0.5</v>
      </c>
      <c r="AC9" s="3" t="str">
        <f>'2.Mapa'!AB$24</f>
        <v>Probabilidad</v>
      </c>
      <c r="AD9" s="3">
        <f ca="1">'2.Mapa'!AC$24</f>
        <v>0.5</v>
      </c>
      <c r="AE9" s="3">
        <f ca="1">'2.Mapa'!AD$24</f>
        <v>0.20999999999999996</v>
      </c>
      <c r="AF9" s="3" t="str">
        <f>'2.Mapa'!AE$24</f>
        <v>Documentado</v>
      </c>
      <c r="AG9" s="3" t="str">
        <f>'2.Mapa'!AF$24</f>
        <v>Continua</v>
      </c>
      <c r="AH9" s="3" t="str">
        <f>'2.Mapa'!AG$24</f>
        <v>Con registro</v>
      </c>
      <c r="AI9" s="3" t="str">
        <f>'2.Mapa'!AH$24</f>
        <v>Media</v>
      </c>
      <c r="AJ9" s="3">
        <f>'2.Mapa'!AI$24</f>
        <v>0.5</v>
      </c>
      <c r="AK9" s="3" t="str">
        <f>'2.Mapa'!AJ$24</f>
        <v>Moderado</v>
      </c>
      <c r="AL9" s="3">
        <f>'2.Mapa'!AK$24</f>
        <v>0.6</v>
      </c>
      <c r="AM9" s="3" t="str">
        <f>'2.Mapa'!AL$24</f>
        <v>Moderado</v>
      </c>
      <c r="AN9" s="3" t="str">
        <f ca="1">'2.Mapa'!AM$24</f>
        <v>Media</v>
      </c>
      <c r="AO9" s="3">
        <f ca="1">'2.Mapa'!AN$24</f>
        <v>0.5</v>
      </c>
      <c r="AP9" s="3" t="str">
        <f ca="1">'2.Mapa'!AO$24</f>
        <v>Menor</v>
      </c>
      <c r="AQ9" s="3">
        <f ca="1">'2.Mapa'!AP$24</f>
        <v>0.39</v>
      </c>
      <c r="AR9" s="3" t="str">
        <f ca="1">'2.Mapa'!AQ$24</f>
        <v>Moderado</v>
      </c>
      <c r="AS9" s="3">
        <f ca="1">'2.Mapa'!AR$24</f>
        <v>6</v>
      </c>
      <c r="AT9" s="3" t="str">
        <f>'2.Mapa'!AS$24</f>
        <v>Reducir (compartir)</v>
      </c>
      <c r="AU9" s="3" t="str">
        <f>'2.Mapa'!AT$24</f>
        <v>El riesgo se transfiere al proveedor del servicio del sistema bibliográfico</v>
      </c>
      <c r="AV9" s="3" t="str">
        <f>'2.Mapa'!AU$24</f>
        <v>Coordinadora  Biblioteca 
Proveedor</v>
      </c>
      <c r="AW9" s="3">
        <f>'2.Mapa'!AV$24</f>
        <v>44926</v>
      </c>
      <c r="AX9" s="3">
        <f>'2.Mapa'!AW$24</f>
        <v>0</v>
      </c>
      <c r="AY9" s="3">
        <f>'2.Mapa'!AX$24</f>
        <v>0</v>
      </c>
      <c r="AZ9" s="3">
        <f>'2.Mapa'!AY$24</f>
        <v>0</v>
      </c>
      <c r="BA9" s="3">
        <f>'2.Mapa'!AZ$24</f>
        <v>0</v>
      </c>
      <c r="BB9" s="3">
        <f>'2.Mapa'!BA$24</f>
        <v>0</v>
      </c>
      <c r="BC9" s="3">
        <f>'2.Mapa'!BB$24</f>
        <v>0</v>
      </c>
      <c r="BD9" s="3">
        <f>'2.Mapa'!BC$24</f>
        <v>0</v>
      </c>
      <c r="BE9" s="3">
        <f>'2.Mapa'!BD$24</f>
        <v>0</v>
      </c>
      <c r="BF9" s="3">
        <f>'2.Mapa'!BE$24</f>
        <v>0</v>
      </c>
      <c r="BG9" s="3">
        <f>'2.Mapa'!BF$24</f>
        <v>0</v>
      </c>
      <c r="BH9" s="3">
        <f>'2.Mapa'!BG$24</f>
        <v>0</v>
      </c>
      <c r="BI9" s="3">
        <f>'2.Mapa'!BH$24</f>
        <v>0</v>
      </c>
      <c r="BJ9" s="2"/>
    </row>
    <row r="10" spans="1:62" ht="24.75" customHeight="1" x14ac:dyDescent="0.3">
      <c r="A10" s="5">
        <v>30</v>
      </c>
      <c r="B10" s="1">
        <f t="shared" si="0"/>
        <v>38</v>
      </c>
      <c r="C10" s="3" t="str">
        <f>'2.Mapa'!A$30</f>
        <v>Investigación</v>
      </c>
      <c r="D10" s="3">
        <f>'2.Mapa'!B$30</f>
        <v>38</v>
      </c>
      <c r="E10" s="3" t="str">
        <f>'2.Mapa'!C$30</f>
        <v>Software</v>
      </c>
      <c r="F10" s="3" t="str">
        <f>'2.Mapa'!D$30</f>
        <v>E-Prints - Sistema para la gestión de Producción intelectual Institucional</v>
      </c>
      <c r="G10" s="3" t="str">
        <f>'2.Mapa'!E$30</f>
        <v>pérdida de integridad</v>
      </c>
      <c r="H10" s="3" t="str">
        <f>'2.Mapa'!F$30</f>
        <v>Desconocimiento en la instalación, configuración y soporte en el funcionamiento de  EPRINTS al interior del Instituto</v>
      </c>
      <c r="I10" s="3" t="str">
        <f>'2.Mapa'!G$30</f>
        <v>Ausencia de personal capacitado para soportar la aplicación</v>
      </c>
      <c r="J10" s="3" t="str">
        <f>'2.Mapa'!I$30</f>
        <v>Las vulnerabilidades de la columna anterior, pueden facilitar Desconocimiento en la instalación, configuración y soporte en el funcionamiento de  EPRINTS al interior del Instituto generando pérdida de integridad de E-Prints - Sistema para la gestión de Producción intelectual Institucional</v>
      </c>
      <c r="K10" s="3" t="str">
        <f>'2.Mapa'!J$30</f>
        <v>Ejecución y administración de procesos</v>
      </c>
      <c r="L10" s="3">
        <f>'2.Mapa'!K$30</f>
        <v>8760</v>
      </c>
      <c r="M10" s="3" t="str">
        <f>'2.Mapa'!L$30</f>
        <v xml:space="preserve">Número de horas de servicio </v>
      </c>
      <c r="N10" s="3" t="str">
        <f>'2.Mapa'!M$30</f>
        <v>Reputacional</v>
      </c>
      <c r="O10" s="3" t="str">
        <f>'2.Mapa'!N$30</f>
        <v>La entidad con algunos usuarios de relevancia frente al logro de los objetivos</v>
      </c>
      <c r="P10" s="3" t="str">
        <f>'2.Mapa'!O$30</f>
        <v>Muy Alta</v>
      </c>
      <c r="Q10" s="3">
        <f>'2.Mapa'!P$30</f>
        <v>1</v>
      </c>
      <c r="R10" s="3" t="str">
        <f>'2.Mapa'!Q$30</f>
        <v>Moderado</v>
      </c>
      <c r="S10" s="3">
        <f>'2.Mapa'!R$30</f>
        <v>0.6</v>
      </c>
      <c r="T10" s="3" t="str">
        <f>'2.Mapa'!S$30</f>
        <v>Alto</v>
      </c>
      <c r="U10" s="3">
        <f>'2.Mapa'!T$30</f>
        <v>18</v>
      </c>
      <c r="V10" s="3">
        <f>'2.Mapa'!U$30</f>
        <v>1</v>
      </c>
      <c r="W10" s="3" t="str">
        <f>'2.Mapa'!V$30</f>
        <v>Coordinadora grupo TIC</v>
      </c>
      <c r="X10" s="3" t="str">
        <f>'2.Mapa'!W$30</f>
        <v>Verificar que se mantenga disponible el servidor donde se encuentra instalado el programa</v>
      </c>
      <c r="Y10" s="3" t="str">
        <f>'2.Mapa'!X$30</f>
        <v>A través de la maquina virtual o copia de seguridad realizada para ello.</v>
      </c>
      <c r="Z10" s="3" t="str">
        <f>'2.Mapa'!Y$30</f>
        <v>Preventivo</v>
      </c>
      <c r="AA10" s="3" t="str">
        <f>'2.Mapa'!Z$30</f>
        <v>Manual</v>
      </c>
      <c r="AB10" s="3">
        <f>'2.Mapa'!AA$30</f>
        <v>0.4</v>
      </c>
      <c r="AC10" s="3" t="str">
        <f>'2.Mapa'!AB$30</f>
        <v>Probabilidad</v>
      </c>
      <c r="AD10" s="3">
        <f ca="1">'2.Mapa'!AC$30</f>
        <v>0.4</v>
      </c>
      <c r="AE10" s="3">
        <f ca="1">'2.Mapa'!AD$30</f>
        <v>0</v>
      </c>
      <c r="AF10" s="3" t="str">
        <f>'2.Mapa'!AE$30</f>
        <v>Sin documentar</v>
      </c>
      <c r="AG10" s="3" t="str">
        <f>'2.Mapa'!AF$30</f>
        <v>Aleatoria</v>
      </c>
      <c r="AH10" s="3" t="str">
        <f>'2.Mapa'!AG$30</f>
        <v>Sin registro</v>
      </c>
      <c r="AI10" s="3" t="str">
        <f>'2.Mapa'!AH$30</f>
        <v>Media</v>
      </c>
      <c r="AJ10" s="3">
        <f>'2.Mapa'!AI$30</f>
        <v>0.6</v>
      </c>
      <c r="AK10" s="3" t="str">
        <f>'2.Mapa'!AJ$30</f>
        <v>Moderado</v>
      </c>
      <c r="AL10" s="3">
        <f>'2.Mapa'!AK$30</f>
        <v>0.6</v>
      </c>
      <c r="AM10" s="3" t="str">
        <f>'2.Mapa'!AL$30</f>
        <v>Moderado</v>
      </c>
      <c r="AN10" s="3" t="str">
        <f ca="1">'2.Mapa'!AM$30</f>
        <v>Media</v>
      </c>
      <c r="AO10" s="3">
        <f ca="1">'2.Mapa'!AN$30</f>
        <v>0.6</v>
      </c>
      <c r="AP10" s="3" t="str">
        <f ca="1">'2.Mapa'!AO$30</f>
        <v>Moderado</v>
      </c>
      <c r="AQ10" s="3">
        <f ca="1">'2.Mapa'!AP$30</f>
        <v>0.6</v>
      </c>
      <c r="AR10" s="3" t="str">
        <f ca="1">'2.Mapa'!AQ$30</f>
        <v>Moderado</v>
      </c>
      <c r="AS10" s="3">
        <f ca="1">'2.Mapa'!AR$30</f>
        <v>11</v>
      </c>
      <c r="AT10" s="3" t="str">
        <f>'2.Mapa'!AS$30</f>
        <v>Reducir (mitigar)</v>
      </c>
      <c r="AU10" s="3" t="str">
        <f>'2.Mapa'!AT$30</f>
        <v>Escalar el requerimiento al grupo TIC sobre los controles y procedimientos aplicables al activo relacionado</v>
      </c>
      <c r="AV10" s="3" t="str">
        <f>'2.Mapa'!AU$30</f>
        <v>Oficial de seguridad de la información</v>
      </c>
      <c r="AW10" s="3">
        <f>'2.Mapa'!AV$30</f>
        <v>44926</v>
      </c>
      <c r="AX10" s="3">
        <f>'2.Mapa'!AW$30</f>
        <v>0</v>
      </c>
      <c r="AY10" s="3">
        <f>'2.Mapa'!AX$30</f>
        <v>0</v>
      </c>
      <c r="AZ10" s="3">
        <f>'2.Mapa'!AY$30</f>
        <v>0</v>
      </c>
      <c r="BA10" s="3">
        <f>'2.Mapa'!AZ$30</f>
        <v>0</v>
      </c>
      <c r="BB10" s="3">
        <f>'2.Mapa'!BA$30</f>
        <v>0</v>
      </c>
      <c r="BC10" s="3">
        <f>'2.Mapa'!BB$30</f>
        <v>0</v>
      </c>
      <c r="BD10" s="3">
        <f>'2.Mapa'!BC$30</f>
        <v>0</v>
      </c>
      <c r="BE10" s="3">
        <f>'2.Mapa'!BD$30</f>
        <v>0</v>
      </c>
      <c r="BF10" s="3">
        <f>'2.Mapa'!BE$30</f>
        <v>0</v>
      </c>
      <c r="BG10" s="3">
        <f>'2.Mapa'!BF$30</f>
        <v>0</v>
      </c>
      <c r="BH10" s="3">
        <f>'2.Mapa'!BG$30</f>
        <v>0</v>
      </c>
      <c r="BI10" s="3">
        <f>'2.Mapa'!BH$30</f>
        <v>0</v>
      </c>
      <c r="BJ10" s="2"/>
    </row>
    <row r="11" spans="1:62" ht="24.75" customHeight="1" x14ac:dyDescent="0.3">
      <c r="A11" s="5">
        <v>36</v>
      </c>
      <c r="B11" s="1">
        <f t="shared" si="0"/>
        <v>39</v>
      </c>
      <c r="C11" s="3" t="str">
        <f>'2.Mapa'!A$36</f>
        <v>Investigación</v>
      </c>
      <c r="D11" s="3">
        <f>'2.Mapa'!B$36</f>
        <v>39</v>
      </c>
      <c r="E11" s="3" t="str">
        <f>'2.Mapa'!C$36</f>
        <v>Software</v>
      </c>
      <c r="F11" s="3" t="str">
        <f>'2.Mapa'!D$36</f>
        <v>EZ-Proxy</v>
      </c>
      <c r="G11" s="3" t="str">
        <f>'2.Mapa'!E$36</f>
        <v>pérdida de integridad</v>
      </c>
      <c r="H11" s="3" t="str">
        <f>'2.Mapa'!F$36</f>
        <v>Desconocimiento en la instalación, configuración y soporte en el funcionamiento de  EZ-Proxy al interior del Instituto</v>
      </c>
      <c r="I11" s="3" t="str">
        <f>'2.Mapa'!G$36</f>
        <v>Ausencia de personal capacitado para soportar la aplicación</v>
      </c>
      <c r="J11" s="3" t="str">
        <f>'2.Mapa'!I$36</f>
        <v>Las vulnerabilidades de la columna anterior, pueden facilitar Desconocimiento en la instalación, configuración y soporte en el funcionamiento de  EZ-Proxy al interior del Instituto generando pérdida de integridad de EZ-Proxy</v>
      </c>
      <c r="K11" s="3" t="str">
        <f>'2.Mapa'!J$36</f>
        <v>Ejecución y administración de procesos</v>
      </c>
      <c r="L11" s="3">
        <f>'2.Mapa'!K$36</f>
        <v>8760</v>
      </c>
      <c r="M11" s="3" t="str">
        <f>'2.Mapa'!L$36</f>
        <v xml:space="preserve">Número de horas de servicio </v>
      </c>
      <c r="N11" s="3" t="str">
        <f>'2.Mapa'!M$36</f>
        <v>Reputacional</v>
      </c>
      <c r="O11" s="3" t="str">
        <f>'2.Mapa'!N$36</f>
        <v>La entidad con algunos usuarios de relevancia frente al logro de los objetivos</v>
      </c>
      <c r="P11" s="3" t="str">
        <f>'2.Mapa'!O$36</f>
        <v>Muy Alta</v>
      </c>
      <c r="Q11" s="3">
        <f>'2.Mapa'!P$36</f>
        <v>1</v>
      </c>
      <c r="R11" s="3" t="str">
        <f>'2.Mapa'!Q$36</f>
        <v>Moderado</v>
      </c>
      <c r="S11" s="3">
        <f>'2.Mapa'!R$36</f>
        <v>0.6</v>
      </c>
      <c r="T11" s="3" t="str">
        <f>'2.Mapa'!S$36</f>
        <v>Alto</v>
      </c>
      <c r="U11" s="3">
        <f>'2.Mapa'!T$36</f>
        <v>18</v>
      </c>
      <c r="V11" s="3">
        <f>'2.Mapa'!U$36</f>
        <v>1</v>
      </c>
      <c r="W11" s="3" t="str">
        <f>'2.Mapa'!V$36</f>
        <v>Coordinadora grupo TIC</v>
      </c>
      <c r="X11" s="3" t="str">
        <f>'2.Mapa'!W$36</f>
        <v>Verificar que se mantenga disponible el servidor donde se encuentra instalado el programa</v>
      </c>
      <c r="Y11" s="3" t="str">
        <f>'2.Mapa'!X$36</f>
        <v>A través de la maquina virtual o copia de seguridad realizada para ello.</v>
      </c>
      <c r="Z11" s="3" t="str">
        <f>'2.Mapa'!Y$36</f>
        <v>Preventivo</v>
      </c>
      <c r="AA11" s="3" t="str">
        <f>'2.Mapa'!Z$36</f>
        <v>Manual</v>
      </c>
      <c r="AB11" s="3">
        <f>'2.Mapa'!AA$36</f>
        <v>0.4</v>
      </c>
      <c r="AC11" s="3" t="str">
        <f>'2.Mapa'!AB$36</f>
        <v>Probabilidad</v>
      </c>
      <c r="AD11" s="3">
        <f ca="1">'2.Mapa'!AC$36</f>
        <v>0.64</v>
      </c>
      <c r="AE11" s="3">
        <f ca="1">'2.Mapa'!AD$36</f>
        <v>0</v>
      </c>
      <c r="AF11" s="3" t="str">
        <f>'2.Mapa'!AE$36</f>
        <v>Sin documentar</v>
      </c>
      <c r="AG11" s="3" t="str">
        <f>'2.Mapa'!AF$36</f>
        <v>Aleatoria</v>
      </c>
      <c r="AH11" s="3" t="str">
        <f>'2.Mapa'!AG$36</f>
        <v>Sin registro</v>
      </c>
      <c r="AI11" s="3" t="str">
        <f>'2.Mapa'!AH$36</f>
        <v>Media</v>
      </c>
      <c r="AJ11" s="3">
        <f>'2.Mapa'!AI$36</f>
        <v>0.6</v>
      </c>
      <c r="AK11" s="3" t="str">
        <f>'2.Mapa'!AJ$36</f>
        <v>Moderado</v>
      </c>
      <c r="AL11" s="3">
        <f>'2.Mapa'!AK$36</f>
        <v>0.6</v>
      </c>
      <c r="AM11" s="3" t="str">
        <f>'2.Mapa'!AL$36</f>
        <v>Moderado</v>
      </c>
      <c r="AN11" s="3" t="str">
        <f ca="1">'2.Mapa'!AM$36</f>
        <v>Baja</v>
      </c>
      <c r="AO11" s="3">
        <f ca="1">'2.Mapa'!AN$36</f>
        <v>0.36</v>
      </c>
      <c r="AP11" s="3" t="str">
        <f ca="1">'2.Mapa'!AO$36</f>
        <v>Moderado</v>
      </c>
      <c r="AQ11" s="3">
        <f ca="1">'2.Mapa'!AP$36</f>
        <v>0.6</v>
      </c>
      <c r="AR11" s="3" t="str">
        <f ca="1">'2.Mapa'!AQ$36</f>
        <v>Moderado</v>
      </c>
      <c r="AS11" s="3">
        <f ca="1">'2.Mapa'!AR$36</f>
        <v>10</v>
      </c>
      <c r="AT11" s="3" t="str">
        <f>'2.Mapa'!AS$36</f>
        <v>Reducir (mitigar)</v>
      </c>
      <c r="AU11" s="3" t="str">
        <f>'2.Mapa'!AT$36</f>
        <v>Escalar el requerimiento al grupo TIC sobre los controles y procedimientos aplicables al activo relacionado</v>
      </c>
      <c r="AV11" s="3" t="str">
        <f>'2.Mapa'!AU$36</f>
        <v>Oficial de seguridad de la información</v>
      </c>
      <c r="AW11" s="3">
        <f>'2.Mapa'!AV$36</f>
        <v>44926</v>
      </c>
      <c r="AX11" s="3">
        <f>'2.Mapa'!AW$36</f>
        <v>0</v>
      </c>
      <c r="AY11" s="3">
        <f>'2.Mapa'!AX$36</f>
        <v>0</v>
      </c>
      <c r="AZ11" s="3">
        <f>'2.Mapa'!AY$36</f>
        <v>0</v>
      </c>
      <c r="BA11" s="3">
        <f>'2.Mapa'!AZ$36</f>
        <v>0</v>
      </c>
      <c r="BB11" s="3">
        <f>'2.Mapa'!BA$36</f>
        <v>0</v>
      </c>
      <c r="BC11" s="3">
        <f>'2.Mapa'!BB$36</f>
        <v>0</v>
      </c>
      <c r="BD11" s="3">
        <f>'2.Mapa'!BC$36</f>
        <v>0</v>
      </c>
      <c r="BE11" s="3">
        <f>'2.Mapa'!BD$36</f>
        <v>0</v>
      </c>
      <c r="BF11" s="3">
        <f>'2.Mapa'!BE$36</f>
        <v>0</v>
      </c>
      <c r="BG11" s="3">
        <f>'2.Mapa'!BF$36</f>
        <v>0</v>
      </c>
      <c r="BH11" s="3">
        <f>'2.Mapa'!BG$36</f>
        <v>0</v>
      </c>
      <c r="BI11" s="3">
        <f>'2.Mapa'!BH$36</f>
        <v>0</v>
      </c>
      <c r="BJ11" s="2"/>
    </row>
    <row r="12" spans="1:62" ht="24.75" customHeight="1" x14ac:dyDescent="0.3">
      <c r="A12" s="5">
        <v>42</v>
      </c>
      <c r="B12" s="1">
        <f t="shared" si="0"/>
        <v>31</v>
      </c>
      <c r="C12" s="3" t="str">
        <f>'2.Mapa'!A$42</f>
        <v>Control disciplinario</v>
      </c>
      <c r="D12" s="3">
        <f>'2.Mapa'!B$42</f>
        <v>31</v>
      </c>
      <c r="E12" s="3" t="str">
        <f>'2.Mapa'!C$42</f>
        <v>Información</v>
      </c>
      <c r="F12" s="3" t="str">
        <f>'2.Mapa'!D$42</f>
        <v>PROCESOS / Procesos Disciplinarios (Expedientes Disciplinarios)</v>
      </c>
      <c r="G12" s="3" t="str">
        <f>'2.Mapa'!E$42</f>
        <v>pérdida de confidencialidad</v>
      </c>
      <c r="H12" s="3" t="str">
        <f>'2.Mapa'!F$42</f>
        <v>fuga de información</v>
      </c>
      <c r="I12" s="3" t="str">
        <f>'2.Mapa'!G$42</f>
        <v>Enviar la documentación física sin sobre</v>
      </c>
      <c r="J12" s="3" t="str">
        <f>'2.Mapa'!I$42</f>
        <v>Las vulnerabilidades de la columna anterior, pueden facilitar fuga de información generando pérdida de confidencialidad de PROCESOS / Procesos Disciplinarios (Expedientes Disciplinarios)</v>
      </c>
      <c r="K12" s="3" t="str">
        <f>'2.Mapa'!J$42</f>
        <v>Usuarios, productos y prácticas organizacionales</v>
      </c>
      <c r="L12" s="3">
        <f>'2.Mapa'!K$42</f>
        <v>10</v>
      </c>
      <c r="M12" s="3" t="str">
        <f>'2.Mapa'!L$42</f>
        <v>Número de procesos disciplinarios</v>
      </c>
      <c r="N12" s="3" t="str">
        <f>'2.Mapa'!M$42</f>
        <v>Reputacional</v>
      </c>
      <c r="O12" s="3" t="str">
        <f>'2.Mapa'!N$42</f>
        <v>La entidad con algunos usuarios de relevancia frente al logro de los objetivos</v>
      </c>
      <c r="P12" s="3" t="str">
        <f>'2.Mapa'!O$42</f>
        <v>Baja</v>
      </c>
      <c r="Q12" s="3">
        <f>'2.Mapa'!P$42</f>
        <v>0.4</v>
      </c>
      <c r="R12" s="3" t="str">
        <f>'2.Mapa'!Q$42</f>
        <v>Moderado</v>
      </c>
      <c r="S12" s="3">
        <f>'2.Mapa'!R$42</f>
        <v>0.6</v>
      </c>
      <c r="T12" s="3" t="str">
        <f>'2.Mapa'!S$42</f>
        <v>Moderado</v>
      </c>
      <c r="U12" s="3">
        <f>'2.Mapa'!T$42</f>
        <v>10</v>
      </c>
      <c r="V12" s="3">
        <f>'2.Mapa'!U$42</f>
        <v>1</v>
      </c>
      <c r="W12" s="3" t="str">
        <f>'2.Mapa'!V$42</f>
        <v>Gestión contractual
Gestión del talento humano</v>
      </c>
      <c r="X12" s="3" t="str">
        <f>'2.Mapa'!W$42</f>
        <v>Validar que tanto funcionarios como contratistas firmen cláusulas de confidencialidad.</v>
      </c>
      <c r="Y12" s="3" t="str">
        <f>'2.Mapa'!X$42</f>
        <v>A través del formato de confidencialidad para el caso de funcionarios y la cláusula en los contratos de contratistas.</v>
      </c>
      <c r="Z12" s="3" t="str">
        <f>'2.Mapa'!Y$42</f>
        <v>Preventivo</v>
      </c>
      <c r="AA12" s="3" t="str">
        <f>'2.Mapa'!Z$42</f>
        <v>Manual</v>
      </c>
      <c r="AB12" s="3">
        <f>'2.Mapa'!AA$42</f>
        <v>0.4</v>
      </c>
      <c r="AC12" s="3" t="str">
        <f>'2.Mapa'!AB$42</f>
        <v>Probabilidad</v>
      </c>
      <c r="AD12" s="3">
        <f ca="1">'2.Mapa'!AC$42</f>
        <v>0.25600000000000001</v>
      </c>
      <c r="AE12" s="3">
        <f ca="1">'2.Mapa'!AD$42</f>
        <v>0</v>
      </c>
      <c r="AF12" s="3" t="str">
        <f>'2.Mapa'!AE$42</f>
        <v>Documentado</v>
      </c>
      <c r="AG12" s="3" t="str">
        <f>'2.Mapa'!AF$42</f>
        <v>Aleatoria</v>
      </c>
      <c r="AH12" s="3" t="str">
        <f>'2.Mapa'!AG$42</f>
        <v>Con registro</v>
      </c>
      <c r="AI12" s="3" t="str">
        <f>'2.Mapa'!AH$42</f>
        <v>Baja</v>
      </c>
      <c r="AJ12" s="3">
        <f>'2.Mapa'!AI$42</f>
        <v>0.24</v>
      </c>
      <c r="AK12" s="3" t="str">
        <f>'2.Mapa'!AJ$42</f>
        <v>Moderado</v>
      </c>
      <c r="AL12" s="3">
        <f>'2.Mapa'!AK$42</f>
        <v>0.6</v>
      </c>
      <c r="AM12" s="3" t="str">
        <f>'2.Mapa'!AL$42</f>
        <v>Moderado</v>
      </c>
      <c r="AN12" s="3" t="str">
        <f ca="1">'2.Mapa'!AM$42</f>
        <v>Muy Baja</v>
      </c>
      <c r="AO12" s="3">
        <f ca="1">'2.Mapa'!AN$42</f>
        <v>0.14399999999999999</v>
      </c>
      <c r="AP12" s="3" t="str">
        <f ca="1">'2.Mapa'!AO$42</f>
        <v>Moderado</v>
      </c>
      <c r="AQ12" s="3">
        <f ca="1">'2.Mapa'!AP$42</f>
        <v>0.6</v>
      </c>
      <c r="AR12" s="3" t="str">
        <f ca="1">'2.Mapa'!AQ$42</f>
        <v>Moderado</v>
      </c>
      <c r="AS12" s="3">
        <f ca="1">'2.Mapa'!AR$42</f>
        <v>8</v>
      </c>
      <c r="AT12" s="3" t="str">
        <f>'2.Mapa'!AS$42</f>
        <v>Reducir (mitigar)</v>
      </c>
      <c r="AU12" s="3" t="str">
        <f>'2.Mapa'!AT$42</f>
        <v>Gestionar toda la información de este proceso en sobre cerrado y a personas autorizadas</v>
      </c>
      <c r="AV12" s="3" t="str">
        <f>'2.Mapa'!AU$42</f>
        <v>Profesional especializado control interno disciplinario</v>
      </c>
      <c r="AW12" s="3">
        <f>'2.Mapa'!AV$42</f>
        <v>44926</v>
      </c>
      <c r="AX12" s="3">
        <f>'2.Mapa'!AW$42</f>
        <v>0</v>
      </c>
      <c r="AY12" s="3">
        <f>'2.Mapa'!AX$42</f>
        <v>0</v>
      </c>
      <c r="AZ12" s="3">
        <f>'2.Mapa'!AY$42</f>
        <v>0</v>
      </c>
      <c r="BA12" s="3">
        <f>'2.Mapa'!AZ$42</f>
        <v>0</v>
      </c>
      <c r="BB12" s="3">
        <f>'2.Mapa'!BA$42</f>
        <v>0</v>
      </c>
      <c r="BC12" s="3">
        <f>'2.Mapa'!BB$42</f>
        <v>0</v>
      </c>
      <c r="BD12" s="3">
        <f>'2.Mapa'!BC$42</f>
        <v>0</v>
      </c>
      <c r="BE12" s="3">
        <f>'2.Mapa'!BD$42</f>
        <v>0</v>
      </c>
      <c r="BF12" s="3">
        <f>'2.Mapa'!BE$42</f>
        <v>0</v>
      </c>
      <c r="BG12" s="3">
        <f>'2.Mapa'!BF$42</f>
        <v>0</v>
      </c>
      <c r="BH12" s="3">
        <f>'2.Mapa'!BG$42</f>
        <v>0</v>
      </c>
      <c r="BI12" s="3">
        <f>'2.Mapa'!BH$42</f>
        <v>0</v>
      </c>
      <c r="BJ12" s="2"/>
    </row>
    <row r="13" spans="1:62" ht="24.75" customHeight="1" x14ac:dyDescent="0.3">
      <c r="A13" s="5">
        <v>48</v>
      </c>
      <c r="B13" s="1">
        <f t="shared" si="0"/>
        <v>47</v>
      </c>
      <c r="C13" s="3" t="str">
        <f>'2.Mapa'!A$48</f>
        <v>Información y comunicación</v>
      </c>
      <c r="D13" s="3">
        <f>'2.Mapa'!B$48</f>
        <v>47</v>
      </c>
      <c r="E13" s="3" t="str">
        <f>'2.Mapa'!C$48</f>
        <v>Información</v>
      </c>
      <c r="F13" s="3" t="str">
        <f>'2.Mapa'!D$48</f>
        <v>Programa de Divulgación - Radiales</v>
      </c>
      <c r="G13" s="3" t="str">
        <f>'2.Mapa'!E$48</f>
        <v>pérdida de disponibilidad</v>
      </c>
      <c r="H13" s="3" t="str">
        <f>'2.Mapa'!F$48</f>
        <v>Daño físico o lógico del componente TI donde se almacena la información.</v>
      </c>
      <c r="I13" s="3" t="str">
        <f>'2.Mapa'!G$48</f>
        <v>Ausencia de copias de seguridad.</v>
      </c>
      <c r="J13" s="3" t="str">
        <f>'2.Mapa'!I$48</f>
        <v>Las vulnerabilidades de la columna anterior, pueden facilitar Daño físico o lógico del componente TI donde se almacena la información. generando pérdida de disponibilidad de Programa de Divulgación - Radiales</v>
      </c>
      <c r="K13" s="3" t="str">
        <f>'2.Mapa'!J$48</f>
        <v>Fallas tecnológicas</v>
      </c>
      <c r="L13" s="3">
        <f>'2.Mapa'!K$48</f>
        <v>2100</v>
      </c>
      <c r="M13" s="3" t="str">
        <f>'2.Mapa'!L$48</f>
        <v xml:space="preserve">Número de horas de servicio </v>
      </c>
      <c r="N13" s="3" t="str">
        <f>'2.Mapa'!M$48</f>
        <v>Reputacional</v>
      </c>
      <c r="O13" s="3" t="str">
        <f>'2.Mapa'!N$48</f>
        <v>La entidad a nivel nacional, con efecto publicitarios sostenible a nivel país</v>
      </c>
      <c r="P13" s="3" t="str">
        <f>'2.Mapa'!O$48</f>
        <v>Alta</v>
      </c>
      <c r="Q13" s="3">
        <f>'2.Mapa'!P$48</f>
        <v>0.8</v>
      </c>
      <c r="R13" s="3" t="str">
        <f>'2.Mapa'!Q$48</f>
        <v>Catastrófico</v>
      </c>
      <c r="S13" s="3">
        <f>'2.Mapa'!R$48</f>
        <v>1</v>
      </c>
      <c r="T13" s="3" t="str">
        <f>'2.Mapa'!S$48</f>
        <v>Extremo</v>
      </c>
      <c r="U13" s="3">
        <f>'2.Mapa'!T$48</f>
        <v>24</v>
      </c>
      <c r="V13" s="3">
        <f>'2.Mapa'!U$48</f>
        <v>1</v>
      </c>
      <c r="W13" s="3" t="str">
        <f>'2.Mapa'!V$48</f>
        <v>Líder de la emisora</v>
      </c>
      <c r="X13" s="3" t="str">
        <f>'2.Mapa'!W$48</f>
        <v>Verificar que se cuente con una copia de respaldo de la información</v>
      </c>
      <c r="Y13" s="3" t="str">
        <f>'2.Mapa'!X$48</f>
        <v>mediante medios extraíbles proporcionados por el grupo TIC</v>
      </c>
      <c r="Z13" s="3" t="str">
        <f>'2.Mapa'!Y$48</f>
        <v>Preventivo</v>
      </c>
      <c r="AA13" s="3" t="str">
        <f>'2.Mapa'!Z$48</f>
        <v>Manual</v>
      </c>
      <c r="AB13" s="3">
        <f>'2.Mapa'!AA$48</f>
        <v>0.4</v>
      </c>
      <c r="AC13" s="3" t="str">
        <f>'2.Mapa'!AB$48</f>
        <v>Probabilidad</v>
      </c>
      <c r="AD13" s="3">
        <f ca="1">'2.Mapa'!AC$48</f>
        <v>0.51200000000000001</v>
      </c>
      <c r="AE13" s="3">
        <f ca="1">'2.Mapa'!AD$48</f>
        <v>0.25</v>
      </c>
      <c r="AF13" s="3" t="str">
        <f>'2.Mapa'!AE$48</f>
        <v>Sin documentar</v>
      </c>
      <c r="AG13" s="3" t="str">
        <f>'2.Mapa'!AF$48</f>
        <v>Aleatoria</v>
      </c>
      <c r="AH13" s="3" t="str">
        <f>'2.Mapa'!AG$48</f>
        <v>Sin registro</v>
      </c>
      <c r="AI13" s="3" t="str">
        <f>'2.Mapa'!AH$48</f>
        <v>Media</v>
      </c>
      <c r="AJ13" s="3">
        <f>'2.Mapa'!AI$48</f>
        <v>0.48</v>
      </c>
      <c r="AK13" s="3" t="str">
        <f>'2.Mapa'!AJ$48</f>
        <v>Catastrófico</v>
      </c>
      <c r="AL13" s="3">
        <f>'2.Mapa'!AK$48</f>
        <v>1</v>
      </c>
      <c r="AM13" s="3" t="str">
        <f>'2.Mapa'!AL$48</f>
        <v>Extremo</v>
      </c>
      <c r="AN13" s="3" t="str">
        <f ca="1">'2.Mapa'!AM$48</f>
        <v>Baja</v>
      </c>
      <c r="AO13" s="3">
        <f ca="1">'2.Mapa'!AN$48</f>
        <v>0.28799999999999998</v>
      </c>
      <c r="AP13" s="3" t="str">
        <f ca="1">'2.Mapa'!AO$48</f>
        <v>Mayor</v>
      </c>
      <c r="AQ13" s="3">
        <f ca="1">'2.Mapa'!AP$48</f>
        <v>0.75</v>
      </c>
      <c r="AR13" s="3" t="str">
        <f ca="1">'2.Mapa'!AQ$48</f>
        <v>Alto</v>
      </c>
      <c r="AS13" s="3">
        <f ca="1">'2.Mapa'!AR$48</f>
        <v>16</v>
      </c>
      <c r="AT13" s="3" t="str">
        <f>'2.Mapa'!AS$48</f>
        <v>Reducir (mitigar)</v>
      </c>
      <c r="AU13" s="3" t="str">
        <f>'2.Mapa'!AT$48</f>
        <v>Adquirir e implementar una solución de copias de respaldo que supla las necesidad de proteger la información critica de la Entidad.</v>
      </c>
      <c r="AV13" s="3" t="str">
        <f>'2.Mapa'!AU$48</f>
        <v>Coordinador (a) grupo TIC
Comité Institucional de gestión y desempeño (CIGD)</v>
      </c>
      <c r="AW13" s="3">
        <f>'2.Mapa'!AV$48</f>
        <v>44926</v>
      </c>
      <c r="AX13" s="3">
        <f>'2.Mapa'!AW$48</f>
        <v>0</v>
      </c>
      <c r="AY13" s="3">
        <f>'2.Mapa'!AX$48</f>
        <v>0</v>
      </c>
      <c r="AZ13" s="3">
        <f>'2.Mapa'!AY$48</f>
        <v>0</v>
      </c>
      <c r="BA13" s="3">
        <f>'2.Mapa'!AZ$48</f>
        <v>0</v>
      </c>
      <c r="BB13" s="3">
        <f>'2.Mapa'!BA$48</f>
        <v>0</v>
      </c>
      <c r="BC13" s="3">
        <f>'2.Mapa'!BB$48</f>
        <v>0</v>
      </c>
      <c r="BD13" s="3">
        <f>'2.Mapa'!BC$48</f>
        <v>0</v>
      </c>
      <c r="BE13" s="3">
        <f>'2.Mapa'!BD$48</f>
        <v>0</v>
      </c>
      <c r="BF13" s="3">
        <f>'2.Mapa'!BE$48</f>
        <v>0</v>
      </c>
      <c r="BG13" s="3">
        <f>'2.Mapa'!BF$48</f>
        <v>0</v>
      </c>
      <c r="BH13" s="3">
        <f>'2.Mapa'!BG$48</f>
        <v>0</v>
      </c>
      <c r="BI13" s="3">
        <f>'2.Mapa'!BH$48</f>
        <v>0</v>
      </c>
      <c r="BJ13" s="2"/>
    </row>
    <row r="14" spans="1:62" ht="24.75" customHeight="1" x14ac:dyDescent="0.3">
      <c r="A14" s="5">
        <v>54</v>
      </c>
      <c r="B14" s="1">
        <f t="shared" si="0"/>
        <v>48</v>
      </c>
      <c r="C14" s="3" t="str">
        <f>'2.Mapa'!A$54</f>
        <v>Información y comunicación</v>
      </c>
      <c r="D14" s="3">
        <f>'2.Mapa'!B$54</f>
        <v>48</v>
      </c>
      <c r="E14" s="3" t="str">
        <f>'2.Mapa'!C$54</f>
        <v>Servicios</v>
      </c>
      <c r="F14" s="3" t="str">
        <f>'2.Mapa'!D$54</f>
        <v xml:space="preserve">Página web, intranet y micrositios </v>
      </c>
      <c r="G14" s="3" t="str">
        <f>'2.Mapa'!E$54</f>
        <v>pérdida de confidencialidad</v>
      </c>
      <c r="H14" s="3" t="str">
        <f>'2.Mapa'!F$54</f>
        <v>Fuga de información o suplantación de sitios</v>
      </c>
      <c r="I14" s="3" t="str">
        <f>'2.Mapa'!G$54</f>
        <v>Ausencia de certificados digitales que protejan la transferencia de datos al iniciar sesión en los sitios WEB de la Entidad</v>
      </c>
      <c r="J14" s="3" t="str">
        <f>'2.Mapa'!I$54</f>
        <v xml:space="preserve">Las vulnerabilidades de la columna anterior, pueden facilitar Fuga de información o suplantación de sitios generando pérdida de confidencialidad de Página web, intranet y micrositios </v>
      </c>
      <c r="K14" s="3" t="str">
        <f>'2.Mapa'!J$54</f>
        <v>Ejecución y administración de procesos</v>
      </c>
      <c r="L14" s="3">
        <f>'2.Mapa'!K$54</f>
        <v>8760</v>
      </c>
      <c r="M14" s="3" t="str">
        <f>'2.Mapa'!L$54</f>
        <v xml:space="preserve">Número de horas de servicio </v>
      </c>
      <c r="N14" s="3" t="str">
        <f>'2.Mapa'!M$54</f>
        <v>Reputacional</v>
      </c>
      <c r="O14" s="3" t="str">
        <f>'2.Mapa'!N$54</f>
        <v>La entidad a nivel nacional, con efecto publicitarios sostenible a nivel país</v>
      </c>
      <c r="P14" s="3" t="str">
        <f>'2.Mapa'!O$54</f>
        <v>Muy Alta</v>
      </c>
      <c r="Q14" s="3">
        <f>'2.Mapa'!P$54</f>
        <v>1</v>
      </c>
      <c r="R14" s="3" t="str">
        <f>'2.Mapa'!Q$54</f>
        <v>Catastrófico</v>
      </c>
      <c r="S14" s="3">
        <f>'2.Mapa'!R$54</f>
        <v>1</v>
      </c>
      <c r="T14" s="3" t="str">
        <f>'2.Mapa'!S$54</f>
        <v>Extremo</v>
      </c>
      <c r="U14" s="3">
        <f>'2.Mapa'!T$54</f>
        <v>25</v>
      </c>
      <c r="V14" s="3">
        <f>'2.Mapa'!U$54</f>
        <v>1</v>
      </c>
      <c r="W14" s="3" t="str">
        <f>'2.Mapa'!V$54</f>
        <v>Coordinadora grupo TIC</v>
      </c>
      <c r="X14" s="3" t="str">
        <f>'2.Mapa'!W$54</f>
        <v>Verificar que los sitios web del Instituto cuenten con un certificado de seguridad valido y vigente.</v>
      </c>
      <c r="Y14" s="3" t="str">
        <f>'2.Mapa'!X$54</f>
        <v>Mediante la validación del certificado en cada uno de los sitios.</v>
      </c>
      <c r="Z14" s="3" t="str">
        <f>'2.Mapa'!Y$54</f>
        <v>Preventivo</v>
      </c>
      <c r="AA14" s="3" t="str">
        <f>'2.Mapa'!Z$54</f>
        <v>Manual</v>
      </c>
      <c r="AB14" s="3">
        <f>'2.Mapa'!AA$54</f>
        <v>0.4</v>
      </c>
      <c r="AC14" s="3" t="str">
        <f>'2.Mapa'!AB$54</f>
        <v>Probabilidad</v>
      </c>
      <c r="AD14" s="3">
        <f ca="1">'2.Mapa'!AC$54</f>
        <v>0.64</v>
      </c>
      <c r="AE14" s="3">
        <f ca="1">'2.Mapa'!AD$54</f>
        <v>0</v>
      </c>
      <c r="AF14" s="3" t="str">
        <f>'2.Mapa'!AE$54</f>
        <v>Documentado</v>
      </c>
      <c r="AG14" s="3" t="str">
        <f>'2.Mapa'!AF$54</f>
        <v>Aleatoria</v>
      </c>
      <c r="AH14" s="3" t="str">
        <f>'2.Mapa'!AG$54</f>
        <v>Con registro</v>
      </c>
      <c r="AI14" s="3" t="str">
        <f>'2.Mapa'!AH$54</f>
        <v>Media</v>
      </c>
      <c r="AJ14" s="3">
        <f>'2.Mapa'!AI$54</f>
        <v>0.6</v>
      </c>
      <c r="AK14" s="3" t="str">
        <f>'2.Mapa'!AJ$54</f>
        <v>Catastrófico</v>
      </c>
      <c r="AL14" s="3">
        <f>'2.Mapa'!AK$54</f>
        <v>1</v>
      </c>
      <c r="AM14" s="3" t="str">
        <f>'2.Mapa'!AL$54</f>
        <v>Extremo</v>
      </c>
      <c r="AN14" s="3" t="str">
        <f ca="1">'2.Mapa'!AM$54</f>
        <v>Baja</v>
      </c>
      <c r="AO14" s="3">
        <f ca="1">'2.Mapa'!AN$54</f>
        <v>0.36</v>
      </c>
      <c r="AP14" s="3" t="str">
        <f ca="1">'2.Mapa'!AO$54</f>
        <v>Catastrófico</v>
      </c>
      <c r="AQ14" s="3">
        <f ca="1">'2.Mapa'!AP$54</f>
        <v>1</v>
      </c>
      <c r="AR14" s="3" t="str">
        <f ca="1">'2.Mapa'!AQ$54</f>
        <v>Extremo</v>
      </c>
      <c r="AS14" s="3">
        <f ca="1">'2.Mapa'!AR$54</f>
        <v>22</v>
      </c>
      <c r="AT14" s="3" t="str">
        <f>'2.Mapa'!AS$54</f>
        <v>Reducir (mitigar)</v>
      </c>
      <c r="AU14" s="3" t="str">
        <f>'2.Mapa'!AT$54</f>
        <v>Instalar el certificado digital para los sitios:
http://bibliotecadigital.caroycuervo.gov.co/ y http://www.seminarioandresbello.gov.co/caroycuervo/hermesoft/vortal/iniciarSesion.jsp?control=0.13962432975580708</v>
      </c>
      <c r="AV14" s="3" t="str">
        <f>'2.Mapa'!AU$54</f>
        <v>Coordinador (a) grupo TIC</v>
      </c>
      <c r="AW14" s="3">
        <f>'2.Mapa'!AV$54</f>
        <v>44926</v>
      </c>
      <c r="AX14" s="3">
        <f>'2.Mapa'!AW$54</f>
        <v>0</v>
      </c>
      <c r="AY14" s="3">
        <f>'2.Mapa'!AX$54</f>
        <v>0</v>
      </c>
      <c r="AZ14" s="3">
        <f>'2.Mapa'!AY$54</f>
        <v>0</v>
      </c>
      <c r="BA14" s="3">
        <f>'2.Mapa'!AZ$54</f>
        <v>0</v>
      </c>
      <c r="BB14" s="3">
        <f>'2.Mapa'!BA$54</f>
        <v>0</v>
      </c>
      <c r="BC14" s="3">
        <f>'2.Mapa'!BB$54</f>
        <v>0</v>
      </c>
      <c r="BD14" s="3">
        <f>'2.Mapa'!BC$54</f>
        <v>0</v>
      </c>
      <c r="BE14" s="3">
        <f>'2.Mapa'!BD$54</f>
        <v>0</v>
      </c>
      <c r="BF14" s="3">
        <f>'2.Mapa'!BE$54</f>
        <v>0</v>
      </c>
      <c r="BG14" s="3">
        <f>'2.Mapa'!BF$54</f>
        <v>0</v>
      </c>
      <c r="BH14" s="3">
        <f>'2.Mapa'!BG$54</f>
        <v>0</v>
      </c>
      <c r="BI14" s="3">
        <f>'2.Mapa'!BH$54</f>
        <v>0</v>
      </c>
      <c r="BJ14" s="2"/>
    </row>
    <row r="15" spans="1:62" ht="24.75" customHeight="1" x14ac:dyDescent="0.3">
      <c r="A15" s="5">
        <v>60</v>
      </c>
      <c r="B15" s="1">
        <f t="shared" si="0"/>
        <v>49</v>
      </c>
      <c r="C15" s="3" t="str">
        <f>'2.Mapa'!A$60</f>
        <v>Información y comunicación</v>
      </c>
      <c r="D15" s="3">
        <f>'2.Mapa'!B$60</f>
        <v>49</v>
      </c>
      <c r="E15" s="3" t="str">
        <f>'2.Mapa'!C$60</f>
        <v>Servicios</v>
      </c>
      <c r="F15" s="3" t="str">
        <f>'2.Mapa'!D$60</f>
        <v>Información publicada en la página web, intranet y micrositios - portal lenguas indígenas</v>
      </c>
      <c r="G15" s="3" t="str">
        <f>'2.Mapa'!E$60</f>
        <v>pérdida de confidencialidad</v>
      </c>
      <c r="H15" s="3" t="str">
        <f>'2.Mapa'!F$60</f>
        <v>publicación de información clasificada y/o reservada en el portal WEB</v>
      </c>
      <c r="I15" s="3" t="str">
        <f>'2.Mapa'!G$60</f>
        <v>Ausencia de lineamientos que funcionen como filtro de la información a publicar</v>
      </c>
      <c r="J15" s="3" t="str">
        <f>'2.Mapa'!I$60</f>
        <v>Las vulnerabilidades de la columna anterior, pueden facilitar publicación de información clasificada y/o reservada en el portal WEB generando pérdida de confidencialidad de Información publicada en la página web, intranet y micrositios - portal lenguas indígenas</v>
      </c>
      <c r="K15" s="3" t="str">
        <f>'2.Mapa'!J$60</f>
        <v>Ejecución y administración de procesos</v>
      </c>
      <c r="L15" s="3">
        <f>'2.Mapa'!K$60</f>
        <v>365</v>
      </c>
      <c r="M15" s="3" t="str">
        <f>'2.Mapa'!L$60</f>
        <v>Número de publicaciones</v>
      </c>
      <c r="N15" s="3" t="str">
        <f>'2.Mapa'!M$60</f>
        <v>Económica</v>
      </c>
      <c r="O15" s="3" t="str">
        <f>'2.Mapa'!N$60</f>
        <v>Entre 10 y 50 SMLMV</v>
      </c>
      <c r="P15" s="3" t="str">
        <f>'2.Mapa'!O$60</f>
        <v>Media</v>
      </c>
      <c r="Q15" s="3">
        <f>'2.Mapa'!P$60</f>
        <v>0.6</v>
      </c>
      <c r="R15" s="3" t="str">
        <f>'2.Mapa'!Q$60</f>
        <v>Menor</v>
      </c>
      <c r="S15" s="3">
        <f>'2.Mapa'!R$60</f>
        <v>0.4</v>
      </c>
      <c r="T15" s="3" t="str">
        <f>'2.Mapa'!S$60</f>
        <v>Moderado</v>
      </c>
      <c r="U15" s="3">
        <f>'2.Mapa'!T$60</f>
        <v>6</v>
      </c>
      <c r="V15" s="3">
        <f>'2.Mapa'!U$60</f>
        <v>1</v>
      </c>
      <c r="W15" s="3" t="str">
        <f>'2.Mapa'!V$60</f>
        <v>Web máster</v>
      </c>
      <c r="X15" s="3" t="str">
        <f>'2.Mapa'!W$60</f>
        <v>Validar que la información que se publica en el portal institucional no incumpla con la normatividad relacionada con la ley de protección de datos personales y derechos de autor</v>
      </c>
      <c r="Y15" s="3" t="str">
        <f>'2.Mapa'!X$60</f>
        <v>A través de los procedimientos establecidos en el área para la publicación de la información</v>
      </c>
      <c r="Z15" s="3" t="str">
        <f>'2.Mapa'!Y$60</f>
        <v>Preventivo</v>
      </c>
      <c r="AA15" s="3" t="str">
        <f>'2.Mapa'!Z$60</f>
        <v>Manual</v>
      </c>
      <c r="AB15" s="3">
        <f>'2.Mapa'!AA$60</f>
        <v>0.4</v>
      </c>
      <c r="AC15" s="3" t="str">
        <f>'2.Mapa'!AB$60</f>
        <v>Probabilidad</v>
      </c>
      <c r="AD15" s="3">
        <f ca="1">'2.Mapa'!AC$60</f>
        <v>0.24</v>
      </c>
      <c r="AE15" s="3">
        <f ca="1">'2.Mapa'!AD$60</f>
        <v>0</v>
      </c>
      <c r="AF15" s="3" t="str">
        <f>'2.Mapa'!AE$60</f>
        <v>Documentado</v>
      </c>
      <c r="AG15" s="3" t="str">
        <f>'2.Mapa'!AF$60</f>
        <v>Continua</v>
      </c>
      <c r="AH15" s="3" t="str">
        <f>'2.Mapa'!AG$60</f>
        <v>Sin registro</v>
      </c>
      <c r="AI15" s="3" t="str">
        <f>'2.Mapa'!AH$60</f>
        <v>Baja</v>
      </c>
      <c r="AJ15" s="3">
        <f>'2.Mapa'!AI$60</f>
        <v>0.36</v>
      </c>
      <c r="AK15" s="3" t="str">
        <f>'2.Mapa'!AJ$60</f>
        <v>Menor</v>
      </c>
      <c r="AL15" s="3">
        <f>'2.Mapa'!AK$60</f>
        <v>0.4</v>
      </c>
      <c r="AM15" s="3" t="str">
        <f>'2.Mapa'!AL$60</f>
        <v>Moderado</v>
      </c>
      <c r="AN15" s="3" t="str">
        <f ca="1">'2.Mapa'!AM$60</f>
        <v>Baja</v>
      </c>
      <c r="AO15" s="3">
        <f ca="1">'2.Mapa'!AN$60</f>
        <v>0.36</v>
      </c>
      <c r="AP15" s="3" t="str">
        <f ca="1">'2.Mapa'!AO$60</f>
        <v>Menor</v>
      </c>
      <c r="AQ15" s="3">
        <f ca="1">'2.Mapa'!AP$60</f>
        <v>0.4</v>
      </c>
      <c r="AR15" s="3" t="str">
        <f ca="1">'2.Mapa'!AQ$60</f>
        <v>Moderado</v>
      </c>
      <c r="AS15" s="3">
        <f ca="1">'2.Mapa'!AR$60</f>
        <v>5</v>
      </c>
      <c r="AT15" s="3" t="str">
        <f>'2.Mapa'!AS$60</f>
        <v>Reducir (mitigar)</v>
      </c>
      <c r="AU15" s="3" t="str">
        <f>'2.Mapa'!AT$60</f>
        <v>Establecer lineamientos para la validación del tipo de información a publicar</v>
      </c>
      <c r="AV15" s="3" t="str">
        <f>'2.Mapa'!AU$60</f>
        <v>Grupo de comunicaciones</v>
      </c>
      <c r="AW15" s="3">
        <f>'2.Mapa'!AV$60</f>
        <v>44926</v>
      </c>
      <c r="AX15" s="3">
        <f>'2.Mapa'!AW$60</f>
        <v>0</v>
      </c>
      <c r="AY15" s="3">
        <f>'2.Mapa'!AX$60</f>
        <v>0</v>
      </c>
      <c r="AZ15" s="3">
        <f>'2.Mapa'!AY$60</f>
        <v>0</v>
      </c>
      <c r="BA15" s="3">
        <f>'2.Mapa'!AZ$60</f>
        <v>0</v>
      </c>
      <c r="BB15" s="3">
        <f>'2.Mapa'!BA$60</f>
        <v>0</v>
      </c>
      <c r="BC15" s="3">
        <f>'2.Mapa'!BB$60</f>
        <v>0</v>
      </c>
      <c r="BD15" s="3">
        <f>'2.Mapa'!BC$60</f>
        <v>0</v>
      </c>
      <c r="BE15" s="3">
        <f>'2.Mapa'!BD$60</f>
        <v>0</v>
      </c>
      <c r="BF15" s="3">
        <f>'2.Mapa'!BE$60</f>
        <v>0</v>
      </c>
      <c r="BG15" s="3">
        <f>'2.Mapa'!BF$60</f>
        <v>0</v>
      </c>
      <c r="BH15" s="3">
        <f>'2.Mapa'!BG$60</f>
        <v>0</v>
      </c>
      <c r="BI15" s="3">
        <f>'2.Mapa'!BH$60</f>
        <v>0</v>
      </c>
      <c r="BJ15" s="2"/>
    </row>
    <row r="16" spans="1:62" ht="24.75" customHeight="1" x14ac:dyDescent="0.3">
      <c r="A16" s="5">
        <v>66</v>
      </c>
      <c r="B16" s="1">
        <f t="shared" si="0"/>
        <v>17</v>
      </c>
      <c r="C16" s="3" t="str">
        <f>'2.Mapa'!A$66</f>
        <v>Apropiación social del conocimiento y del patrimonio</v>
      </c>
      <c r="D16" s="3">
        <f>'2.Mapa'!B$66</f>
        <v>17</v>
      </c>
      <c r="E16" s="3" t="str">
        <f>'2.Mapa'!C$66</f>
        <v>Información</v>
      </c>
      <c r="F16" s="3" t="str">
        <f>'2.Mapa'!D$66</f>
        <v>ACTAS / Actas de Comité Editorial</v>
      </c>
      <c r="G16" s="3" t="str">
        <f>'2.Mapa'!E$66</f>
        <v>pérdida de integridad</v>
      </c>
      <c r="H16" s="3" t="str">
        <f>'2.Mapa'!F$66</f>
        <v>actas con información incompleta o inexacta</v>
      </c>
      <c r="I16" s="3" t="str">
        <f>'2.Mapa'!G$66</f>
        <v>Debilidades en el proceso de revisión por parte de los miembros del comité</v>
      </c>
      <c r="J16" s="3" t="str">
        <f>'2.Mapa'!I$66</f>
        <v>Las vulnerabilidades de la columna anterior, pueden facilitar actas con información incompleta o inexacta generando pérdida de integridad de ACTAS / Actas de Comité Editorial</v>
      </c>
      <c r="K16" s="3" t="str">
        <f>'2.Mapa'!J$66</f>
        <v>Usuarios, productos y prácticas organizacionales</v>
      </c>
      <c r="L16" s="3">
        <f>'2.Mapa'!K$66</f>
        <v>4</v>
      </c>
      <c r="M16" s="3" t="str">
        <f>'2.Mapa'!L$66</f>
        <v>Número de sesiones del comité editorial</v>
      </c>
      <c r="N16" s="3" t="str">
        <f>'2.Mapa'!M$66</f>
        <v>Reputacional</v>
      </c>
      <c r="O16" s="3" t="str">
        <f>'2.Mapa'!N$66</f>
        <v>La entidad con algunos usuarios de relevancia frente al logro de los objetivos</v>
      </c>
      <c r="P16" s="3" t="str">
        <f>'2.Mapa'!O$66</f>
        <v>Baja</v>
      </c>
      <c r="Q16" s="3">
        <f>'2.Mapa'!P$66</f>
        <v>0.4</v>
      </c>
      <c r="R16" s="3" t="str">
        <f>'2.Mapa'!Q$66</f>
        <v>Moderado</v>
      </c>
      <c r="S16" s="3">
        <f>'2.Mapa'!R$66</f>
        <v>0.6</v>
      </c>
      <c r="T16" s="3" t="str">
        <f>'2.Mapa'!S$66</f>
        <v>Moderado</v>
      </c>
      <c r="U16" s="3">
        <f>'2.Mapa'!T$66</f>
        <v>10</v>
      </c>
      <c r="V16" s="3">
        <f>'2.Mapa'!U$66</f>
        <v>1</v>
      </c>
      <c r="W16" s="3" t="str">
        <f>'2.Mapa'!V$66</f>
        <v>Coordinador del grupo editorial</v>
      </c>
      <c r="X16" s="3" t="str">
        <f>'2.Mapa'!W$66</f>
        <v>Verificar que el acta y los documentos relacionados se encuentren compartidos para revisión de los miembros del comité a través de OneDrive y teams con los temas, compromisos y propuestas de proyectos de edición que se presentan por cada vigencia.</v>
      </c>
      <c r="Y16" s="3" t="str">
        <f>'2.Mapa'!X$66</f>
        <v>A través de la grabación de la reunión, orden del día, acta y carpetas de proyectos y subproyectos.</v>
      </c>
      <c r="Z16" s="3" t="str">
        <f>'2.Mapa'!Y$66</f>
        <v>Preventivo</v>
      </c>
      <c r="AA16" s="3" t="str">
        <f>'2.Mapa'!Z$66</f>
        <v>Manual</v>
      </c>
      <c r="AB16" s="3">
        <f>'2.Mapa'!AA$66</f>
        <v>0.4</v>
      </c>
      <c r="AC16" s="3" t="str">
        <f>'2.Mapa'!AB$66</f>
        <v>Probabilidad</v>
      </c>
      <c r="AD16" s="3">
        <f ca="1">'2.Mapa'!AC$66</f>
        <v>0.16000000000000003</v>
      </c>
      <c r="AE16" s="3">
        <f ca="1">'2.Mapa'!AD$66</f>
        <v>0</v>
      </c>
      <c r="AF16" s="3" t="str">
        <f>'2.Mapa'!AE$66</f>
        <v>Documentado</v>
      </c>
      <c r="AG16" s="3" t="str">
        <f>'2.Mapa'!AF$66</f>
        <v>Continua</v>
      </c>
      <c r="AH16" s="3" t="str">
        <f>'2.Mapa'!AG$66</f>
        <v>Con registro</v>
      </c>
      <c r="AI16" s="3" t="str">
        <f>'2.Mapa'!AH$66</f>
        <v>Baja</v>
      </c>
      <c r="AJ16" s="3">
        <f>'2.Mapa'!AI$66</f>
        <v>0.24</v>
      </c>
      <c r="AK16" s="3" t="str">
        <f>'2.Mapa'!AJ$66</f>
        <v>Moderado</v>
      </c>
      <c r="AL16" s="3">
        <f>'2.Mapa'!AK$66</f>
        <v>0.6</v>
      </c>
      <c r="AM16" s="3" t="str">
        <f>'2.Mapa'!AL$66</f>
        <v>Moderado</v>
      </c>
      <c r="AN16" s="3" t="str">
        <f ca="1">'2.Mapa'!AM$66</f>
        <v>Baja</v>
      </c>
      <c r="AO16" s="3">
        <f ca="1">'2.Mapa'!AN$66</f>
        <v>0.24</v>
      </c>
      <c r="AP16" s="3" t="str">
        <f ca="1">'2.Mapa'!AO$66</f>
        <v>Moderado</v>
      </c>
      <c r="AQ16" s="3">
        <f ca="1">'2.Mapa'!AP$66</f>
        <v>0.6</v>
      </c>
      <c r="AR16" s="3" t="str">
        <f ca="1">'2.Mapa'!AQ$66</f>
        <v>Moderado</v>
      </c>
      <c r="AS16" s="3">
        <f ca="1">'2.Mapa'!AR$66</f>
        <v>10</v>
      </c>
      <c r="AT16" s="3" t="str">
        <f>'2.Mapa'!AS$66</f>
        <v>Aceptar</v>
      </c>
      <c r="AU16" s="3" t="str">
        <f>'2.Mapa'!AT$66</f>
        <v>Mantener el control existente</v>
      </c>
      <c r="AV16" s="3" t="str">
        <f>'2.Mapa'!AU$66</f>
        <v>Coordinador de grupo editorial</v>
      </c>
      <c r="AW16" s="3">
        <f>'2.Mapa'!AV$66</f>
        <v>44926</v>
      </c>
      <c r="AX16" s="3">
        <f>'2.Mapa'!AW$66</f>
        <v>0</v>
      </c>
      <c r="AY16" s="3">
        <f>'2.Mapa'!AX$66</f>
        <v>0</v>
      </c>
      <c r="AZ16" s="3">
        <f>'2.Mapa'!AY$66</f>
        <v>0</v>
      </c>
      <c r="BA16" s="3">
        <f>'2.Mapa'!AZ$66</f>
        <v>0</v>
      </c>
      <c r="BB16" s="3">
        <f>'2.Mapa'!BA$66</f>
        <v>0</v>
      </c>
      <c r="BC16" s="3">
        <f>'2.Mapa'!BB$66</f>
        <v>0</v>
      </c>
      <c r="BD16" s="3">
        <f>'2.Mapa'!BC$66</f>
        <v>0</v>
      </c>
      <c r="BE16" s="3">
        <f>'2.Mapa'!BD$66</f>
        <v>0</v>
      </c>
      <c r="BF16" s="3">
        <f>'2.Mapa'!BE$66</f>
        <v>0</v>
      </c>
      <c r="BG16" s="3">
        <f>'2.Mapa'!BF$66</f>
        <v>0</v>
      </c>
      <c r="BH16" s="3">
        <f>'2.Mapa'!BG$66</f>
        <v>0</v>
      </c>
      <c r="BI16" s="3">
        <f>'2.Mapa'!BH$66</f>
        <v>0</v>
      </c>
      <c r="BJ16" s="2"/>
    </row>
    <row r="17" spans="1:62" ht="24.75" customHeight="1" x14ac:dyDescent="0.3">
      <c r="A17" s="5">
        <v>72</v>
      </c>
      <c r="B17" s="1">
        <f t="shared" si="0"/>
        <v>18</v>
      </c>
      <c r="C17" s="3" t="str">
        <f>'2.Mapa'!A$72</f>
        <v>Apropiación social del conocimiento y del patrimonio</v>
      </c>
      <c r="D17" s="3">
        <f>'2.Mapa'!B$72</f>
        <v>18</v>
      </c>
      <c r="E17" s="3" t="str">
        <f>'2.Mapa'!C$72</f>
        <v>Información</v>
      </c>
      <c r="F17" s="3" t="str">
        <f>'2.Mapa'!D$72</f>
        <v>ORDENES / Ordenes de Producción</v>
      </c>
      <c r="G17" s="3" t="str">
        <f>'2.Mapa'!E$72</f>
        <v>pérdida de disponibilidad</v>
      </c>
      <c r="H17" s="3" t="str">
        <f>'2.Mapa'!F$72</f>
        <v>incumplimiento en la entrega de las publicaciones terminadas</v>
      </c>
      <c r="I17" s="3" t="str">
        <f>'2.Mapa'!G$72</f>
        <v>Entrega de manuscritos incompletos por parte del autor</v>
      </c>
      <c r="J17" s="3" t="str">
        <f>'2.Mapa'!I$72</f>
        <v>Las vulnerabilidades de la columna anterior, pueden facilitar incumplimiento en la entrega de las publicaciones terminadas generando pérdida de disponibilidad de ORDENES / Ordenes de Producción</v>
      </c>
      <c r="K17" s="3" t="str">
        <f>'2.Mapa'!J$72</f>
        <v>Usuarios, productos y prácticas organizacionales</v>
      </c>
      <c r="L17" s="3">
        <f>'2.Mapa'!K$72</f>
        <v>10</v>
      </c>
      <c r="M17" s="3" t="str">
        <f>'2.Mapa'!L$72</f>
        <v>Número de ordenes de producción</v>
      </c>
      <c r="N17" s="3" t="str">
        <f>'2.Mapa'!M$72</f>
        <v>Reputacional</v>
      </c>
      <c r="O17" s="3" t="str">
        <f>'2.Mapa'!N$72</f>
        <v>La entidad con algunos usuarios de relevancia frente al logro de los objetivos</v>
      </c>
      <c r="P17" s="3" t="str">
        <f>'2.Mapa'!O$72</f>
        <v>Baja</v>
      </c>
      <c r="Q17" s="3">
        <f>'2.Mapa'!P$72</f>
        <v>0.4</v>
      </c>
      <c r="R17" s="3" t="str">
        <f>'2.Mapa'!Q$72</f>
        <v>Moderado</v>
      </c>
      <c r="S17" s="3">
        <f>'2.Mapa'!R$72</f>
        <v>0.6</v>
      </c>
      <c r="T17" s="3" t="str">
        <f>'2.Mapa'!S$72</f>
        <v>Moderado</v>
      </c>
      <c r="U17" s="3">
        <f>'2.Mapa'!T$72</f>
        <v>10</v>
      </c>
      <c r="V17" s="3">
        <f>'2.Mapa'!U$72</f>
        <v>1</v>
      </c>
      <c r="W17" s="3" t="e">
        <f>'2.Mapa'!#REF!</f>
        <v>#REF!</v>
      </c>
      <c r="X17" s="3" t="e">
        <f>'2.Mapa'!#REF!</f>
        <v>#REF!</v>
      </c>
      <c r="Y17" s="3" t="e">
        <f>'2.Mapa'!#REF!</f>
        <v>#REF!</v>
      </c>
      <c r="Z17" s="3" t="e">
        <f>'2.Mapa'!#REF!</f>
        <v>#REF!</v>
      </c>
      <c r="AA17" s="3" t="e">
        <f>'2.Mapa'!#REF!</f>
        <v>#REF!</v>
      </c>
      <c r="AB17" s="3">
        <f>'2.Mapa'!AA$72</f>
        <v>0.4</v>
      </c>
      <c r="AC17" s="3" t="str">
        <f>'2.Mapa'!AB$72</f>
        <v>Probabilidad</v>
      </c>
      <c r="AD17" s="3">
        <f ca="1">'2.Mapa'!AC$72</f>
        <v>0.31360000000000005</v>
      </c>
      <c r="AE17" s="3">
        <f ca="1">'2.Mapa'!AD$72</f>
        <v>0</v>
      </c>
      <c r="AF17" s="3" t="str">
        <f>'2.Mapa'!AE$72</f>
        <v>Documentado</v>
      </c>
      <c r="AG17" s="3" t="str">
        <f>'2.Mapa'!AF$72</f>
        <v>Aleatoria</v>
      </c>
      <c r="AH17" s="3" t="str">
        <f>'2.Mapa'!AG$72</f>
        <v>Con registro</v>
      </c>
      <c r="AI17" s="3" t="str">
        <f>'2.Mapa'!AH$72</f>
        <v>Baja</v>
      </c>
      <c r="AJ17" s="3">
        <f>'2.Mapa'!AI$72</f>
        <v>0.24</v>
      </c>
      <c r="AK17" s="3" t="str">
        <f>'2.Mapa'!AJ$72</f>
        <v>Moderado</v>
      </c>
      <c r="AL17" s="3">
        <f>'2.Mapa'!AK$72</f>
        <v>0.6</v>
      </c>
      <c r="AM17" s="3" t="str">
        <f>'2.Mapa'!AL$72</f>
        <v>Moderado</v>
      </c>
      <c r="AN17" s="3" t="str">
        <f ca="1">'2.Mapa'!AM$72</f>
        <v>Muy Baja</v>
      </c>
      <c r="AO17" s="3">
        <f ca="1">'2.Mapa'!AN$72</f>
        <v>8.6399999999999991E-2</v>
      </c>
      <c r="AP17" s="3" t="str">
        <f ca="1">'2.Mapa'!AO$72</f>
        <v>Moderado</v>
      </c>
      <c r="AQ17" s="3">
        <f ca="1">'2.Mapa'!AP$72</f>
        <v>0.6</v>
      </c>
      <c r="AR17" s="3" t="str">
        <f ca="1">'2.Mapa'!AQ$72</f>
        <v>Moderado</v>
      </c>
      <c r="AS17" s="3">
        <f ca="1">'2.Mapa'!AR$72</f>
        <v>8</v>
      </c>
      <c r="AT17" s="3" t="str">
        <f>'2.Mapa'!AS$72</f>
        <v>Reducir (mitigar)</v>
      </c>
      <c r="AU17" s="3" t="str">
        <f>'2.Mapa'!AT$72</f>
        <v>Mantener actualizada la información sobre los lineamientos de presentación de manuscritos para publicación con el sello editorial en el micrositio del grupo</v>
      </c>
      <c r="AV17" s="3" t="str">
        <f>'2.Mapa'!AU$72</f>
        <v>Coordinador grupo editorial
Profesional especializado 2028 grado 16</v>
      </c>
      <c r="AW17" s="3">
        <f>'2.Mapa'!AV$72</f>
        <v>44926</v>
      </c>
      <c r="AX17" s="3">
        <f>'2.Mapa'!AW$72</f>
        <v>0</v>
      </c>
      <c r="AY17" s="3">
        <f>'2.Mapa'!AX$72</f>
        <v>0</v>
      </c>
      <c r="AZ17" s="3">
        <f>'2.Mapa'!AY$72</f>
        <v>0</v>
      </c>
      <c r="BA17" s="3">
        <f>'2.Mapa'!AZ$72</f>
        <v>0</v>
      </c>
      <c r="BB17" s="3">
        <f>'2.Mapa'!BA$72</f>
        <v>0</v>
      </c>
      <c r="BC17" s="3">
        <f>'2.Mapa'!BB$72</f>
        <v>0</v>
      </c>
      <c r="BD17" s="3">
        <f>'2.Mapa'!BC$72</f>
        <v>0</v>
      </c>
      <c r="BE17" s="3">
        <f>'2.Mapa'!BD$72</f>
        <v>0</v>
      </c>
      <c r="BF17" s="3">
        <f>'2.Mapa'!BE$72</f>
        <v>0</v>
      </c>
      <c r="BG17" s="3">
        <f>'2.Mapa'!BF$72</f>
        <v>0</v>
      </c>
      <c r="BH17" s="3">
        <f>'2.Mapa'!BG$72</f>
        <v>0</v>
      </c>
      <c r="BI17" s="3">
        <f>'2.Mapa'!BH$72</f>
        <v>0</v>
      </c>
      <c r="BJ17" s="2"/>
    </row>
    <row r="18" spans="1:62" ht="24.75" customHeight="1" x14ac:dyDescent="0.3">
      <c r="A18" s="5">
        <v>78</v>
      </c>
      <c r="B18" s="1">
        <f t="shared" si="0"/>
        <v>24</v>
      </c>
      <c r="C18" s="3" t="str">
        <f>'2.Mapa'!A$78</f>
        <v>Evaluación independiente</v>
      </c>
      <c r="D18" s="3">
        <f>'2.Mapa'!B$78</f>
        <v>24</v>
      </c>
      <c r="E18" s="3" t="str">
        <f>'2.Mapa'!C$78</f>
        <v>Información</v>
      </c>
      <c r="F18" s="3" t="str">
        <f>'2.Mapa'!D$78</f>
        <v>Informes de evaluación</v>
      </c>
      <c r="G18" s="3" t="str">
        <f>'2.Mapa'!E$78</f>
        <v>pérdida de integridad</v>
      </c>
      <c r="H18" s="3" t="str">
        <f>'2.Mapa'!F$78</f>
        <v>informes incompletos</v>
      </c>
      <c r="I18" s="3" t="str">
        <f>'2.Mapa'!G$78</f>
        <v>La información es reportada por los procesos fuera de los tiempos establecidos, reportan de manera incompleta, no se realiza reporte o no se cumplen los criterios de calidad.</v>
      </c>
      <c r="J18" s="3" t="str">
        <f>'2.Mapa'!I$78</f>
        <v>Las vulnerabilidades de la columna anterior, pueden facilitar informes incompletos generando pérdida de integridad de Informes de evaluación</v>
      </c>
      <c r="K18" s="3" t="str">
        <f>'2.Mapa'!J$78</f>
        <v>Usuarios, productos y prácticas organizacionales</v>
      </c>
      <c r="L18" s="3">
        <f>'2.Mapa'!K$78</f>
        <v>50</v>
      </c>
      <c r="M18" s="3" t="str">
        <f>'2.Mapa'!L$78</f>
        <v>Número de informes de evaluación elaborados por los auditores</v>
      </c>
      <c r="N18" s="3" t="str">
        <f>'2.Mapa'!M$78</f>
        <v>Reputacional</v>
      </c>
      <c r="O18" s="3" t="str">
        <f>'2.Mapa'!N$78</f>
        <v>La entidad con efecto publicitario sostenido a nivel de sector administrativo, nivel departamental o municipal</v>
      </c>
      <c r="P18" s="3" t="str">
        <f>'2.Mapa'!O$78</f>
        <v>Media</v>
      </c>
      <c r="Q18" s="3">
        <f>'2.Mapa'!P$78</f>
        <v>0.6</v>
      </c>
      <c r="R18" s="3" t="str">
        <f>'2.Mapa'!Q$78</f>
        <v>Mayor</v>
      </c>
      <c r="S18" s="3">
        <f>'2.Mapa'!R$78</f>
        <v>0.8</v>
      </c>
      <c r="T18" s="3" t="str">
        <f>'2.Mapa'!S$78</f>
        <v>Alto</v>
      </c>
      <c r="U18" s="3">
        <f>'2.Mapa'!T$78</f>
        <v>17</v>
      </c>
      <c r="V18" s="3">
        <f>'2.Mapa'!U$78</f>
        <v>1</v>
      </c>
      <c r="W18" s="3" t="str">
        <f>'2.Mapa'!V$78</f>
        <v>Jefe unidad de control interno</v>
      </c>
      <c r="X18" s="3" t="str">
        <f>'2.Mapa'!W$78</f>
        <v>Verificar el cumplimiento del plan anual de auditoria.</v>
      </c>
      <c r="Y18" s="3" t="str">
        <f>'2.Mapa'!X$78</f>
        <v>A través del documento Excel en donde se reporta el cumplimiento en el plan de acción, de forma mensual.</v>
      </c>
      <c r="Z18" s="3" t="str">
        <f>'2.Mapa'!Y$78</f>
        <v>Preventivo</v>
      </c>
      <c r="AA18" s="3" t="str">
        <f>'2.Mapa'!Z$78</f>
        <v>Manual</v>
      </c>
      <c r="AB18" s="3">
        <f>'2.Mapa'!AA$78</f>
        <v>0.4</v>
      </c>
      <c r="AC18" s="3" t="str">
        <f>'2.Mapa'!AB$78</f>
        <v>Probabilidad</v>
      </c>
      <c r="AD18" s="3">
        <f ca="1">'2.Mapa'!AC$78</f>
        <v>0.24</v>
      </c>
      <c r="AE18" s="3">
        <f ca="1">'2.Mapa'!AD$78</f>
        <v>0.19999999999999996</v>
      </c>
      <c r="AF18" s="3" t="str">
        <f>'2.Mapa'!AE$78</f>
        <v>Documentado</v>
      </c>
      <c r="AG18" s="3" t="str">
        <f>'2.Mapa'!AF$78</f>
        <v>Aleatoria</v>
      </c>
      <c r="AH18" s="3" t="str">
        <f>'2.Mapa'!AG$78</f>
        <v>Con registro</v>
      </c>
      <c r="AI18" s="3" t="str">
        <f>'2.Mapa'!AH$78</f>
        <v>Baja</v>
      </c>
      <c r="AJ18" s="3">
        <f>'2.Mapa'!AI$78</f>
        <v>0.36</v>
      </c>
      <c r="AK18" s="3" t="str">
        <f>'2.Mapa'!AJ$78</f>
        <v>Mayor</v>
      </c>
      <c r="AL18" s="3">
        <f>'2.Mapa'!AK$78</f>
        <v>0.8</v>
      </c>
      <c r="AM18" s="3" t="str">
        <f>'2.Mapa'!AL$78</f>
        <v>Alto</v>
      </c>
      <c r="AN18" s="3" t="str">
        <f ca="1">'2.Mapa'!AM$78</f>
        <v>Baja</v>
      </c>
      <c r="AO18" s="3">
        <f ca="1">'2.Mapa'!AN$78</f>
        <v>0.36</v>
      </c>
      <c r="AP18" s="3" t="str">
        <f ca="1">'2.Mapa'!AO$78</f>
        <v>Moderado</v>
      </c>
      <c r="AQ18" s="3">
        <f ca="1">'2.Mapa'!AP$78</f>
        <v>0.60000000000000009</v>
      </c>
      <c r="AR18" s="3" t="str">
        <f ca="1">'2.Mapa'!AQ$78</f>
        <v>Moderado</v>
      </c>
      <c r="AS18" s="3">
        <f ca="1">'2.Mapa'!AR$78</f>
        <v>10</v>
      </c>
      <c r="AT18" s="3" t="str">
        <f>'2.Mapa'!AS$78</f>
        <v>Aceptar</v>
      </c>
      <c r="AU18" s="3" t="str">
        <f>'2.Mapa'!AT$78</f>
        <v>Mantener el control existente
Verificar el cumplimiento del plan anual de auditoria</v>
      </c>
      <c r="AV18" s="3" t="str">
        <f>'2.Mapa'!AU$78</f>
        <v>Jefe unidad de control interno</v>
      </c>
      <c r="AW18" s="3">
        <f>'2.Mapa'!AV$78</f>
        <v>44926</v>
      </c>
      <c r="AX18" s="3">
        <f>'2.Mapa'!AW$78</f>
        <v>0</v>
      </c>
      <c r="AY18" s="3">
        <f>'2.Mapa'!AZ$78</f>
        <v>0</v>
      </c>
      <c r="AZ18" s="3">
        <f>'2.Mapa'!AY$78</f>
        <v>0</v>
      </c>
      <c r="BA18" s="3" t="e">
        <f>'2.Mapa'!#REF!</f>
        <v>#REF!</v>
      </c>
      <c r="BB18" s="3">
        <f>'2.Mapa'!BA$78</f>
        <v>0</v>
      </c>
      <c r="BC18" s="3">
        <f>'2.Mapa'!BB$78</f>
        <v>0</v>
      </c>
      <c r="BD18" s="3">
        <f>'2.Mapa'!BC$78</f>
        <v>0</v>
      </c>
      <c r="BE18" s="3">
        <f>'2.Mapa'!BD$78</f>
        <v>0</v>
      </c>
      <c r="BF18" s="3">
        <f>'2.Mapa'!BE$78</f>
        <v>0</v>
      </c>
      <c r="BG18" s="3">
        <f>'2.Mapa'!BF$78</f>
        <v>0</v>
      </c>
      <c r="BH18" s="3">
        <f>'2.Mapa'!BG$78</f>
        <v>0</v>
      </c>
      <c r="BI18" s="3">
        <f>'2.Mapa'!BH$78</f>
        <v>0</v>
      </c>
      <c r="BJ18" s="2"/>
    </row>
    <row r="19" spans="1:62" ht="24.75" customHeight="1" x14ac:dyDescent="0.3">
      <c r="A19" s="5">
        <v>84</v>
      </c>
      <c r="B19" s="1">
        <f t="shared" si="0"/>
        <v>25</v>
      </c>
      <c r="C19" s="3" t="str">
        <f>'2.Mapa'!A$84</f>
        <v>Evaluación independiente</v>
      </c>
      <c r="D19" s="3">
        <f>'2.Mapa'!B$84</f>
        <v>25</v>
      </c>
      <c r="E19" s="3" t="str">
        <f>'2.Mapa'!C$84</f>
        <v>Información</v>
      </c>
      <c r="F19" s="3" t="str">
        <f>'2.Mapa'!D$84</f>
        <v xml:space="preserve">INFORMES / Informe de Auditoría </v>
      </c>
      <c r="G19" s="3" t="str">
        <f>'2.Mapa'!E$84</f>
        <v>pérdida de confidencialidad</v>
      </c>
      <c r="H19" s="3" t="str">
        <f>'2.Mapa'!F$84</f>
        <v>fuga de información</v>
      </c>
      <c r="I19" s="3" t="str">
        <f>'2.Mapa'!G$84</f>
        <v xml:space="preserve">Falta de cultura en temas de seguridad de la información por parte de usuarios en general </v>
      </c>
      <c r="J19" s="3" t="str">
        <f>'2.Mapa'!I$84</f>
        <v xml:space="preserve">Las vulnerabilidades de la columna anterior, pueden facilitar fuga de información generando pérdida de confidencialidad de INFORMES / Informe de Auditoría </v>
      </c>
      <c r="K19" s="3" t="str">
        <f>'2.Mapa'!J$84</f>
        <v>Ejecución y administración de procesos</v>
      </c>
      <c r="L19" s="3">
        <f>'2.Mapa'!K$84</f>
        <v>2</v>
      </c>
      <c r="M19" s="3" t="str">
        <f>'2.Mapa'!L$84</f>
        <v>Número de informes de auditoría</v>
      </c>
      <c r="N19" s="3" t="str">
        <f>'2.Mapa'!M$84</f>
        <v>Reputacional</v>
      </c>
      <c r="O19" s="3" t="str">
        <f>'2.Mapa'!N$84</f>
        <v>La entidad con algunos usuarios de relevancia frente al logro de los objetivos</v>
      </c>
      <c r="P19" s="3" t="str">
        <f>'2.Mapa'!O$84</f>
        <v>Muy Baja</v>
      </c>
      <c r="Q19" s="3">
        <f>'2.Mapa'!P$84</f>
        <v>0.2</v>
      </c>
      <c r="R19" s="3" t="str">
        <f>'2.Mapa'!Q$84</f>
        <v>Moderado</v>
      </c>
      <c r="S19" s="3">
        <f>'2.Mapa'!R$84</f>
        <v>0.6</v>
      </c>
      <c r="T19" s="3" t="str">
        <f>'2.Mapa'!S$84</f>
        <v>Moderado</v>
      </c>
      <c r="U19" s="3">
        <f>'2.Mapa'!T$84</f>
        <v>8</v>
      </c>
      <c r="V19" s="3">
        <f>'2.Mapa'!U$84</f>
        <v>1</v>
      </c>
      <c r="W19" s="3" t="str">
        <f>'2.Mapa'!V$84</f>
        <v>Grupo de talento humano
Jefe unidad de control interno</v>
      </c>
      <c r="X19" s="3" t="str">
        <f>'2.Mapa'!W$84</f>
        <v>Verificar que el profesional que realiza la auditoria cuente con la idoneidad y las competencias como auditor.</v>
      </c>
      <c r="Y19" s="3" t="str">
        <f>'2.Mapa'!X$84</f>
        <v>A través del propósito del cargo descrito en el manual de funciones.</v>
      </c>
      <c r="Z19" s="3" t="str">
        <f>'2.Mapa'!Y$84</f>
        <v>Preventivo</v>
      </c>
      <c r="AA19" s="3" t="str">
        <f>'2.Mapa'!Z$84</f>
        <v>Manual</v>
      </c>
      <c r="AB19" s="3">
        <f>'2.Mapa'!AA$84</f>
        <v>0.4</v>
      </c>
      <c r="AC19" s="3" t="str">
        <f>'2.Mapa'!AB$84</f>
        <v>Probabilidad</v>
      </c>
      <c r="AD19" s="3">
        <f ca="1">'2.Mapa'!AC$84</f>
        <v>8.0000000000000016E-2</v>
      </c>
      <c r="AE19" s="3">
        <f ca="1">'2.Mapa'!AD$84</f>
        <v>0.15000000000000002</v>
      </c>
      <c r="AF19" s="3" t="str">
        <f>'2.Mapa'!AE$84</f>
        <v>Documentado</v>
      </c>
      <c r="AG19" s="3" t="str">
        <f>'2.Mapa'!AF$84</f>
        <v>Continua</v>
      </c>
      <c r="AH19" s="3" t="str">
        <f>'2.Mapa'!AG$84</f>
        <v>Con registro</v>
      </c>
      <c r="AI19" s="3" t="str">
        <f>'2.Mapa'!AH$84</f>
        <v>Muy Baja</v>
      </c>
      <c r="AJ19" s="3">
        <f>'2.Mapa'!AI$84</f>
        <v>0.12</v>
      </c>
      <c r="AK19" s="3" t="str">
        <f>'2.Mapa'!AJ$84</f>
        <v>Moderado</v>
      </c>
      <c r="AL19" s="3">
        <f>'2.Mapa'!AK$84</f>
        <v>0.6</v>
      </c>
      <c r="AM19" s="3" t="str">
        <f>'2.Mapa'!AL$84</f>
        <v>Moderado</v>
      </c>
      <c r="AN19" s="3" t="str">
        <f ca="1">'2.Mapa'!AM$84</f>
        <v>Muy Baja</v>
      </c>
      <c r="AO19" s="3">
        <f ca="1">'2.Mapa'!AN$84</f>
        <v>0.12</v>
      </c>
      <c r="AP19" s="3" t="str">
        <f ca="1">'2.Mapa'!AO$84</f>
        <v>Moderado</v>
      </c>
      <c r="AQ19" s="3">
        <f ca="1">'2.Mapa'!AP$84</f>
        <v>0.44999999999999996</v>
      </c>
      <c r="AR19" s="3" t="str">
        <f ca="1">'2.Mapa'!AQ$84</f>
        <v>Moderado</v>
      </c>
      <c r="AS19" s="3">
        <f ca="1">'2.Mapa'!AR$84</f>
        <v>8</v>
      </c>
      <c r="AT19" s="3" t="str">
        <f>'2.Mapa'!AS$84</f>
        <v>Aceptar</v>
      </c>
      <c r="AU19" s="3" t="str">
        <f>'2.Mapa'!AT$84</f>
        <v>Mantener el control existente
Verificar que el profesional que realiza la auditoria cuente con la idoneidad y las competencias como auditor.</v>
      </c>
      <c r="AV19" s="3" t="str">
        <f>'2.Mapa'!AU$84</f>
        <v>Jefe unidad de control interno</v>
      </c>
      <c r="AW19" s="3">
        <f>'2.Mapa'!AV$84</f>
        <v>44926</v>
      </c>
      <c r="AX19" s="3">
        <f>'2.Mapa'!AW$84</f>
        <v>0</v>
      </c>
      <c r="AY19" s="3">
        <f>'2.Mapa'!AX$84</f>
        <v>0</v>
      </c>
      <c r="AZ19" s="3">
        <f>'2.Mapa'!AY$84</f>
        <v>0</v>
      </c>
      <c r="BA19" s="3">
        <f>'2.Mapa'!AZ$84</f>
        <v>0</v>
      </c>
      <c r="BB19" s="3">
        <f>'2.Mapa'!BA$84</f>
        <v>0</v>
      </c>
      <c r="BC19" s="3">
        <f>'2.Mapa'!BB$84</f>
        <v>0</v>
      </c>
      <c r="BD19" s="3">
        <f>'2.Mapa'!BC$84</f>
        <v>0</v>
      </c>
      <c r="BE19" s="3">
        <f>'2.Mapa'!BD$84</f>
        <v>0</v>
      </c>
      <c r="BF19" s="3">
        <f>'2.Mapa'!BE$84</f>
        <v>0</v>
      </c>
      <c r="BG19" s="3">
        <f>'2.Mapa'!BF$84</f>
        <v>0</v>
      </c>
      <c r="BH19" s="3">
        <f>'2.Mapa'!BG$84</f>
        <v>0</v>
      </c>
      <c r="BI19" s="3">
        <f>'2.Mapa'!BH$84</f>
        <v>0</v>
      </c>
      <c r="BJ19" s="2"/>
    </row>
    <row r="20" spans="1:62" ht="24.75" customHeight="1" x14ac:dyDescent="0.3">
      <c r="A20" s="5">
        <v>90</v>
      </c>
      <c r="B20" s="1">
        <f t="shared" si="0"/>
        <v>26</v>
      </c>
      <c r="C20" s="3" t="str">
        <f>'2.Mapa'!A$90</f>
        <v>Evaluación independiente</v>
      </c>
      <c r="D20" s="3">
        <f>'2.Mapa'!B$90</f>
        <v>26</v>
      </c>
      <c r="E20" s="3" t="str">
        <f>'2.Mapa'!C$90</f>
        <v>Información</v>
      </c>
      <c r="F20" s="3" t="str">
        <f>'2.Mapa'!D$90</f>
        <v>Informes a organismos de inspección, vigilancia y control (remitidos por la unidad de control interno).</v>
      </c>
      <c r="G20" s="3" t="str">
        <f>'2.Mapa'!E$90</f>
        <v>pérdida de integridad</v>
      </c>
      <c r="H20" s="3" t="str">
        <f>'2.Mapa'!F$90</f>
        <v>Incumplimiento de los términos legales para remitir los informes</v>
      </c>
      <c r="I20" s="3" t="str">
        <f>'2.Mapa'!G$90</f>
        <v>La información es reportada por los procesos fuera de los tiempos establecidos, reportan de manera incompleta, no se realiza reporte o no se cumplen los criterios de calidad.</v>
      </c>
      <c r="J20" s="3" t="str">
        <f>'2.Mapa'!I$90</f>
        <v>Las vulnerabilidades de la columna anterior, pueden facilitar Incumplimiento de los términos legales para remitir los informes generando pérdida de integridad de Informes a organismos de inspección, vigilancia y control (remitidos por la unidad de control interno).</v>
      </c>
      <c r="K20" s="3" t="str">
        <f>'2.Mapa'!J$90</f>
        <v>Ejecución y administración de procesos</v>
      </c>
      <c r="L20" s="3">
        <f>'2.Mapa'!K$90</f>
        <v>50</v>
      </c>
      <c r="M20" s="3" t="str">
        <f>'2.Mapa'!L$90</f>
        <v>Número de informes externos</v>
      </c>
      <c r="N20" s="3" t="str">
        <f>'2.Mapa'!M$90</f>
        <v>Reputacional</v>
      </c>
      <c r="O20" s="3" t="str">
        <f>'2.Mapa'!N$90</f>
        <v>La entidad con efecto publicitario sostenido a nivel de sector administrativo, nivel departamental o municipal</v>
      </c>
      <c r="P20" s="3" t="str">
        <f>'2.Mapa'!O$90</f>
        <v>Media</v>
      </c>
      <c r="Q20" s="3">
        <f>'2.Mapa'!P$90</f>
        <v>0.6</v>
      </c>
      <c r="R20" s="3" t="str">
        <f>'2.Mapa'!Q$90</f>
        <v>Mayor</v>
      </c>
      <c r="S20" s="3">
        <f>'2.Mapa'!R$90</f>
        <v>0.8</v>
      </c>
      <c r="T20" s="3" t="str">
        <f>'2.Mapa'!S$90</f>
        <v>Alto</v>
      </c>
      <c r="U20" s="3">
        <f>'2.Mapa'!T$90</f>
        <v>17</v>
      </c>
      <c r="V20" s="3">
        <f>'2.Mapa'!U$90</f>
        <v>1</v>
      </c>
      <c r="W20" s="3" t="str">
        <f>'2.Mapa'!V$90</f>
        <v>Jefe unidad de control interno</v>
      </c>
      <c r="X20" s="3" t="str">
        <f>'2.Mapa'!W$90</f>
        <v>Verificar el cumplimiento del plan anual de auditoria.</v>
      </c>
      <c r="Y20" s="3" t="str">
        <f>'2.Mapa'!X$90</f>
        <v>A través del documento Excel en donde se reporta el cumplimiento en el plan de acción de forma mensual.</v>
      </c>
      <c r="Z20" s="3" t="str">
        <f>'2.Mapa'!Y$90</f>
        <v>Preventivo</v>
      </c>
      <c r="AA20" s="3" t="str">
        <f>'2.Mapa'!Z$90</f>
        <v>Manual</v>
      </c>
      <c r="AB20" s="3">
        <f>'2.Mapa'!AA$90</f>
        <v>0.4</v>
      </c>
      <c r="AC20" s="3" t="str">
        <f>'2.Mapa'!AB$90</f>
        <v>Probabilidad</v>
      </c>
      <c r="AD20" s="3">
        <f ca="1">'2.Mapa'!AC$90</f>
        <v>0.24</v>
      </c>
      <c r="AE20" s="3">
        <f ca="1">'2.Mapa'!AD$90</f>
        <v>0</v>
      </c>
      <c r="AF20" s="3" t="str">
        <f>'2.Mapa'!AE$90</f>
        <v>Documentado</v>
      </c>
      <c r="AG20" s="3" t="str">
        <f>'2.Mapa'!AF$90</f>
        <v>Aleatoria</v>
      </c>
      <c r="AH20" s="3" t="str">
        <f>'2.Mapa'!AG$90</f>
        <v>Con registro</v>
      </c>
      <c r="AI20" s="3" t="str">
        <f>'2.Mapa'!AH$90</f>
        <v>Baja</v>
      </c>
      <c r="AJ20" s="3">
        <f>'2.Mapa'!AI$90</f>
        <v>0.36</v>
      </c>
      <c r="AK20" s="3" t="str">
        <f>'2.Mapa'!AJ$90</f>
        <v>Mayor</v>
      </c>
      <c r="AL20" s="3">
        <f>'2.Mapa'!AK$90</f>
        <v>0.8</v>
      </c>
      <c r="AM20" s="3" t="str">
        <f>'2.Mapa'!AL$90</f>
        <v>Alto</v>
      </c>
      <c r="AN20" s="3" t="str">
        <f ca="1">'2.Mapa'!AM$90</f>
        <v>Baja</v>
      </c>
      <c r="AO20" s="3">
        <f ca="1">'2.Mapa'!AN$90</f>
        <v>0.36</v>
      </c>
      <c r="AP20" s="3" t="str">
        <f ca="1">'2.Mapa'!AO$90</f>
        <v>Mayor</v>
      </c>
      <c r="AQ20" s="3">
        <f ca="1">'2.Mapa'!AP$90</f>
        <v>0.8</v>
      </c>
      <c r="AR20" s="3" t="str">
        <f ca="1">'2.Mapa'!AQ$90</f>
        <v>Alto</v>
      </c>
      <c r="AS20" s="3">
        <f ca="1">'2.Mapa'!AR$90</f>
        <v>16</v>
      </c>
      <c r="AT20" s="3" t="str">
        <f>'2.Mapa'!AS$90</f>
        <v>Reducir (compartir)</v>
      </c>
      <c r="AU20" s="3" t="str">
        <f>'2.Mapa'!AT$90</f>
        <v>Actualizar la matriz legal del proceso de evaluación independencia.</v>
      </c>
      <c r="AV20" s="3" t="str">
        <f>'2.Mapa'!AU$90</f>
        <v>Jefe unidad de control interno
Asesor jurídico</v>
      </c>
      <c r="AW20" s="3">
        <f>'2.Mapa'!AV$90</f>
        <v>44286</v>
      </c>
      <c r="AX20" s="3">
        <f>'2.Mapa'!AW$90</f>
        <v>0</v>
      </c>
      <c r="AY20" s="3">
        <f>'2.Mapa'!AX$90</f>
        <v>0</v>
      </c>
      <c r="AZ20" s="3">
        <f>'2.Mapa'!AY$90</f>
        <v>0</v>
      </c>
      <c r="BA20" s="3">
        <f>'2.Mapa'!AZ$90</f>
        <v>0</v>
      </c>
      <c r="BB20" s="3">
        <f>'2.Mapa'!BA$90</f>
        <v>0</v>
      </c>
      <c r="BC20" s="3">
        <f>'2.Mapa'!BB$90</f>
        <v>0</v>
      </c>
      <c r="BD20" s="3">
        <f>'2.Mapa'!BC$90</f>
        <v>0</v>
      </c>
      <c r="BE20" s="3">
        <f>'2.Mapa'!BD$90</f>
        <v>0</v>
      </c>
      <c r="BF20" s="3">
        <f>'2.Mapa'!BE$90</f>
        <v>0</v>
      </c>
      <c r="BG20" s="3">
        <f>'2.Mapa'!BF$90</f>
        <v>0</v>
      </c>
      <c r="BH20" s="3">
        <f>'2.Mapa'!BG$90</f>
        <v>0</v>
      </c>
      <c r="BI20" s="3">
        <f>'2.Mapa'!BH$90</f>
        <v>0</v>
      </c>
      <c r="BJ20" s="2"/>
    </row>
    <row r="21" spans="1:62" ht="24.75" customHeight="1" x14ac:dyDescent="0.3">
      <c r="A21" s="5">
        <v>96</v>
      </c>
      <c r="B21" s="1">
        <f t="shared" si="0"/>
        <v>29</v>
      </c>
      <c r="C21" s="3" t="str">
        <f>'2.Mapa'!A$96</f>
        <v>Formación</v>
      </c>
      <c r="D21" s="3">
        <f>'2.Mapa'!B$96</f>
        <v>29</v>
      </c>
      <c r="E21" s="3" t="str">
        <f>'2.Mapa'!C$96</f>
        <v>Información</v>
      </c>
      <c r="F21" s="3" t="str">
        <f>'2.Mapa'!D$96</f>
        <v>LIBROS (actas de grado, títulos académicos y notas)</v>
      </c>
      <c r="G21" s="3" t="str">
        <f>'2.Mapa'!E$96</f>
        <v>pérdida de integridad</v>
      </c>
      <c r="H21" s="3" t="str">
        <f>'2.Mapa'!F$96</f>
        <v>daño de los libros</v>
      </c>
      <c r="I21" s="3" t="str">
        <f>'2.Mapa'!G$96</f>
        <v xml:space="preserve">Fallas ambientales, climáticos (incendio) </v>
      </c>
      <c r="J21" s="3" t="str">
        <f>'2.Mapa'!I$96</f>
        <v>Las vulnerabilidades de la columna anterior, pueden facilitar daño de los libros generando pérdida de integridad de LIBROS (actas de grado, títulos académicos y notas)</v>
      </c>
      <c r="K21" s="3" t="str">
        <f>'2.Mapa'!J$96</f>
        <v>Daños activos físicos</v>
      </c>
      <c r="L21" s="3">
        <f>'2.Mapa'!K$96</f>
        <v>5000</v>
      </c>
      <c r="M21" s="3" t="str">
        <f>'2.Mapa'!L$96</f>
        <v>Número de documentos</v>
      </c>
      <c r="N21" s="3" t="str">
        <f>'2.Mapa'!M$96</f>
        <v>Reputacional</v>
      </c>
      <c r="O21" s="3" t="str">
        <f>'2.Mapa'!N$96</f>
        <v>La entidad con algunos usuarios de relevancia frente al logro de los objetivos</v>
      </c>
      <c r="P21" s="3" t="str">
        <f>'2.Mapa'!O$96</f>
        <v>Alta</v>
      </c>
      <c r="Q21" s="3">
        <f>'2.Mapa'!P$96</f>
        <v>0.8</v>
      </c>
      <c r="R21" s="3" t="str">
        <f>'2.Mapa'!Q$96</f>
        <v>Moderado</v>
      </c>
      <c r="S21" s="3">
        <f>'2.Mapa'!R$96</f>
        <v>0.6</v>
      </c>
      <c r="T21" s="3" t="str">
        <f>'2.Mapa'!S$96</f>
        <v>Alto</v>
      </c>
      <c r="U21" s="3">
        <f>'2.Mapa'!T$96</f>
        <v>15</v>
      </c>
      <c r="V21" s="3">
        <f>'2.Mapa'!U$96</f>
        <v>1</v>
      </c>
      <c r="W21" s="3" t="str">
        <f>'2.Mapa'!V$96</f>
        <v>Auxiliar administrativo</v>
      </c>
      <c r="X21" s="3" t="str">
        <f>'2.Mapa'!W$96</f>
        <v>Verificar que la información contenida en los libros se respalde en el repositorio delegado por la facultad.</v>
      </c>
      <c r="Y21" s="3" t="str">
        <f>'2.Mapa'!X$96</f>
        <v>mediante un archivo Excel en el que se lleva el seguimiento al proceso de migración de la información.</v>
      </c>
      <c r="Z21" s="3" t="str">
        <f>'2.Mapa'!Y$96</f>
        <v>Preventivo</v>
      </c>
      <c r="AA21" s="3" t="str">
        <f>'2.Mapa'!Z$96</f>
        <v>Manual</v>
      </c>
      <c r="AB21" s="3">
        <f>'2.Mapa'!AA$96</f>
        <v>0.4</v>
      </c>
      <c r="AC21" s="3" t="str">
        <f>'2.Mapa'!AB$96</f>
        <v>Probabilidad</v>
      </c>
      <c r="AD21" s="3">
        <f ca="1">'2.Mapa'!AC$96</f>
        <v>0.32000000000000006</v>
      </c>
      <c r="AE21" s="3">
        <f ca="1">'2.Mapa'!AD$96</f>
        <v>0.15000000000000002</v>
      </c>
      <c r="AF21" s="3" t="str">
        <f>'2.Mapa'!AE$96</f>
        <v>Documentado</v>
      </c>
      <c r="AG21" s="3" t="str">
        <f>'2.Mapa'!AF$96</f>
        <v>Aleatoria</v>
      </c>
      <c r="AH21" s="3" t="str">
        <f>'2.Mapa'!AG$96</f>
        <v>Con registro</v>
      </c>
      <c r="AI21" s="3" t="str">
        <f>'2.Mapa'!AH$96</f>
        <v>Media</v>
      </c>
      <c r="AJ21" s="3">
        <f>'2.Mapa'!AI$96</f>
        <v>0.48</v>
      </c>
      <c r="AK21" s="3" t="str">
        <f>'2.Mapa'!AJ$96</f>
        <v>Moderado</v>
      </c>
      <c r="AL21" s="3">
        <f>'2.Mapa'!AK$96</f>
        <v>0.6</v>
      </c>
      <c r="AM21" s="3" t="str">
        <f>'2.Mapa'!AL$96</f>
        <v>Moderado</v>
      </c>
      <c r="AN21" s="3" t="str">
        <f ca="1">'2.Mapa'!AM$96</f>
        <v>Media</v>
      </c>
      <c r="AO21" s="3">
        <f ca="1">'2.Mapa'!AN$96</f>
        <v>0.48</v>
      </c>
      <c r="AP21" s="3" t="str">
        <f ca="1">'2.Mapa'!AO$96</f>
        <v>Moderado</v>
      </c>
      <c r="AQ21" s="3">
        <f ca="1">'2.Mapa'!AP$96</f>
        <v>0.44999999999999996</v>
      </c>
      <c r="AR21" s="3" t="str">
        <f ca="1">'2.Mapa'!AQ$96</f>
        <v>Moderado</v>
      </c>
      <c r="AS21" s="3">
        <f ca="1">'2.Mapa'!AR$96</f>
        <v>11</v>
      </c>
      <c r="AT21" s="3" t="str">
        <f>'2.Mapa'!AS$96</f>
        <v>Reducir (mitigar)</v>
      </c>
      <c r="AU21" s="3" t="str">
        <f>'2.Mapa'!AT$96</f>
        <v>Verificar que estos libros se encuentren en un lugar adecuado para su almacenamiento en condiciones optimas para preservar integridad</v>
      </c>
      <c r="AV21" s="3" t="str">
        <f>'2.Mapa'!AU$96</f>
        <v xml:space="preserve">Auxiliar administrativo facultad
Proceso editorial
</v>
      </c>
      <c r="AW21" s="3">
        <f>'2.Mapa'!AV$96</f>
        <v>44926</v>
      </c>
      <c r="AX21" s="3">
        <f>'2.Mapa'!AW$96</f>
        <v>0</v>
      </c>
      <c r="AY21" s="3">
        <f>'2.Mapa'!AX$96</f>
        <v>0</v>
      </c>
      <c r="AZ21" s="3">
        <f>'2.Mapa'!AY$96</f>
        <v>0</v>
      </c>
      <c r="BA21" s="3">
        <f>'2.Mapa'!AZ$96</f>
        <v>0</v>
      </c>
      <c r="BB21" s="3">
        <f>'2.Mapa'!BA$96</f>
        <v>0</v>
      </c>
      <c r="BC21" s="3">
        <f>'2.Mapa'!BB$96</f>
        <v>0</v>
      </c>
      <c r="BD21" s="3">
        <f>'2.Mapa'!BC$96</f>
        <v>0</v>
      </c>
      <c r="BE21" s="3">
        <f>'2.Mapa'!BD$96</f>
        <v>0</v>
      </c>
      <c r="BF21" s="3">
        <f>'2.Mapa'!BE$96</f>
        <v>0</v>
      </c>
      <c r="BG21" s="3">
        <f>'2.Mapa'!BF$96</f>
        <v>0</v>
      </c>
      <c r="BH21" s="3">
        <f>'2.Mapa'!BG$96</f>
        <v>0</v>
      </c>
      <c r="BI21" s="3">
        <f>'2.Mapa'!BH$96</f>
        <v>0</v>
      </c>
      <c r="BJ21" s="2"/>
    </row>
    <row r="22" spans="1:62" ht="24.75" customHeight="1" x14ac:dyDescent="0.3">
      <c r="A22" s="5">
        <v>102</v>
      </c>
      <c r="B22" s="1">
        <f t="shared" si="0"/>
        <v>44</v>
      </c>
      <c r="C22" s="3" t="str">
        <f>'2.Mapa'!A$102</f>
        <v>Información y comunicación</v>
      </c>
      <c r="D22" s="3">
        <f>'2.Mapa'!B$102</f>
        <v>44</v>
      </c>
      <c r="E22" s="3" t="str">
        <f>'2.Mapa'!C$102</f>
        <v>Información</v>
      </c>
      <c r="F22" s="3" t="str">
        <f>'2.Mapa'!D$102</f>
        <v>Transferencias Documentales físicas</v>
      </c>
      <c r="G22" s="3" t="str">
        <f>'2.Mapa'!E$102</f>
        <v>pérdida de disponibilidad</v>
      </c>
      <c r="H22" s="3" t="str">
        <f>'2.Mapa'!F$102</f>
        <v>incumplimiento por parte de las dependencias en la entrega de la documentación con base en la normatividad vigente</v>
      </c>
      <c r="I22" s="3" t="str">
        <f>'2.Mapa'!G$102</f>
        <v>Foliación y clasificación, errores, omisión en estas actividades por parte de las dependencias</v>
      </c>
      <c r="J22" s="3" t="str">
        <f>'2.Mapa'!I$102</f>
        <v>Las vulnerabilidades de la columna anterior, pueden facilitar incumplimiento por parte de las dependencias en la entrega de la documentación con base en la normatividad vigente generando pérdida de disponibilidad de Transferencias Documentales físicas</v>
      </c>
      <c r="K22" s="3" t="str">
        <f>'2.Mapa'!J$102</f>
        <v>Ejecución y administración de procesos</v>
      </c>
      <c r="L22" s="3">
        <f>'2.Mapa'!K$102</f>
        <v>4</v>
      </c>
      <c r="M22" s="3" t="str">
        <f>'2.Mapa'!L$102</f>
        <v>Número de transferencias</v>
      </c>
      <c r="N22" s="3" t="str">
        <f>'2.Mapa'!M$102</f>
        <v>Reputacional</v>
      </c>
      <c r="O22" s="3" t="str">
        <f>'2.Mapa'!N$102</f>
        <v>La entidad con algunos usuarios de relevancia frente al logro de los objetivos</v>
      </c>
      <c r="P22" s="3" t="str">
        <f>'2.Mapa'!O$102</f>
        <v>Baja</v>
      </c>
      <c r="Q22" s="3">
        <f>'2.Mapa'!P$102</f>
        <v>0.4</v>
      </c>
      <c r="R22" s="3" t="str">
        <f>'2.Mapa'!Q$102</f>
        <v>Moderado</v>
      </c>
      <c r="S22" s="3">
        <f>'2.Mapa'!R$102</f>
        <v>0.6</v>
      </c>
      <c r="T22" s="3" t="str">
        <f>'2.Mapa'!S$102</f>
        <v>Moderado</v>
      </c>
      <c r="U22" s="3">
        <f>'2.Mapa'!T$102</f>
        <v>10</v>
      </c>
      <c r="V22" s="3">
        <f>'2.Mapa'!U$102</f>
        <v>1</v>
      </c>
      <c r="W22" s="3" t="str">
        <f>'2.Mapa'!V$102</f>
        <v>Coordinador de gestión documental</v>
      </c>
      <c r="X22" s="3" t="str">
        <f>'2.Mapa'!W$102</f>
        <v>verificar que funcionarios y contratistas realicen el módulo de inducción de gestión documental y que la foliación sea realizada conforme los lineamientos de gestión documental.</v>
      </c>
      <c r="Y22" s="3" t="str">
        <f>'2.Mapa'!X$102</f>
        <v>A través de revisiones aleatorias en los puestos de trabajo y la solicitud de los certificados de los cursos de inducción gestión documental.</v>
      </c>
      <c r="Z22" s="3" t="str">
        <f>'2.Mapa'!Y$102</f>
        <v>Preventivo</v>
      </c>
      <c r="AA22" s="3" t="str">
        <f>'2.Mapa'!Z$102</f>
        <v>Manual</v>
      </c>
      <c r="AB22" s="3">
        <f>'2.Mapa'!AA$102</f>
        <v>0.4</v>
      </c>
      <c r="AC22" s="3" t="str">
        <f>'2.Mapa'!AB$102</f>
        <v>Probabilidad</v>
      </c>
      <c r="AD22" s="3">
        <f ca="1">'2.Mapa'!AC$102</f>
        <v>0.23200000000000004</v>
      </c>
      <c r="AE22" s="3">
        <f ca="1">'2.Mapa'!AD$102</f>
        <v>0.15000000000000002</v>
      </c>
      <c r="AF22" s="3" t="str">
        <f>'2.Mapa'!AE$102</f>
        <v>Documentado</v>
      </c>
      <c r="AG22" s="3" t="str">
        <f>'2.Mapa'!AF$102</f>
        <v>Aleatoria</v>
      </c>
      <c r="AH22" s="3" t="str">
        <f>'2.Mapa'!AG$102</f>
        <v>Con registro</v>
      </c>
      <c r="AI22" s="3" t="str">
        <f>'2.Mapa'!AH$102</f>
        <v>Baja</v>
      </c>
      <c r="AJ22" s="3">
        <f>'2.Mapa'!AI$102</f>
        <v>0.24</v>
      </c>
      <c r="AK22" s="3" t="str">
        <f>'2.Mapa'!AJ$102</f>
        <v>Moderado</v>
      </c>
      <c r="AL22" s="3">
        <f>'2.Mapa'!AK$102</f>
        <v>0.6</v>
      </c>
      <c r="AM22" s="3" t="str">
        <f>'2.Mapa'!AL$102</f>
        <v>Moderado</v>
      </c>
      <c r="AN22" s="3" t="str">
        <f ca="1">'2.Mapa'!AM$102</f>
        <v>Muy Baja</v>
      </c>
      <c r="AO22" s="3">
        <f ca="1">'2.Mapa'!AN$102</f>
        <v>0.16799999999999998</v>
      </c>
      <c r="AP22" s="3" t="str">
        <f ca="1">'2.Mapa'!AO$102</f>
        <v>Moderado</v>
      </c>
      <c r="AQ22" s="3">
        <f ca="1">'2.Mapa'!AP$102</f>
        <v>0.44999999999999996</v>
      </c>
      <c r="AR22" s="3" t="str">
        <f ca="1">'2.Mapa'!AQ$102</f>
        <v>Moderado</v>
      </c>
      <c r="AS22" s="3">
        <f ca="1">'2.Mapa'!AR$102</f>
        <v>8</v>
      </c>
      <c r="AT22" s="3" t="str">
        <f>'2.Mapa'!AS$102</f>
        <v>Reducir (mitigar)</v>
      </c>
      <c r="AU22" s="3" t="str">
        <f>'2.Mapa'!AT$102</f>
        <v>Capacitar y certificar a las personas encargadas de las labores de archivo y a sus respectivos coordinadores en los temas de gestión documental.</v>
      </c>
      <c r="AV22" s="3" t="str">
        <f>'2.Mapa'!AU$102</f>
        <v>Coordinador de gestión documental</v>
      </c>
      <c r="AW22" s="3">
        <f>'2.Mapa'!AV$102</f>
        <v>44926</v>
      </c>
      <c r="AX22" s="3">
        <f>'2.Mapa'!AW$102</f>
        <v>0</v>
      </c>
      <c r="AY22" s="3">
        <f>'2.Mapa'!AX$102</f>
        <v>0</v>
      </c>
      <c r="AZ22" s="3">
        <f>'2.Mapa'!AY$102</f>
        <v>0</v>
      </c>
      <c r="BA22" s="3">
        <f>'2.Mapa'!AZ$102</f>
        <v>0</v>
      </c>
      <c r="BB22" s="3">
        <f>'2.Mapa'!BA$102</f>
        <v>0</v>
      </c>
      <c r="BC22" s="3">
        <f>'2.Mapa'!BB$102</f>
        <v>0</v>
      </c>
      <c r="BD22" s="3">
        <f>'2.Mapa'!BC$102</f>
        <v>0</v>
      </c>
      <c r="BE22" s="3">
        <f>'2.Mapa'!BD$102</f>
        <v>0</v>
      </c>
      <c r="BF22" s="3">
        <f>'2.Mapa'!BE$102</f>
        <v>0</v>
      </c>
      <c r="BG22" s="3">
        <f>'2.Mapa'!BF$102</f>
        <v>0</v>
      </c>
      <c r="BH22" s="3">
        <f>'2.Mapa'!BG$102</f>
        <v>0</v>
      </c>
      <c r="BI22" s="3">
        <f>'2.Mapa'!BH$102</f>
        <v>0</v>
      </c>
      <c r="BJ22" s="2"/>
    </row>
    <row r="23" spans="1:62" ht="24.75" customHeight="1" x14ac:dyDescent="0.3">
      <c r="A23" s="5">
        <v>108</v>
      </c>
      <c r="B23" s="1">
        <f t="shared" si="0"/>
        <v>45</v>
      </c>
      <c r="C23" s="3" t="str">
        <f>'2.Mapa'!A$108</f>
        <v>Información y comunicación</v>
      </c>
      <c r="D23" s="3">
        <f>'2.Mapa'!B$108</f>
        <v>45</v>
      </c>
      <c r="E23" s="3" t="str">
        <f>'2.Mapa'!C$108</f>
        <v>Información</v>
      </c>
      <c r="F23" s="3" t="str">
        <f>'2.Mapa'!D$108</f>
        <v>Transferencias Documentales físicas</v>
      </c>
      <c r="G23" s="3" t="str">
        <f>'2.Mapa'!E$108</f>
        <v>pérdida de integridad</v>
      </c>
      <c r="H23" s="3" t="str">
        <f>'2.Mapa'!F$108</f>
        <v>accidente natural o provocado</v>
      </c>
      <c r="I23" s="3" t="str">
        <f>'2.Mapa'!G$108</f>
        <v>Incendio, terremoto, inundación, actos terroristas.</v>
      </c>
      <c r="J23" s="3" t="str">
        <f>'2.Mapa'!I$108</f>
        <v>Las vulnerabilidades de la columna anterior, pueden facilitar accidente natural o provocado generando pérdida de integridad de Transferencias Documentales físicas</v>
      </c>
      <c r="K23" s="3" t="str">
        <f>'2.Mapa'!J$108</f>
        <v>Daños activos físicos</v>
      </c>
      <c r="L23" s="3">
        <f>'2.Mapa'!K$108</f>
        <v>4</v>
      </c>
      <c r="M23" s="3" t="str">
        <f>'2.Mapa'!L$108</f>
        <v>Número de transferencias</v>
      </c>
      <c r="N23" s="3" t="str">
        <f>'2.Mapa'!M$108</f>
        <v>Reputacional</v>
      </c>
      <c r="O23" s="3" t="str">
        <f>'2.Mapa'!N$108</f>
        <v>La entidad a nivel nacional, con efecto publicitarios sostenible a nivel país</v>
      </c>
      <c r="P23" s="3" t="str">
        <f>'2.Mapa'!O$108</f>
        <v>Baja</v>
      </c>
      <c r="Q23" s="3">
        <f>'2.Mapa'!P$108</f>
        <v>0.4</v>
      </c>
      <c r="R23" s="3" t="str">
        <f>'2.Mapa'!Q$108</f>
        <v>Catastrófico</v>
      </c>
      <c r="S23" s="3">
        <f>'2.Mapa'!R$108</f>
        <v>1</v>
      </c>
      <c r="T23" s="3" t="str">
        <f>'2.Mapa'!S$108</f>
        <v>Extremo</v>
      </c>
      <c r="U23" s="3">
        <f>'2.Mapa'!T$108</f>
        <v>22</v>
      </c>
      <c r="V23" s="3">
        <f>'2.Mapa'!U$108</f>
        <v>1</v>
      </c>
      <c r="W23" s="3" t="str">
        <f>'2.Mapa'!V$108</f>
        <v>Grupo de gestión documental</v>
      </c>
      <c r="X23" s="3" t="str">
        <f>'2.Mapa'!W$108</f>
        <v xml:space="preserve">Validar que se realicen las labores de digitalización de los archivos históricos y centrales como plan de respaldo </v>
      </c>
      <c r="Y23" s="3" t="str">
        <f>'2.Mapa'!X$108</f>
        <v>A través del almacenamiento en los repositorios digitales autorizados por la Entidad.</v>
      </c>
      <c r="Z23" s="3" t="str">
        <f>'2.Mapa'!Y$108</f>
        <v>Preventivo</v>
      </c>
      <c r="AA23" s="3" t="str">
        <f>'2.Mapa'!Z$108</f>
        <v>Automático</v>
      </c>
      <c r="AB23" s="3">
        <f>'2.Mapa'!AA$108</f>
        <v>0.5</v>
      </c>
      <c r="AC23" s="3" t="str">
        <f>'2.Mapa'!AB$108</f>
        <v>Probabilidad</v>
      </c>
      <c r="AD23" s="3">
        <f ca="1">'2.Mapa'!AC$108</f>
        <v>0.2</v>
      </c>
      <c r="AE23" s="3">
        <f ca="1">'2.Mapa'!AD$108</f>
        <v>0</v>
      </c>
      <c r="AF23" s="3" t="str">
        <f>'2.Mapa'!AE$108</f>
        <v>Documentado</v>
      </c>
      <c r="AG23" s="3" t="str">
        <f>'2.Mapa'!AF$108</f>
        <v>Aleatoria</v>
      </c>
      <c r="AH23" s="3" t="str">
        <f>'2.Mapa'!AG$108</f>
        <v>Con registro</v>
      </c>
      <c r="AI23" s="3" t="str">
        <f>'2.Mapa'!AH$108</f>
        <v>Muy Baja</v>
      </c>
      <c r="AJ23" s="3">
        <f>'2.Mapa'!AI$108</f>
        <v>0.2</v>
      </c>
      <c r="AK23" s="3" t="str">
        <f>'2.Mapa'!AJ$108</f>
        <v>Catastrófico</v>
      </c>
      <c r="AL23" s="3">
        <f>'2.Mapa'!AK$108</f>
        <v>1</v>
      </c>
      <c r="AM23" s="3" t="str">
        <f>'2.Mapa'!AL$108</f>
        <v>Extremo</v>
      </c>
      <c r="AN23" s="3" t="str">
        <f ca="1">'2.Mapa'!AM$108</f>
        <v>Muy Baja</v>
      </c>
      <c r="AO23" s="3">
        <f ca="1">'2.Mapa'!AN$108</f>
        <v>0.2</v>
      </c>
      <c r="AP23" s="3" t="str">
        <f ca="1">'2.Mapa'!AO$108</f>
        <v>Catastrófico</v>
      </c>
      <c r="AQ23" s="3">
        <f ca="1">'2.Mapa'!AP$108</f>
        <v>1</v>
      </c>
      <c r="AR23" s="3" t="str">
        <f ca="1">'2.Mapa'!AQ$108</f>
        <v>Extremo</v>
      </c>
      <c r="AS23" s="3">
        <f ca="1">'2.Mapa'!AR$108</f>
        <v>21</v>
      </c>
      <c r="AT23" s="3" t="str">
        <f>'2.Mapa'!AS$108</f>
        <v>Reducir (mitigar)</v>
      </c>
      <c r="AU23" s="3" t="str">
        <f>'2.Mapa'!AT$108</f>
        <v>Elaborar el plan de continuidad y recuperación ante desastres</v>
      </c>
      <c r="AV23" s="3" t="str">
        <f>'2.Mapa'!AU$108</f>
        <v>Oficial de seguridad de la información</v>
      </c>
      <c r="AW23" s="3">
        <f>'2.Mapa'!AV$108</f>
        <v>44926</v>
      </c>
      <c r="AX23" s="3">
        <f>'2.Mapa'!AW$108</f>
        <v>0</v>
      </c>
      <c r="AY23" s="3">
        <f>'2.Mapa'!AX$108</f>
        <v>0</v>
      </c>
      <c r="AZ23" s="3">
        <f>'2.Mapa'!AY$108</f>
        <v>0</v>
      </c>
      <c r="BA23" s="3">
        <f>'2.Mapa'!AZ$108</f>
        <v>0</v>
      </c>
      <c r="BB23" s="3">
        <f>'2.Mapa'!BA$108</f>
        <v>0</v>
      </c>
      <c r="BC23" s="3">
        <f>'2.Mapa'!BB$108</f>
        <v>0</v>
      </c>
      <c r="BD23" s="3">
        <f>'2.Mapa'!BC$108</f>
        <v>0</v>
      </c>
      <c r="BE23" s="3">
        <f>'2.Mapa'!BD$108</f>
        <v>0</v>
      </c>
      <c r="BF23" s="3">
        <f>'2.Mapa'!BE$108</f>
        <v>0</v>
      </c>
      <c r="BG23" s="3">
        <f>'2.Mapa'!BF$108</f>
        <v>0</v>
      </c>
      <c r="BH23" s="3">
        <f>'2.Mapa'!BG$108</f>
        <v>0</v>
      </c>
      <c r="BI23" s="3">
        <f>'2.Mapa'!BH$108</f>
        <v>0</v>
      </c>
      <c r="BJ23" s="2"/>
    </row>
    <row r="24" spans="1:62" ht="24.75" customHeight="1" x14ac:dyDescent="0.3">
      <c r="A24" s="5">
        <v>114</v>
      </c>
      <c r="B24" s="1">
        <f t="shared" si="0"/>
        <v>46</v>
      </c>
      <c r="C24" s="3" t="str">
        <f>'2.Mapa'!A$114</f>
        <v>Información y comunicación</v>
      </c>
      <c r="D24" s="3">
        <f>'2.Mapa'!B$114</f>
        <v>46</v>
      </c>
      <c r="E24" s="3" t="str">
        <f>'2.Mapa'!C$114</f>
        <v>Información</v>
      </c>
      <c r="F24" s="3" t="str">
        <f>'2.Mapa'!D$114</f>
        <v>Recepción, radicación y distribución de las comunicaciones producidas y recibidas en el ICC</v>
      </c>
      <c r="G24" s="3" t="str">
        <f>'2.Mapa'!E$114</f>
        <v>pérdida de integridad</v>
      </c>
      <c r="H24" s="3" t="str">
        <f>'2.Mapa'!F$114</f>
        <v>incumplimiento en las respuestas por parte del Instituto de acuerdo a los términos de ley</v>
      </c>
      <c r="I24" s="3" t="str">
        <f>'2.Mapa'!G$114</f>
        <v>Módulo de radicación de derechos de petición desarrollado sin el alcance del módulo para comunicaciones oficiales</v>
      </c>
      <c r="J24" s="3" t="str">
        <f>'2.Mapa'!I$114</f>
        <v>Las vulnerabilidades de la columna anterior, pueden facilitar incumplimiento en las respuestas por parte del Instituto de acuerdo a los términos de ley generando pérdida de integridad de Recepción, radicación y distribución de las comunicaciones producidas y recibidas en el ICC</v>
      </c>
      <c r="K24" s="3" t="str">
        <f>'2.Mapa'!J$114</f>
        <v>Fallas tecnológicas</v>
      </c>
      <c r="L24" s="3">
        <f>'2.Mapa'!K$114</f>
        <v>8760</v>
      </c>
      <c r="M24" s="3" t="str">
        <f>'2.Mapa'!L$114</f>
        <v>Horas de servicio del formulario PQRSD</v>
      </c>
      <c r="N24" s="3" t="str">
        <f>'2.Mapa'!M$114</f>
        <v>Económica</v>
      </c>
      <c r="O24" s="3" t="str">
        <f>'2.Mapa'!N$114</f>
        <v>Menor a 10 SMLMV</v>
      </c>
      <c r="P24" s="3" t="str">
        <f>'2.Mapa'!O$114</f>
        <v>Muy Alta</v>
      </c>
      <c r="Q24" s="3">
        <f>'2.Mapa'!P$114</f>
        <v>1</v>
      </c>
      <c r="R24" s="3" t="str">
        <f>'2.Mapa'!Q$114</f>
        <v>Leve</v>
      </c>
      <c r="S24" s="3">
        <f>'2.Mapa'!R$114</f>
        <v>0.2</v>
      </c>
      <c r="T24" s="3" t="str">
        <f>'2.Mapa'!S$114</f>
        <v>Alto</v>
      </c>
      <c r="U24" s="3">
        <f>'2.Mapa'!T$114</f>
        <v>12</v>
      </c>
      <c r="V24" s="3">
        <f>'2.Mapa'!U$114</f>
        <v>1</v>
      </c>
      <c r="W24" s="3" t="str">
        <f>'2.Mapa'!V$114</f>
        <v>Coordinador de gestión documental</v>
      </c>
      <c r="X24" s="3" t="str">
        <f>'2.Mapa'!W$114</f>
        <v>Verificar que las comunicaciones sean radicadas acorde con el consecutivo establecido por el Instituto</v>
      </c>
      <c r="Y24" s="3" t="str">
        <f>'2.Mapa'!X$114</f>
        <v>A través de la planilla Excel que administra el proceso y el registro de los correos electrónicos enviados.</v>
      </c>
      <c r="Z24" s="3" t="str">
        <f>'2.Mapa'!Y$114</f>
        <v>Preventivo</v>
      </c>
      <c r="AA24" s="3" t="str">
        <f>'2.Mapa'!Z$114</f>
        <v>Manual</v>
      </c>
      <c r="AB24" s="3">
        <f>'2.Mapa'!AA$114</f>
        <v>0.4</v>
      </c>
      <c r="AC24" s="3" t="str">
        <f>'2.Mapa'!AB$114</f>
        <v>Probabilidad</v>
      </c>
      <c r="AD24" s="3">
        <f ca="1">'2.Mapa'!AC$114</f>
        <v>0.64</v>
      </c>
      <c r="AE24" s="3">
        <f ca="1">'2.Mapa'!AD$114</f>
        <v>0</v>
      </c>
      <c r="AF24" s="3" t="str">
        <f>'2.Mapa'!AE$114</f>
        <v>Documentado</v>
      </c>
      <c r="AG24" s="3" t="str">
        <f>'2.Mapa'!AF$114</f>
        <v>Continua</v>
      </c>
      <c r="AH24" s="3" t="str">
        <f>'2.Mapa'!AG$114</f>
        <v>Con registro</v>
      </c>
      <c r="AI24" s="3" t="str">
        <f>'2.Mapa'!AH$114</f>
        <v>Media</v>
      </c>
      <c r="AJ24" s="3">
        <f>'2.Mapa'!AI$114</f>
        <v>0.6</v>
      </c>
      <c r="AK24" s="3" t="str">
        <f>'2.Mapa'!AJ$114</f>
        <v>Leve</v>
      </c>
      <c r="AL24" s="3">
        <f>'2.Mapa'!AK$114</f>
        <v>0.2</v>
      </c>
      <c r="AM24" s="3" t="str">
        <f>'2.Mapa'!AL$114</f>
        <v>Moderado</v>
      </c>
      <c r="AN24" s="3" t="str">
        <f ca="1">'2.Mapa'!AM$114</f>
        <v>Baja</v>
      </c>
      <c r="AO24" s="3">
        <f ca="1">'2.Mapa'!AN$114</f>
        <v>0.36</v>
      </c>
      <c r="AP24" s="3" t="str">
        <f ca="1">'2.Mapa'!AO$114</f>
        <v>Leve</v>
      </c>
      <c r="AQ24" s="3">
        <f ca="1">'2.Mapa'!AP$114</f>
        <v>0.2</v>
      </c>
      <c r="AR24" s="3" t="str">
        <f ca="1">'2.Mapa'!AQ$114</f>
        <v>Bajo</v>
      </c>
      <c r="AS24" s="3">
        <f ca="1">'2.Mapa'!AR$114</f>
        <v>2</v>
      </c>
      <c r="AT24" s="3" t="str">
        <f>'2.Mapa'!AS$114</f>
        <v>Reducir (mitigar)</v>
      </c>
      <c r="AU24" s="3" t="str">
        <f>'2.Mapa'!AT$114</f>
        <v>Enviar al grupo TIC los requerimientos funcionales para el desarrollo y parametrización del aplicativo PQRSD cuyo alcance debe tener la radicación de las comunicaciones oficiales</v>
      </c>
      <c r="AV24" s="3" t="str">
        <f>'2.Mapa'!AU$114</f>
        <v xml:space="preserve">Coordinador de gestión documental </v>
      </c>
      <c r="AW24" s="3">
        <f>'2.Mapa'!AV$114</f>
        <v>44926</v>
      </c>
      <c r="AX24" s="3">
        <f>'2.Mapa'!AW$114</f>
        <v>0</v>
      </c>
      <c r="AY24" s="3">
        <f>'2.Mapa'!AX$114</f>
        <v>0</v>
      </c>
      <c r="AZ24" s="3">
        <f>'2.Mapa'!AY$114</f>
        <v>0</v>
      </c>
      <c r="BA24" s="3">
        <f>'2.Mapa'!AZ$114</f>
        <v>0</v>
      </c>
      <c r="BB24" s="3">
        <f>'2.Mapa'!BA$114</f>
        <v>0</v>
      </c>
      <c r="BC24" s="3">
        <f>'2.Mapa'!BB$114</f>
        <v>0</v>
      </c>
      <c r="BD24" s="3">
        <f>'2.Mapa'!BC$114</f>
        <v>0</v>
      </c>
      <c r="BE24" s="3">
        <f>'2.Mapa'!BD$114</f>
        <v>0</v>
      </c>
      <c r="BF24" s="3">
        <f>'2.Mapa'!BE$114</f>
        <v>0</v>
      </c>
      <c r="BG24" s="3">
        <f>'2.Mapa'!BF$114</f>
        <v>0</v>
      </c>
      <c r="BH24" s="3">
        <f>'2.Mapa'!BG$114</f>
        <v>0</v>
      </c>
      <c r="BI24" s="3">
        <f>'2.Mapa'!BH$114</f>
        <v>0</v>
      </c>
      <c r="BJ24" s="2"/>
    </row>
    <row r="25" spans="1:62" ht="24.75" customHeight="1" x14ac:dyDescent="0.3">
      <c r="A25" s="5">
        <v>120</v>
      </c>
      <c r="B25" s="1">
        <f t="shared" si="0"/>
        <v>1</v>
      </c>
      <c r="C25" s="3" t="str">
        <f>'2.Mapa'!A$120</f>
        <v>Direccionamiento estratégico</v>
      </c>
      <c r="D25" s="3">
        <f>'2.Mapa'!B$120</f>
        <v>1</v>
      </c>
      <c r="E25" s="3" t="str">
        <f>'2.Mapa'!C$120</f>
        <v>Servicios</v>
      </c>
      <c r="F25" s="3" t="str">
        <f>'2.Mapa'!D$120</f>
        <v>Asesoría cumplimiento de los requisitos legales sobre documentos e información</v>
      </c>
      <c r="G25" s="3" t="str">
        <f>'2.Mapa'!E$120</f>
        <v>pérdida de integridad</v>
      </c>
      <c r="H25" s="3" t="str">
        <f>'2.Mapa'!F$120</f>
        <v>inadecuada defensa del ICC en  procesos  judiciales relacionados con seguridad de la información</v>
      </c>
      <c r="I25" s="3" t="str">
        <f>'2.Mapa'!G$120</f>
        <v>Desactualización de la matriz legal por falta de un procedimiento en el Sistema Integrado de Gestión</v>
      </c>
      <c r="J25" s="3" t="str">
        <f>'2.Mapa'!I$120</f>
        <v>Las vulnerabilidades de la columna anterior, pueden facilitar inadecuada defensa del ICC en  procesos  judiciales relacionados con seguridad de la información generando pérdida de integridad de Asesoría cumplimiento de los requisitos legales sobre documentos e información</v>
      </c>
      <c r="K25" s="3" t="str">
        <f>'2.Mapa'!J$120</f>
        <v>Ejecución y administración de procesos</v>
      </c>
      <c r="L25" s="3">
        <f>'2.Mapa'!K$120</f>
        <v>10</v>
      </c>
      <c r="M25" s="3" t="str">
        <f>'2.Mapa'!L$120</f>
        <v>Cantidad de peticiones de los ciudadanos y funcionarios</v>
      </c>
      <c r="N25" s="3" t="str">
        <f>'2.Mapa'!M$120</f>
        <v>Reputacional</v>
      </c>
      <c r="O25" s="3" t="str">
        <f>'2.Mapa'!N$120</f>
        <v>La entidad con algunos usuarios de relevancia frente al logro de los objetivos</v>
      </c>
      <c r="P25" s="3" t="str">
        <f>'2.Mapa'!O$120</f>
        <v>Baja</v>
      </c>
      <c r="Q25" s="3">
        <f>'2.Mapa'!P$120</f>
        <v>0.4</v>
      </c>
      <c r="R25" s="3" t="str">
        <f>'2.Mapa'!Q$120</f>
        <v>Moderado</v>
      </c>
      <c r="S25" s="3">
        <f>'2.Mapa'!R$120</f>
        <v>0.6</v>
      </c>
      <c r="T25" s="3" t="str">
        <f>'2.Mapa'!S$120</f>
        <v>Moderado</v>
      </c>
      <c r="U25" s="3">
        <f>'2.Mapa'!T$120</f>
        <v>10</v>
      </c>
      <c r="V25" s="3">
        <f>'2.Mapa'!U$120</f>
        <v>1</v>
      </c>
      <c r="W25" s="3" t="str">
        <f>'2.Mapa'!V$120</f>
        <v>Dirección general 
Contratista - asesor jurídico</v>
      </c>
      <c r="X25" s="3" t="str">
        <f>'2.Mapa'!W$120</f>
        <v>Revisar que las normas documentadas en la matriz legal se encuentren vigentes</v>
      </c>
      <c r="Y25" s="3" t="str">
        <f>'2.Mapa'!X$120</f>
        <v>A través del formato Excel que contiene la matriz legal según el procedimiento aprobado en el SIG</v>
      </c>
      <c r="Z25" s="3" t="str">
        <f>'2.Mapa'!Y$120</f>
        <v>Preventivo</v>
      </c>
      <c r="AA25" s="3" t="str">
        <f>'2.Mapa'!Z$120</f>
        <v>Manual</v>
      </c>
      <c r="AB25" s="3">
        <f>'2.Mapa'!AA$120</f>
        <v>0.4</v>
      </c>
      <c r="AC25" s="3" t="str">
        <f>'2.Mapa'!AB$120</f>
        <v>Probabilidad</v>
      </c>
      <c r="AD25" s="3">
        <f ca="1">'2.Mapa'!AC$120</f>
        <v>0.23200000000000004</v>
      </c>
      <c r="AE25" s="3">
        <f ca="1">'2.Mapa'!AD$120</f>
        <v>0.26250000000000001</v>
      </c>
      <c r="AF25" s="3" t="str">
        <f>'2.Mapa'!AE$120</f>
        <v>Documentado</v>
      </c>
      <c r="AG25" s="3" t="str">
        <f>'2.Mapa'!AF$120</f>
        <v>Aleatoria</v>
      </c>
      <c r="AH25" s="3" t="str">
        <f>'2.Mapa'!AG$120</f>
        <v>Con registro</v>
      </c>
      <c r="AI25" s="3" t="str">
        <f>'2.Mapa'!AH$120</f>
        <v>Baja</v>
      </c>
      <c r="AJ25" s="3">
        <f>'2.Mapa'!AI$120</f>
        <v>0.24</v>
      </c>
      <c r="AK25" s="3" t="str">
        <f>'2.Mapa'!AJ$120</f>
        <v>Moderado</v>
      </c>
      <c r="AL25" s="3">
        <f>'2.Mapa'!AK$120</f>
        <v>0.6</v>
      </c>
      <c r="AM25" s="3" t="str">
        <f>'2.Mapa'!AL$120</f>
        <v>Moderado</v>
      </c>
      <c r="AN25" s="3" t="str">
        <f ca="1">'2.Mapa'!AM$120</f>
        <v>Muy Baja</v>
      </c>
      <c r="AO25" s="3">
        <f ca="1">'2.Mapa'!AN$120</f>
        <v>0.16799999999999998</v>
      </c>
      <c r="AP25" s="3" t="str">
        <f ca="1">'2.Mapa'!AO$120</f>
        <v>Menor</v>
      </c>
      <c r="AQ25" s="3">
        <f ca="1">'2.Mapa'!AP$120</f>
        <v>0.33749999999999997</v>
      </c>
      <c r="AR25" s="3" t="str">
        <f ca="1">'2.Mapa'!AQ$120</f>
        <v>Bajo</v>
      </c>
      <c r="AS25" s="3">
        <f ca="1">'2.Mapa'!AR$120</f>
        <v>3</v>
      </c>
      <c r="AT25" s="3" t="str">
        <f>'2.Mapa'!AS$120</f>
        <v>Reducir (mitigar)</v>
      </c>
      <c r="AU25" s="3" t="str">
        <f>'2.Mapa'!AT$120</f>
        <v>Elaboración de procedimiento y formato de matriz legal</v>
      </c>
      <c r="AV25" s="3" t="str">
        <f>'2.Mapa'!AU$120</f>
        <v>Asesor jurídico</v>
      </c>
      <c r="AW25" s="3">
        <f>'2.Mapa'!AV$120</f>
        <v>44409</v>
      </c>
      <c r="AX25" s="3">
        <f>'2.Mapa'!AW$120</f>
        <v>0</v>
      </c>
      <c r="AY25" s="3">
        <f>'2.Mapa'!AX$120</f>
        <v>0</v>
      </c>
      <c r="AZ25" s="3">
        <f>'2.Mapa'!AY$120</f>
        <v>0</v>
      </c>
      <c r="BA25" s="3">
        <f>'2.Mapa'!AZ$120</f>
        <v>0</v>
      </c>
      <c r="BB25" s="3">
        <f>'2.Mapa'!BA$120</f>
        <v>0</v>
      </c>
      <c r="BC25" s="3">
        <f>'2.Mapa'!BB$120</f>
        <v>0</v>
      </c>
      <c r="BD25" s="3">
        <f>'2.Mapa'!BC$120</f>
        <v>0</v>
      </c>
      <c r="BE25" s="3">
        <f>'2.Mapa'!BD$120</f>
        <v>0</v>
      </c>
      <c r="BF25" s="3">
        <f>'2.Mapa'!BE$120</f>
        <v>0</v>
      </c>
      <c r="BG25" s="3">
        <f>'2.Mapa'!BF$120</f>
        <v>0</v>
      </c>
      <c r="BH25" s="3">
        <f>'2.Mapa'!BG$120</f>
        <v>0</v>
      </c>
      <c r="BI25" s="3">
        <f>'2.Mapa'!BH$120</f>
        <v>0</v>
      </c>
      <c r="BJ25" s="2"/>
    </row>
    <row r="26" spans="1:62" ht="24.75" customHeight="1" x14ac:dyDescent="0.3">
      <c r="A26" s="5">
        <v>126</v>
      </c>
      <c r="B26" s="1">
        <f t="shared" si="0"/>
        <v>40</v>
      </c>
      <c r="C26" s="3" t="str">
        <f>'2.Mapa'!A$126</f>
        <v>Investigación</v>
      </c>
      <c r="D26" s="3">
        <f>'2.Mapa'!B$126</f>
        <v>40</v>
      </c>
      <c r="E26" s="3" t="str">
        <f>'2.Mapa'!C$126</f>
        <v>Software</v>
      </c>
      <c r="F26" s="3" t="str">
        <f>'2.Mapa'!D$126</f>
        <v>CLICC / LEXICC (INTERFAZ USUARIO, BASE DE DATOS), ALEC DIGITAL, SIG ALEC y SIGICC</v>
      </c>
      <c r="G26" s="3" t="str">
        <f>'2.Mapa'!E$126</f>
        <v>pérdida de disponibilidad</v>
      </c>
      <c r="H26" s="3" t="str">
        <f>'2.Mapa'!F$126</f>
        <v>fallas en el hardware o software</v>
      </c>
      <c r="I26" s="3" t="str">
        <f>'2.Mapa'!G$126</f>
        <v>No es claro el procedimiento de copias de respaldo realizado al SI</v>
      </c>
      <c r="J26" s="3" t="str">
        <f>'2.Mapa'!I$126</f>
        <v>Las vulnerabilidades de la columna anterior, pueden facilitar fallas en el hardware o software generando pérdida de disponibilidad de CLICC / LEXICC (INTERFAZ USUARIO, BASE DE DATOS), ALEC DIGITAL, SIG ALEC y SIGICC</v>
      </c>
      <c r="K26" s="3" t="str">
        <f>'2.Mapa'!J$126</f>
        <v>Fallas tecnológicas</v>
      </c>
      <c r="L26" s="3">
        <f>'2.Mapa'!K$126</f>
        <v>8760</v>
      </c>
      <c r="M26" s="3" t="str">
        <f>'2.Mapa'!L$126</f>
        <v xml:space="preserve">Número de horas de servicio </v>
      </c>
      <c r="N26" s="3" t="str">
        <f>'2.Mapa'!M$126</f>
        <v>Reputacional</v>
      </c>
      <c r="O26" s="3" t="str">
        <f>'2.Mapa'!N$126</f>
        <v>La entidad con efecto publicitario sostenido a nivel de sector administrativo, nivel departamental o municipal</v>
      </c>
      <c r="P26" s="3" t="str">
        <f>'2.Mapa'!O$126</f>
        <v>Muy Alta</v>
      </c>
      <c r="Q26" s="3">
        <f>'2.Mapa'!P$126</f>
        <v>1</v>
      </c>
      <c r="R26" s="3" t="str">
        <f>'2.Mapa'!Q$126</f>
        <v>Mayor</v>
      </c>
      <c r="S26" s="3">
        <f>'2.Mapa'!R$126</f>
        <v>0.8</v>
      </c>
      <c r="T26" s="3" t="str">
        <f>'2.Mapa'!S$126</f>
        <v>Alto</v>
      </c>
      <c r="U26" s="3">
        <f>'2.Mapa'!T$126</f>
        <v>20</v>
      </c>
      <c r="V26" s="3">
        <f>'2.Mapa'!U$126</f>
        <v>1</v>
      </c>
      <c r="W26" s="3" t="str">
        <f>'2.Mapa'!V$126</f>
        <v>Coordinador de investigación
Coordinador de TIC
Contratista seguridad de la información</v>
      </c>
      <c r="X26" s="3" t="str">
        <f>'2.Mapa'!W$126</f>
        <v xml:space="preserve">Validar que se realicen las actividades de copias de respaldo de los sistemas de información del proceso de investigación </v>
      </c>
      <c r="Y26" s="3" t="str">
        <f>'2.Mapa'!X$126</f>
        <v>mediante la aplicación del procedimiento de copias de respaldo entregado al grupo de tecnologías.</v>
      </c>
      <c r="Z26" s="3" t="str">
        <f>'2.Mapa'!Y$126</f>
        <v>Preventivo</v>
      </c>
      <c r="AA26" s="3" t="str">
        <f>'2.Mapa'!Z$126</f>
        <v>Manual</v>
      </c>
      <c r="AB26" s="3">
        <f>'2.Mapa'!AA$126</f>
        <v>0.4</v>
      </c>
      <c r="AC26" s="3" t="str">
        <f>'2.Mapa'!AB$126</f>
        <v>Probabilidad</v>
      </c>
      <c r="AD26" s="3">
        <f ca="1">'2.Mapa'!AC$126</f>
        <v>0.4</v>
      </c>
      <c r="AE26" s="3">
        <f ca="1">'2.Mapa'!AD$126</f>
        <v>0</v>
      </c>
      <c r="AF26" s="3" t="str">
        <f>'2.Mapa'!AE$126</f>
        <v>Documentado</v>
      </c>
      <c r="AG26" s="3" t="str">
        <f>'2.Mapa'!AF$126</f>
        <v>Aleatoria</v>
      </c>
      <c r="AH26" s="3" t="str">
        <f>'2.Mapa'!AG$126</f>
        <v>Sin registro</v>
      </c>
      <c r="AI26" s="3" t="str">
        <f>'2.Mapa'!AH$126</f>
        <v>Media</v>
      </c>
      <c r="AJ26" s="3">
        <f>'2.Mapa'!AI$126</f>
        <v>0.6</v>
      </c>
      <c r="AK26" s="3" t="str">
        <f>'2.Mapa'!AJ$126</f>
        <v>Mayor</v>
      </c>
      <c r="AL26" s="3">
        <f>'2.Mapa'!AK$126</f>
        <v>0.8</v>
      </c>
      <c r="AM26" s="3" t="str">
        <f>'2.Mapa'!AL$126</f>
        <v>Alto</v>
      </c>
      <c r="AN26" s="3" t="str">
        <f ca="1">'2.Mapa'!AM$126</f>
        <v>Media</v>
      </c>
      <c r="AO26" s="3">
        <f ca="1">'2.Mapa'!AN$126</f>
        <v>0.6</v>
      </c>
      <c r="AP26" s="3" t="str">
        <f ca="1">'2.Mapa'!AO$126</f>
        <v>Mayor</v>
      </c>
      <c r="AQ26" s="3">
        <f ca="1">'2.Mapa'!AP$126</f>
        <v>0.8</v>
      </c>
      <c r="AR26" s="3" t="str">
        <f ca="1">'2.Mapa'!AQ$126</f>
        <v>Alto</v>
      </c>
      <c r="AS26" s="3">
        <f ca="1">'2.Mapa'!AR$126</f>
        <v>17</v>
      </c>
      <c r="AT26" s="3" t="str">
        <f>'2.Mapa'!AS$126</f>
        <v>Reducir (mitigar)</v>
      </c>
      <c r="AU26" s="3" t="str">
        <f>'2.Mapa'!AT$126</f>
        <v xml:space="preserve">Solicitar a TIC el procedimiento de respaldo y recuperación </v>
      </c>
      <c r="AV26" s="3" t="str">
        <f>'2.Mapa'!AU$126</f>
        <v>Coordinador investigación</v>
      </c>
      <c r="AW26" s="3">
        <f>'2.Mapa'!AV$126</f>
        <v>44926</v>
      </c>
      <c r="AX26" s="3">
        <f>'2.Mapa'!AW$126</f>
        <v>0</v>
      </c>
      <c r="AY26" s="3">
        <f>'2.Mapa'!AX$126</f>
        <v>0</v>
      </c>
      <c r="AZ26" s="3">
        <f>'2.Mapa'!AY$126</f>
        <v>0</v>
      </c>
      <c r="BA26" s="3">
        <f>'2.Mapa'!AZ$126</f>
        <v>0</v>
      </c>
      <c r="BB26" s="3">
        <f>'2.Mapa'!BA$126</f>
        <v>0</v>
      </c>
      <c r="BC26" s="3">
        <f>'2.Mapa'!BB$126</f>
        <v>0</v>
      </c>
      <c r="BD26" s="3">
        <f>'2.Mapa'!BC$126</f>
        <v>0</v>
      </c>
      <c r="BE26" s="3">
        <f>'2.Mapa'!BD$126</f>
        <v>0</v>
      </c>
      <c r="BF26" s="3">
        <f>'2.Mapa'!BE$126</f>
        <v>0</v>
      </c>
      <c r="BG26" s="3">
        <f>'2.Mapa'!BF$126</f>
        <v>0</v>
      </c>
      <c r="BH26" s="3">
        <f>'2.Mapa'!BG$126</f>
        <v>0</v>
      </c>
      <c r="BI26" s="3">
        <f>'2.Mapa'!BH$126</f>
        <v>0</v>
      </c>
      <c r="BJ26" s="2"/>
    </row>
    <row r="27" spans="1:62" ht="24.75" customHeight="1" x14ac:dyDescent="0.3">
      <c r="A27" s="5">
        <v>132</v>
      </c>
      <c r="B27" s="1">
        <f t="shared" si="0"/>
        <v>41</v>
      </c>
      <c r="C27" s="3" t="str">
        <f>'2.Mapa'!A$132</f>
        <v>Investigación</v>
      </c>
      <c r="D27" s="3">
        <f>'2.Mapa'!B$132</f>
        <v>41</v>
      </c>
      <c r="E27" s="3" t="str">
        <f>'2.Mapa'!C$132</f>
        <v>Información</v>
      </c>
      <c r="F27" s="3" t="str">
        <f>'2.Mapa'!D$132</f>
        <v>INFORMACIÓN BASE TOMADA EN CAMPO, FUENTES O ARCHIVOS PARA LA INVESTIGACIÓN</v>
      </c>
      <c r="G27" s="3" t="str">
        <f>'2.Mapa'!E$132</f>
        <v>pérdida de disponibilidad</v>
      </c>
      <c r="H27" s="3" t="str">
        <f>'2.Mapa'!F$132</f>
        <v>extravío de la información, daño de los medios donde se almacena</v>
      </c>
      <c r="I27" s="3" t="str">
        <f>'2.Mapa'!G$132</f>
        <v>Ausencia de un protocolo para la recepción (datos fecha, quien recibe, quien entrega, metadatos, medio en que se recibe), almacenamiento (etiquetar el medio, codificar e indicar lugar donde se almacena, indicar quien puede tener acceso), de backups</v>
      </c>
      <c r="J27" s="3" t="str">
        <f>'2.Mapa'!I$132</f>
        <v>Las vulnerabilidades de la columna anterior, pueden facilitar extravío de la información, daño de los medios donde se almacena generando pérdida de disponibilidad de INFORMACIÓN BASE TOMADA EN CAMPO, FUENTES O ARCHIVOS PARA LA INVESTIGACIÓN</v>
      </c>
      <c r="K27" s="3" t="str">
        <f>'2.Mapa'!J$132</f>
        <v>Ejecución y administración de procesos</v>
      </c>
      <c r="L27" s="3">
        <f>'2.Mapa'!K$132</f>
        <v>35</v>
      </c>
      <c r="M27" s="3" t="str">
        <f>'2.Mapa'!L$132</f>
        <v>Número de investigaciones</v>
      </c>
      <c r="N27" s="3" t="str">
        <f>'2.Mapa'!M$132</f>
        <v>Reputacional</v>
      </c>
      <c r="O27" s="3" t="str">
        <f>'2.Mapa'!N$132</f>
        <v>La entidad con algunos usuarios de relevancia frente al logro de los objetivos</v>
      </c>
      <c r="P27" s="3" t="str">
        <f>'2.Mapa'!O$132</f>
        <v>Media</v>
      </c>
      <c r="Q27" s="3">
        <f>'2.Mapa'!P$132</f>
        <v>0.6</v>
      </c>
      <c r="R27" s="3" t="str">
        <f>'2.Mapa'!Q$132</f>
        <v>Moderado</v>
      </c>
      <c r="S27" s="3">
        <f>'2.Mapa'!R$132</f>
        <v>0.6</v>
      </c>
      <c r="T27" s="3" t="str">
        <f>'2.Mapa'!S$132</f>
        <v>Moderado</v>
      </c>
      <c r="U27" s="3">
        <f>'2.Mapa'!T$132</f>
        <v>11</v>
      </c>
      <c r="V27" s="3">
        <f>'2.Mapa'!U$132</f>
        <v>1</v>
      </c>
      <c r="W27" s="3" t="str">
        <f>'2.Mapa'!V$132</f>
        <v>Investigador</v>
      </c>
      <c r="X27" s="3" t="str">
        <f>'2.Mapa'!W$132</f>
        <v>Verificar que el reporte entregado trimestralmente indique la información que esta archivada en los repositorios institucionales de la Entidad.</v>
      </c>
      <c r="Y27" s="3" t="str">
        <f>'2.Mapa'!X$132</f>
        <v>A través de los informes trimestrales presentados por los investigadores.</v>
      </c>
      <c r="Z27" s="3" t="str">
        <f>'2.Mapa'!Y$132</f>
        <v>Preventivo</v>
      </c>
      <c r="AA27" s="3" t="str">
        <f>'2.Mapa'!Z$132</f>
        <v>Manual</v>
      </c>
      <c r="AB27" s="3">
        <f>'2.Mapa'!AA$132</f>
        <v>0.4</v>
      </c>
      <c r="AC27" s="3" t="str">
        <f>'2.Mapa'!AB$132</f>
        <v>Probabilidad</v>
      </c>
      <c r="AD27" s="3">
        <f ca="1">'2.Mapa'!AC$132</f>
        <v>0.24</v>
      </c>
      <c r="AE27" s="3">
        <f ca="1">'2.Mapa'!AD$132</f>
        <v>0</v>
      </c>
      <c r="AF27" s="3" t="str">
        <f>'2.Mapa'!AE$132</f>
        <v>Documentado</v>
      </c>
      <c r="AG27" s="3" t="str">
        <f>'2.Mapa'!AF$132</f>
        <v>Aleatoria</v>
      </c>
      <c r="AH27" s="3" t="str">
        <f>'2.Mapa'!AG$132</f>
        <v>Con registro</v>
      </c>
      <c r="AI27" s="3" t="str">
        <f>'2.Mapa'!AH$132</f>
        <v>Baja</v>
      </c>
      <c r="AJ27" s="3">
        <f>'2.Mapa'!AI$132</f>
        <v>0.36</v>
      </c>
      <c r="AK27" s="3" t="str">
        <f>'2.Mapa'!AJ$132</f>
        <v>Moderado</v>
      </c>
      <c r="AL27" s="3">
        <f>'2.Mapa'!AK$132</f>
        <v>0.6</v>
      </c>
      <c r="AM27" s="3" t="str">
        <f>'2.Mapa'!AL$132</f>
        <v>Moderado</v>
      </c>
      <c r="AN27" s="3" t="str">
        <f ca="1">'2.Mapa'!AM$132</f>
        <v>Baja</v>
      </c>
      <c r="AO27" s="3">
        <f ca="1">'2.Mapa'!AN$132</f>
        <v>0.36</v>
      </c>
      <c r="AP27" s="3" t="str">
        <f ca="1">'2.Mapa'!AO$132</f>
        <v>Moderado</v>
      </c>
      <c r="AQ27" s="3">
        <f ca="1">'2.Mapa'!AP$132</f>
        <v>0.6</v>
      </c>
      <c r="AR27" s="3" t="str">
        <f ca="1">'2.Mapa'!AQ$132</f>
        <v>Moderado</v>
      </c>
      <c r="AS27" s="3">
        <f ca="1">'2.Mapa'!AR$132</f>
        <v>10</v>
      </c>
      <c r="AT27" s="3" t="str">
        <f>'2.Mapa'!AS$132</f>
        <v>Reducir (mitigar)</v>
      </c>
      <c r="AU27" s="3" t="str">
        <f>'2.Mapa'!AT$132</f>
        <v>Atender e implementar los lineamientos provistos en la guía de documentos digitales para la tabla de retención aprobada por el comité</v>
      </c>
      <c r="AV27" s="3" t="str">
        <f>'2.Mapa'!AU$132</f>
        <v>Coordinador de investigación</v>
      </c>
      <c r="AW27" s="3">
        <f>'2.Mapa'!AV$132</f>
        <v>44926</v>
      </c>
      <c r="AX27" s="3">
        <f>'2.Mapa'!AW$132</f>
        <v>0</v>
      </c>
      <c r="AY27" s="3">
        <f>'2.Mapa'!AX$132</f>
        <v>0</v>
      </c>
      <c r="AZ27" s="3">
        <f>'2.Mapa'!AY$132</f>
        <v>0</v>
      </c>
      <c r="BA27" s="3">
        <f>'2.Mapa'!AZ$132</f>
        <v>0</v>
      </c>
      <c r="BB27" s="3">
        <f>'2.Mapa'!BA$132</f>
        <v>0</v>
      </c>
      <c r="BC27" s="3">
        <f>'2.Mapa'!BB$132</f>
        <v>0</v>
      </c>
      <c r="BD27" s="3">
        <f>'2.Mapa'!BC$132</f>
        <v>0</v>
      </c>
      <c r="BE27" s="3">
        <f>'2.Mapa'!BD$132</f>
        <v>0</v>
      </c>
      <c r="BF27" s="3">
        <f>'2.Mapa'!BE$132</f>
        <v>0</v>
      </c>
      <c r="BG27" s="3">
        <f>'2.Mapa'!BF$132</f>
        <v>0</v>
      </c>
      <c r="BH27" s="3">
        <f>'2.Mapa'!BG$132</f>
        <v>0</v>
      </c>
      <c r="BI27" s="3">
        <f>'2.Mapa'!BH$132</f>
        <v>0</v>
      </c>
      <c r="BJ27" s="2"/>
    </row>
    <row r="28" spans="1:62" ht="24.75" customHeight="1" x14ac:dyDescent="0.3">
      <c r="A28" s="5">
        <v>138</v>
      </c>
      <c r="B28" s="1">
        <f t="shared" si="0"/>
        <v>42</v>
      </c>
      <c r="C28" s="3" t="str">
        <f>'2.Mapa'!A$138</f>
        <v>Investigación</v>
      </c>
      <c r="D28" s="3">
        <f>'2.Mapa'!B$138</f>
        <v>42</v>
      </c>
      <c r="E28" s="3" t="str">
        <f>'2.Mapa'!C$138</f>
        <v>Software</v>
      </c>
      <c r="F28" s="3" t="str">
        <f>'2.Mapa'!D$138</f>
        <v xml:space="preserve">DICCIONARIO SÁLIBA </v>
      </c>
      <c r="G28" s="3" t="str">
        <f>'2.Mapa'!E$138</f>
        <v>pérdida de integridad</v>
      </c>
      <c r="H28" s="3" t="str">
        <f>'2.Mapa'!F$138</f>
        <v>manipulación intencional o accidental de la información</v>
      </c>
      <c r="I28" s="3" t="str">
        <f>'2.Mapa'!G$138</f>
        <v>El aplicativo no cuenta con ambiente de pruebas, por lo que se debe trabajar directamente en producción</v>
      </c>
      <c r="J28" s="3" t="str">
        <f>'2.Mapa'!I$138</f>
        <v xml:space="preserve">Las vulnerabilidades de la columna anterior, pueden facilitar manipulación intencional o accidental de la información generando pérdida de integridad de DICCIONARIO SÁLIBA </v>
      </c>
      <c r="K28" s="3" t="str">
        <f>'2.Mapa'!J$138</f>
        <v>Ejecución y administración de procesos</v>
      </c>
      <c r="L28" s="3">
        <f>'2.Mapa'!K$138</f>
        <v>8760</v>
      </c>
      <c r="M28" s="3" t="str">
        <f>'2.Mapa'!L$138</f>
        <v xml:space="preserve">Número de horas de servicio </v>
      </c>
      <c r="N28" s="3" t="str">
        <f>'2.Mapa'!M$138</f>
        <v>Reputacional</v>
      </c>
      <c r="O28" s="3" t="str">
        <f>'2.Mapa'!N$138</f>
        <v>La entidad con efecto publicitario sostenido a nivel de sector administrativo, nivel departamental o municipal</v>
      </c>
      <c r="P28" s="3" t="str">
        <f>'2.Mapa'!O$138</f>
        <v>Muy Alta</v>
      </c>
      <c r="Q28" s="3">
        <f>'2.Mapa'!P$138</f>
        <v>1</v>
      </c>
      <c r="R28" s="3" t="str">
        <f>'2.Mapa'!Q$138</f>
        <v>Mayor</v>
      </c>
      <c r="S28" s="3">
        <f>'2.Mapa'!R$138</f>
        <v>0.8</v>
      </c>
      <c r="T28" s="3" t="str">
        <f>'2.Mapa'!S$138</f>
        <v>Alto</v>
      </c>
      <c r="U28" s="3">
        <f>'2.Mapa'!T$138</f>
        <v>20</v>
      </c>
      <c r="V28" s="3">
        <f>'2.Mapa'!U$138</f>
        <v>1</v>
      </c>
      <c r="W28" s="3" t="str">
        <f>'2.Mapa'!V$138</f>
        <v>Grupo de tecnologías de la información</v>
      </c>
      <c r="X28" s="3" t="str">
        <f>'2.Mapa'!W$138</f>
        <v>Verificar que se avance en el desarrollo de la nueva plataforma Lexicc para la integración de los distintos diccionarios entre ellos el sáliba</v>
      </c>
      <c r="Y28" s="3" t="str">
        <f>'2.Mapa'!X$138</f>
        <v xml:space="preserve">De acuerdo con el plan de trabajo del proyecto </v>
      </c>
      <c r="Z28" s="3" t="str">
        <f>'2.Mapa'!Y$138</f>
        <v>Preventivo</v>
      </c>
      <c r="AA28" s="3" t="str">
        <f>'2.Mapa'!Z$138</f>
        <v>Manual</v>
      </c>
      <c r="AB28" s="3">
        <f>'2.Mapa'!AA$138</f>
        <v>0.4</v>
      </c>
      <c r="AC28" s="3" t="str">
        <f>'2.Mapa'!AB$138</f>
        <v>Probabilidad</v>
      </c>
      <c r="AD28" s="3">
        <f ca="1">'2.Mapa'!AC$138</f>
        <v>0.64</v>
      </c>
      <c r="AE28" s="3">
        <f ca="1">'2.Mapa'!AD$138</f>
        <v>0</v>
      </c>
      <c r="AF28" s="3" t="str">
        <f>'2.Mapa'!AE$138</f>
        <v>Documentado</v>
      </c>
      <c r="AG28" s="3" t="str">
        <f>'2.Mapa'!AF$138</f>
        <v>Aleatoria</v>
      </c>
      <c r="AH28" s="3" t="str">
        <f>'2.Mapa'!AG$138</f>
        <v>Con registro</v>
      </c>
      <c r="AI28" s="3" t="str">
        <f>'2.Mapa'!AH$138</f>
        <v>Media</v>
      </c>
      <c r="AJ28" s="3">
        <f>'2.Mapa'!AI$138</f>
        <v>0.6</v>
      </c>
      <c r="AK28" s="3" t="str">
        <f>'2.Mapa'!AJ$138</f>
        <v>Mayor</v>
      </c>
      <c r="AL28" s="3">
        <f>'2.Mapa'!AK$138</f>
        <v>0.8</v>
      </c>
      <c r="AM28" s="3" t="str">
        <f>'2.Mapa'!AL$138</f>
        <v>Alto</v>
      </c>
      <c r="AN28" s="3" t="str">
        <f ca="1">'2.Mapa'!AM$138</f>
        <v>Baja</v>
      </c>
      <c r="AO28" s="3">
        <f ca="1">'2.Mapa'!AN$138</f>
        <v>0.36</v>
      </c>
      <c r="AP28" s="3" t="str">
        <f ca="1">'2.Mapa'!AO$138</f>
        <v>Mayor</v>
      </c>
      <c r="AQ28" s="3">
        <f ca="1">'2.Mapa'!AP$138</f>
        <v>0.8</v>
      </c>
      <c r="AR28" s="3" t="str">
        <f ca="1">'2.Mapa'!AQ$138</f>
        <v>Alto</v>
      </c>
      <c r="AS28" s="3">
        <f ca="1">'2.Mapa'!AR$138</f>
        <v>16</v>
      </c>
      <c r="AT28" s="3" t="str">
        <f>'2.Mapa'!AS$138</f>
        <v>Reducir (mitigar)</v>
      </c>
      <c r="AU28" s="3" t="str">
        <f>'2.Mapa'!AT$138</f>
        <v>Estructurar un repositorio de pruebas en Git hub.</v>
      </c>
      <c r="AV28" s="3" t="str">
        <f>'2.Mapa'!AU$138</f>
        <v xml:space="preserve">Coordinador (a) grupo TIC
</v>
      </c>
      <c r="AW28" s="3">
        <f>'2.Mapa'!AV$138</f>
        <v>44926</v>
      </c>
      <c r="AX28" s="3">
        <f>'2.Mapa'!AW$138</f>
        <v>0</v>
      </c>
      <c r="AY28" s="3">
        <f>'2.Mapa'!AX$138</f>
        <v>0</v>
      </c>
      <c r="AZ28" s="3">
        <f>'2.Mapa'!AY$138</f>
        <v>0</v>
      </c>
      <c r="BA28" s="3">
        <f>'2.Mapa'!AZ$138</f>
        <v>0</v>
      </c>
      <c r="BB28" s="3">
        <f>'2.Mapa'!BA$138</f>
        <v>0</v>
      </c>
      <c r="BC28" s="3">
        <f>'2.Mapa'!BB$138</f>
        <v>0</v>
      </c>
      <c r="BD28" s="3">
        <f>'2.Mapa'!BC$138</f>
        <v>0</v>
      </c>
      <c r="BE28" s="3">
        <f>'2.Mapa'!BD$138</f>
        <v>0</v>
      </c>
      <c r="BF28" s="3">
        <f>'2.Mapa'!BE$138</f>
        <v>0</v>
      </c>
      <c r="BG28" s="3">
        <f>'2.Mapa'!BF$138</f>
        <v>0</v>
      </c>
      <c r="BH28" s="3">
        <f>'2.Mapa'!BG$138</f>
        <v>0</v>
      </c>
      <c r="BI28" s="3">
        <f>'2.Mapa'!BH$138</f>
        <v>0</v>
      </c>
      <c r="BJ28" s="2"/>
    </row>
    <row r="29" spans="1:62" ht="24.75" customHeight="1" x14ac:dyDescent="0.3">
      <c r="A29" s="5">
        <v>144</v>
      </c>
      <c r="B29" s="1">
        <f t="shared" si="0"/>
        <v>19</v>
      </c>
      <c r="C29" s="3" t="str">
        <f>'2.Mapa'!A$144</f>
        <v>Apropiación social del conocimiento y del patrimonio</v>
      </c>
      <c r="D29" s="3">
        <f>'2.Mapa'!B$144</f>
        <v>19</v>
      </c>
      <c r="E29" s="3" t="str">
        <f>'2.Mapa'!C$144</f>
        <v>Información</v>
      </c>
      <c r="F29" s="3" t="str">
        <f>'2.Mapa'!D$144</f>
        <v>PROGRAMAS</v>
      </c>
      <c r="G29" s="3" t="str">
        <f>'2.Mapa'!E$144</f>
        <v>pérdida de integridad</v>
      </c>
      <c r="H29" s="3" t="str">
        <f>'2.Mapa'!F$144</f>
        <v>Generación de documentos que involucran la aprobación de un nivel directivo en formato digital sin las revisiones y aprobaciones.</v>
      </c>
      <c r="I29" s="3" t="str">
        <f>'2.Mapa'!G$144</f>
        <v>Inexistencia de flujos automatizados de revisión y aprobación de los documentos que nacen electrónicos y digitales.</v>
      </c>
      <c r="J29" s="3" t="str">
        <f>'2.Mapa'!I$144</f>
        <v>Las vulnerabilidades de la columna anterior, pueden facilitar Generación de documentos que involucran la aprobación de un nivel directivo en formato digital sin las revisiones y aprobaciones. generando pérdida de integridad de PROGRAMAS</v>
      </c>
      <c r="K29" s="3" t="str">
        <f>'2.Mapa'!J$144</f>
        <v>Usuarios, productos y prácticas organizacionales</v>
      </c>
      <c r="L29" s="3">
        <f>'2.Mapa'!K$144</f>
        <v>17</v>
      </c>
      <c r="M29" s="3" t="str">
        <f>'2.Mapa'!L$144</f>
        <v>Número de comodatos</v>
      </c>
      <c r="N29" s="3" t="str">
        <f>'2.Mapa'!M$144</f>
        <v>Reputacional</v>
      </c>
      <c r="O29" s="3" t="str">
        <f>'2.Mapa'!N$144</f>
        <v>La entidad con efecto publicitario sostenido a nivel de sector administrativo, nivel departamental o municipal</v>
      </c>
      <c r="P29" s="3" t="str">
        <f>'2.Mapa'!O$144</f>
        <v>Baja</v>
      </c>
      <c r="Q29" s="3">
        <f>'2.Mapa'!P$144</f>
        <v>0.4</v>
      </c>
      <c r="R29" s="3" t="str">
        <f>'2.Mapa'!Q$144</f>
        <v>Mayor</v>
      </c>
      <c r="S29" s="3">
        <f>'2.Mapa'!R$144</f>
        <v>0.8</v>
      </c>
      <c r="T29" s="3" t="str">
        <f>'2.Mapa'!S$144</f>
        <v>Alto</v>
      </c>
      <c r="U29" s="3">
        <f>'2.Mapa'!T$144</f>
        <v>16</v>
      </c>
      <c r="V29" s="3">
        <f>'2.Mapa'!U$144</f>
        <v>1</v>
      </c>
      <c r="W29" s="3" t="str">
        <f>'2.Mapa'!V$144</f>
        <v>Grupo gestión de museos</v>
      </c>
      <c r="X29" s="3" t="str">
        <f>'2.Mapa'!W$144</f>
        <v>Verificar los convenios a través de seguimiento a estos.</v>
      </c>
      <c r="Y29" s="3" t="str">
        <f>'2.Mapa'!X$144</f>
        <v>Mediante el formato físico del convenio suscrito</v>
      </c>
      <c r="Z29" s="3" t="str">
        <f>'2.Mapa'!Y$144</f>
        <v>Detectivo</v>
      </c>
      <c r="AA29" s="3" t="str">
        <f>'2.Mapa'!Z$144</f>
        <v>Manual</v>
      </c>
      <c r="AB29" s="3">
        <f>'2.Mapa'!AA$144</f>
        <v>0.3</v>
      </c>
      <c r="AC29" s="3" t="str">
        <f>'2.Mapa'!AB$144</f>
        <v>Probabilidad</v>
      </c>
      <c r="AD29" s="3">
        <f ca="1">'2.Mapa'!AC$144</f>
        <v>0.12000000000000005</v>
      </c>
      <c r="AE29" s="3">
        <f ca="1">'2.Mapa'!AD$144</f>
        <v>0</v>
      </c>
      <c r="AF29" s="3" t="str">
        <f>'2.Mapa'!AE$144</f>
        <v>Sin documentar</v>
      </c>
      <c r="AG29" s="3" t="str">
        <f>'2.Mapa'!AF$144</f>
        <v>Aleatoria</v>
      </c>
      <c r="AH29" s="3" t="str">
        <f>'2.Mapa'!AG$144</f>
        <v>Sin registro</v>
      </c>
      <c r="AI29" s="3" t="str">
        <f>'2.Mapa'!AH$144</f>
        <v>Baja</v>
      </c>
      <c r="AJ29" s="3">
        <f>'2.Mapa'!AI$144</f>
        <v>0.27999999999999997</v>
      </c>
      <c r="AK29" s="3" t="str">
        <f>'2.Mapa'!AJ$144</f>
        <v>Mayor</v>
      </c>
      <c r="AL29" s="3">
        <f>'2.Mapa'!AK$144</f>
        <v>0.8</v>
      </c>
      <c r="AM29" s="3" t="str">
        <f>'2.Mapa'!AL$144</f>
        <v>Alto</v>
      </c>
      <c r="AN29" s="3" t="str">
        <f ca="1">'2.Mapa'!AM$144</f>
        <v>Baja</v>
      </c>
      <c r="AO29" s="3">
        <f ca="1">'2.Mapa'!AN$144</f>
        <v>0.27999999999999997</v>
      </c>
      <c r="AP29" s="3" t="str">
        <f ca="1">'2.Mapa'!AO$144</f>
        <v>Mayor</v>
      </c>
      <c r="AQ29" s="3">
        <f ca="1">'2.Mapa'!AP$144</f>
        <v>0.8</v>
      </c>
      <c r="AR29" s="3" t="str">
        <f ca="1">'2.Mapa'!AQ$144</f>
        <v>Alto</v>
      </c>
      <c r="AS29" s="3">
        <f ca="1">'2.Mapa'!AR$144</f>
        <v>16</v>
      </c>
      <c r="AT29" s="3" t="str">
        <f>'2.Mapa'!AS$144</f>
        <v>Reducir (compartir)</v>
      </c>
      <c r="AU29" s="3" t="str">
        <f>'2.Mapa'!AT$144</f>
        <v>Escalar el requerimiento al grupo TIC sobre una solución de automatización de flujos de aprobación</v>
      </c>
      <c r="AV29" s="3" t="str">
        <f>'2.Mapa'!AU$144</f>
        <v>Contratista museos</v>
      </c>
      <c r="AW29" s="3">
        <f>'2.Mapa'!AV$144</f>
        <v>44926</v>
      </c>
      <c r="AX29" s="3">
        <f>'2.Mapa'!AW$144</f>
        <v>0</v>
      </c>
      <c r="AY29" s="3">
        <f>'2.Mapa'!AX$144</f>
        <v>0</v>
      </c>
      <c r="AZ29" s="3">
        <f>'2.Mapa'!AY$144</f>
        <v>0</v>
      </c>
      <c r="BA29" s="3">
        <f>'2.Mapa'!AZ$144</f>
        <v>0</v>
      </c>
      <c r="BB29" s="3">
        <f>'2.Mapa'!BA$144</f>
        <v>0</v>
      </c>
      <c r="BC29" s="3">
        <f>'2.Mapa'!BB$144</f>
        <v>0</v>
      </c>
      <c r="BD29" s="3">
        <f>'2.Mapa'!BC$144</f>
        <v>0</v>
      </c>
      <c r="BE29" s="3">
        <f>'2.Mapa'!BD$144</f>
        <v>0</v>
      </c>
      <c r="BF29" s="3">
        <f>'2.Mapa'!BE$144</f>
        <v>0</v>
      </c>
      <c r="BG29" s="3">
        <f>'2.Mapa'!BF$144</f>
        <v>0</v>
      </c>
      <c r="BH29" s="3">
        <f>'2.Mapa'!BG$144</f>
        <v>0</v>
      </c>
      <c r="BI29" s="3">
        <f>'2.Mapa'!BH$144</f>
        <v>0</v>
      </c>
      <c r="BJ29" s="2"/>
    </row>
    <row r="30" spans="1:62" ht="24.75" customHeight="1" x14ac:dyDescent="0.3">
      <c r="A30" s="5">
        <v>150</v>
      </c>
      <c r="B30" s="1">
        <f t="shared" si="0"/>
        <v>20</v>
      </c>
      <c r="C30" s="3" t="str">
        <f>'2.Mapa'!A$150</f>
        <v>Apropiación social del conocimiento y del patrimonio</v>
      </c>
      <c r="D30" s="3">
        <f>'2.Mapa'!B$150</f>
        <v>20</v>
      </c>
      <c r="E30" s="3" t="str">
        <f>'2.Mapa'!C$150</f>
        <v>Información</v>
      </c>
      <c r="F30" s="3" t="str">
        <f>'2.Mapa'!D$150</f>
        <v>PROGRAMAS</v>
      </c>
      <c r="G30" s="3" t="str">
        <f>'2.Mapa'!E$150</f>
        <v>pérdida de disponibilidad</v>
      </c>
      <c r="H30" s="3" t="str">
        <f>'2.Mapa'!F$150</f>
        <v>Daño, hurto, pérdida del documento físico</v>
      </c>
      <c r="I30" s="3" t="str">
        <f>'2.Mapa'!G$150</f>
        <v>Únicamente se cuenta con el formato físico</v>
      </c>
      <c r="J30" s="3" t="str">
        <f>'2.Mapa'!I$150</f>
        <v>Las vulnerabilidades de la columna anterior, pueden facilitar Daño, hurto, pérdida del documento físico generando pérdida de disponibilidad de PROGRAMAS</v>
      </c>
      <c r="K30" s="3" t="str">
        <f>'2.Mapa'!J$150</f>
        <v>Daños activos físicos</v>
      </c>
      <c r="L30" s="3">
        <f>'2.Mapa'!K$150</f>
        <v>20</v>
      </c>
      <c r="M30" s="3" t="str">
        <f>'2.Mapa'!L$150</f>
        <v>Carpeta por exposición</v>
      </c>
      <c r="N30" s="3" t="str">
        <f>'2.Mapa'!M$150</f>
        <v>Reputacional</v>
      </c>
      <c r="O30" s="3" t="str">
        <f>'2.Mapa'!N$150</f>
        <v>La entidad a nivel nacional, con efecto publicitarios sostenible a nivel país</v>
      </c>
      <c r="P30" s="3" t="str">
        <f>'2.Mapa'!O$150</f>
        <v>Baja</v>
      </c>
      <c r="Q30" s="3">
        <f>'2.Mapa'!P$150</f>
        <v>0.4</v>
      </c>
      <c r="R30" s="3" t="str">
        <f>'2.Mapa'!Q$150</f>
        <v>Catastrófico</v>
      </c>
      <c r="S30" s="3">
        <f>'2.Mapa'!R$150</f>
        <v>1</v>
      </c>
      <c r="T30" s="3" t="str">
        <f>'2.Mapa'!S$150</f>
        <v>Extremo</v>
      </c>
      <c r="U30" s="3">
        <f>'2.Mapa'!T$150</f>
        <v>22</v>
      </c>
      <c r="V30" s="3">
        <f>'2.Mapa'!U$150</f>
        <v>1</v>
      </c>
      <c r="W30" s="3" t="str">
        <f>'2.Mapa'!V$150</f>
        <v>Registradora de museos</v>
      </c>
      <c r="X30" s="3" t="str">
        <f>'2.Mapa'!W$150</f>
        <v>Verificar que se sube la información al software de Colecciones Colombianas Colexcol</v>
      </c>
      <c r="Y30" s="3" t="str">
        <f>'2.Mapa'!X$150</f>
        <v>no se ha definido</v>
      </c>
      <c r="Z30" s="3" t="str">
        <f>'2.Mapa'!Y$150</f>
        <v>Correctivo</v>
      </c>
      <c r="AA30" s="3" t="str">
        <f>'2.Mapa'!Z$150</f>
        <v>Manual</v>
      </c>
      <c r="AB30" s="3">
        <f>'2.Mapa'!AA$150</f>
        <v>0.25</v>
      </c>
      <c r="AC30" s="3" t="str">
        <f>'2.Mapa'!AB$150</f>
        <v>Impacto</v>
      </c>
      <c r="AD30" s="3">
        <f ca="1">'2.Mapa'!AC$150</f>
        <v>0</v>
      </c>
      <c r="AE30" s="3">
        <f ca="1">'2.Mapa'!AD$150</f>
        <v>0.25</v>
      </c>
      <c r="AF30" s="3" t="str">
        <f>'2.Mapa'!AE$150</f>
        <v>Sin documentar</v>
      </c>
      <c r="AG30" s="3" t="str">
        <f>'2.Mapa'!AF$150</f>
        <v>Aleatoria</v>
      </c>
      <c r="AH30" s="3" t="str">
        <f>'2.Mapa'!AG$150</f>
        <v>Sin registro</v>
      </c>
      <c r="AI30" s="3" t="str">
        <f>'2.Mapa'!AH$150</f>
        <v>Baja</v>
      </c>
      <c r="AJ30" s="3">
        <f>'2.Mapa'!AI$150</f>
        <v>0.4</v>
      </c>
      <c r="AK30" s="3" t="str">
        <f>'2.Mapa'!AJ$150</f>
        <v>Mayor</v>
      </c>
      <c r="AL30" s="3">
        <f>'2.Mapa'!AK$150</f>
        <v>0.75</v>
      </c>
      <c r="AM30" s="3" t="str">
        <f>'2.Mapa'!AL$150</f>
        <v>Alto</v>
      </c>
      <c r="AN30" s="3" t="str">
        <f ca="1">'2.Mapa'!AM$150</f>
        <v>Baja</v>
      </c>
      <c r="AO30" s="3">
        <f ca="1">'2.Mapa'!AN$150</f>
        <v>0.4</v>
      </c>
      <c r="AP30" s="3" t="str">
        <f ca="1">'2.Mapa'!AO$150</f>
        <v>Mayor</v>
      </c>
      <c r="AQ30" s="3">
        <f ca="1">'2.Mapa'!AP$150</f>
        <v>0.75</v>
      </c>
      <c r="AR30" s="3" t="str">
        <f ca="1">'2.Mapa'!AQ$150</f>
        <v>Alto</v>
      </c>
      <c r="AS30" s="3">
        <f ca="1">'2.Mapa'!AR$150</f>
        <v>16</v>
      </c>
      <c r="AT30" s="3" t="str">
        <f>'2.Mapa'!AS$150</f>
        <v>Reducir (mitigar)</v>
      </c>
      <c r="AU30" s="3" t="str">
        <f>'2.Mapa'!AT$150</f>
        <v>Digitalizar y subir la información de comodatos a COLEXCOL</v>
      </c>
      <c r="AV30" s="3" t="str">
        <f>'2.Mapa'!AU$150</f>
        <v>Registradora museos</v>
      </c>
      <c r="AW30" s="3">
        <f>'2.Mapa'!AV$150</f>
        <v>44926</v>
      </c>
      <c r="AX30" s="3">
        <f>'2.Mapa'!AW$150</f>
        <v>0</v>
      </c>
      <c r="AY30" s="3">
        <f>'2.Mapa'!AX$150</f>
        <v>0</v>
      </c>
      <c r="AZ30" s="3">
        <f>'2.Mapa'!AY$150</f>
        <v>0</v>
      </c>
      <c r="BA30" s="3">
        <f>'2.Mapa'!AZ$150</f>
        <v>0</v>
      </c>
      <c r="BB30" s="3">
        <f>'2.Mapa'!BA$150</f>
        <v>0</v>
      </c>
      <c r="BC30" s="3">
        <f>'2.Mapa'!BB$150</f>
        <v>0</v>
      </c>
      <c r="BD30" s="3">
        <f>'2.Mapa'!BC$150</f>
        <v>0</v>
      </c>
      <c r="BE30" s="3">
        <f>'2.Mapa'!BD$150</f>
        <v>0</v>
      </c>
      <c r="BF30" s="3">
        <f>'2.Mapa'!BE$150</f>
        <v>0</v>
      </c>
      <c r="BG30" s="3">
        <f>'2.Mapa'!BF$150</f>
        <v>0</v>
      </c>
      <c r="BH30" s="3">
        <f>'2.Mapa'!BG$150</f>
        <v>0</v>
      </c>
      <c r="BI30" s="3">
        <f>'2.Mapa'!BH$150</f>
        <v>0</v>
      </c>
      <c r="BJ30" s="2"/>
    </row>
    <row r="31" spans="1:62" ht="24.75" customHeight="1" x14ac:dyDescent="0.3">
      <c r="A31" s="5">
        <v>156</v>
      </c>
      <c r="B31" s="1">
        <f t="shared" si="0"/>
        <v>21</v>
      </c>
      <c r="C31" s="3" t="str">
        <f>'2.Mapa'!A$156</f>
        <v>Apropiación social del conocimiento y del patrimonio</v>
      </c>
      <c r="D31" s="3">
        <f>'2.Mapa'!B$156</f>
        <v>21</v>
      </c>
      <c r="E31" s="3" t="str">
        <f>'2.Mapa'!C$156</f>
        <v>Información</v>
      </c>
      <c r="F31" s="3" t="str">
        <f>'2.Mapa'!D$156</f>
        <v>PROGRAMAS</v>
      </c>
      <c r="G31" s="3" t="str">
        <f>'2.Mapa'!E$156</f>
        <v>pérdida de confidencialidad</v>
      </c>
      <c r="H31" s="3" t="str">
        <f>'2.Mapa'!F$156</f>
        <v>Publicación no autorizada de información sensible</v>
      </c>
      <c r="I31" s="3" t="str">
        <f>'2.Mapa'!G$156</f>
        <v>Aplicación de los procedimientos exigidos en la contratación.</v>
      </c>
      <c r="J31" s="3" t="str">
        <f>'2.Mapa'!I$156</f>
        <v>Las vulnerabilidades de la columna anterior, pueden facilitar Publicación no autorizada de información sensible generando pérdida de confidencialidad de PROGRAMAS</v>
      </c>
      <c r="K31" s="3" t="str">
        <f>'2.Mapa'!J$156</f>
        <v>Ejecución y administración de procesos</v>
      </c>
      <c r="L31" s="3">
        <f>'2.Mapa'!K$156</f>
        <v>22</v>
      </c>
      <c r="M31" s="3" t="str">
        <f>'2.Mapa'!L$156</f>
        <v>Número de comodatos</v>
      </c>
      <c r="N31" s="3" t="str">
        <f>'2.Mapa'!M$156</f>
        <v>Reputacional</v>
      </c>
      <c r="O31" s="3" t="str">
        <f>'2.Mapa'!N$156</f>
        <v>La entidad a nivel nacional, con efecto publicitarios sostenible a nivel país</v>
      </c>
      <c r="P31" s="3" t="str">
        <f>'2.Mapa'!O$156</f>
        <v>Baja</v>
      </c>
      <c r="Q31" s="3">
        <f>'2.Mapa'!P$156</f>
        <v>0.4</v>
      </c>
      <c r="R31" s="3" t="str">
        <f>'2.Mapa'!Q$156</f>
        <v>Catastrófico</v>
      </c>
      <c r="S31" s="3">
        <f>'2.Mapa'!R$156</f>
        <v>1</v>
      </c>
      <c r="T31" s="3" t="str">
        <f>'2.Mapa'!S$156</f>
        <v>Extremo</v>
      </c>
      <c r="U31" s="3">
        <f>'2.Mapa'!T$156</f>
        <v>22</v>
      </c>
      <c r="V31" s="3">
        <f>'2.Mapa'!U$156</f>
        <v>1</v>
      </c>
      <c r="W31" s="3" t="str">
        <f>'2.Mapa'!V$156</f>
        <v>Coordinador de museos</v>
      </c>
      <c r="X31" s="3" t="str">
        <f>'2.Mapa'!W$156</f>
        <v>Validar que la información que se sube al portal institucional no corresponde a la calificada como clasificada.</v>
      </c>
      <c r="Y31" s="3" t="str">
        <f>'2.Mapa'!X$156</f>
        <v>no se ha definido</v>
      </c>
      <c r="Z31" s="3" t="str">
        <f>'2.Mapa'!Y$156</f>
        <v>Correctivo</v>
      </c>
      <c r="AA31" s="3" t="str">
        <f>'2.Mapa'!Z$156</f>
        <v>Manual</v>
      </c>
      <c r="AB31" s="3">
        <f>'2.Mapa'!AA$156</f>
        <v>0.25</v>
      </c>
      <c r="AC31" s="3" t="str">
        <f>'2.Mapa'!AB$156</f>
        <v>Impacto</v>
      </c>
      <c r="AD31" s="3">
        <f ca="1">'2.Mapa'!AC$156</f>
        <v>0</v>
      </c>
      <c r="AE31" s="3">
        <f ca="1">'2.Mapa'!AD$156</f>
        <v>0.25</v>
      </c>
      <c r="AF31" s="3" t="str">
        <f>'2.Mapa'!AE$156</f>
        <v>Sin documentar</v>
      </c>
      <c r="AG31" s="3" t="str">
        <f>'2.Mapa'!AF$156</f>
        <v>Aleatoria</v>
      </c>
      <c r="AH31" s="3" t="str">
        <f>'2.Mapa'!AG$156</f>
        <v>Sin registro</v>
      </c>
      <c r="AI31" s="3" t="str">
        <f>'2.Mapa'!AH$156</f>
        <v>Baja</v>
      </c>
      <c r="AJ31" s="3">
        <f>'2.Mapa'!AI$156</f>
        <v>0.4</v>
      </c>
      <c r="AK31" s="3" t="str">
        <f>'2.Mapa'!AJ$156</f>
        <v>Mayor</v>
      </c>
      <c r="AL31" s="3">
        <f>'2.Mapa'!AK$156</f>
        <v>0.75</v>
      </c>
      <c r="AM31" s="3" t="str">
        <f>'2.Mapa'!AL$156</f>
        <v>Alto</v>
      </c>
      <c r="AN31" s="3" t="str">
        <f ca="1">'2.Mapa'!AM$156</f>
        <v>Baja</v>
      </c>
      <c r="AO31" s="3">
        <f ca="1">'2.Mapa'!AN$156</f>
        <v>0.4</v>
      </c>
      <c r="AP31" s="3" t="str">
        <f ca="1">'2.Mapa'!AO$156</f>
        <v>Mayor</v>
      </c>
      <c r="AQ31" s="3">
        <f ca="1">'2.Mapa'!AP$156</f>
        <v>0.75</v>
      </c>
      <c r="AR31" s="3" t="str">
        <f ca="1">'2.Mapa'!AQ$156</f>
        <v>Alto</v>
      </c>
      <c r="AS31" s="3">
        <f ca="1">'2.Mapa'!AR$156</f>
        <v>16</v>
      </c>
      <c r="AT31" s="3" t="str">
        <f>'2.Mapa'!AS$156</f>
        <v>Reducir (mitigar)</v>
      </c>
      <c r="AU31" s="3" t="str">
        <f>'2.Mapa'!AT$156</f>
        <v xml:space="preserve">Establecer unas condiciones documentadas para la publicación o anonimización de datos de carácter sensible en los comodatos. (nombre, cédula, avalúo de la obra). 
Escalar a Jurídica </v>
      </c>
      <c r="AV31" s="3" t="str">
        <f>'2.Mapa'!AU$156</f>
        <v>Coordinador museos
asesor jurídico
oficial de seguridad de la información</v>
      </c>
      <c r="AW31" s="3">
        <f>'2.Mapa'!AV$156</f>
        <v>44926</v>
      </c>
      <c r="AX31" s="3">
        <f>'2.Mapa'!AW$156</f>
        <v>0</v>
      </c>
      <c r="AY31" s="3">
        <f>'2.Mapa'!AX$156</f>
        <v>0</v>
      </c>
      <c r="AZ31" s="3">
        <f>'2.Mapa'!AY$156</f>
        <v>0</v>
      </c>
      <c r="BA31" s="3">
        <f>'2.Mapa'!AZ$156</f>
        <v>0</v>
      </c>
      <c r="BB31" s="3">
        <f>'2.Mapa'!BA$156</f>
        <v>0</v>
      </c>
      <c r="BC31" s="3">
        <f>'2.Mapa'!BB$156</f>
        <v>0</v>
      </c>
      <c r="BD31" s="3">
        <f>'2.Mapa'!BC$156</f>
        <v>0</v>
      </c>
      <c r="BE31" s="3">
        <f>'2.Mapa'!BD$156</f>
        <v>0</v>
      </c>
      <c r="BF31" s="3">
        <f>'2.Mapa'!BE$156</f>
        <v>0</v>
      </c>
      <c r="BG31" s="3">
        <f>'2.Mapa'!BF$156</f>
        <v>0</v>
      </c>
      <c r="BH31" s="3">
        <f>'2.Mapa'!BG$156</f>
        <v>0</v>
      </c>
      <c r="BI31" s="3">
        <f>'2.Mapa'!BH$156</f>
        <v>0</v>
      </c>
      <c r="BJ31" s="2"/>
    </row>
    <row r="32" spans="1:62" ht="24.75" customHeight="1" x14ac:dyDescent="0.3">
      <c r="A32" s="5">
        <v>162</v>
      </c>
      <c r="B32" s="1">
        <f t="shared" si="0"/>
        <v>22</v>
      </c>
      <c r="C32" s="3" t="str">
        <f>'2.Mapa'!A$162</f>
        <v>Apropiación social del conocimiento y del patrimonio</v>
      </c>
      <c r="D32" s="3">
        <f>'2.Mapa'!B$162</f>
        <v>22</v>
      </c>
      <c r="E32" s="3" t="str">
        <f>'2.Mapa'!C$162</f>
        <v>Software</v>
      </c>
      <c r="F32" s="3" t="str">
        <f>'2.Mapa'!D$162</f>
        <v>PROGRAMAS DE GESTIÓN DE MUSEOS / P.G.M.- Registro y administración de las colecciones (colexcol)</v>
      </c>
      <c r="G32" s="3" t="str">
        <f>'2.Mapa'!E$162</f>
        <v>pérdida de disponibilidad</v>
      </c>
      <c r="H32" s="3" t="str">
        <f>'2.Mapa'!F$162</f>
        <v>Daños físicos y/o lógicos de software</v>
      </c>
      <c r="I32" s="3" t="str">
        <f>'2.Mapa'!G$162</f>
        <v>Carencia del rol "registrador" con perfil profesional el cual debe ser de planta de la Entidad.</v>
      </c>
      <c r="J32" s="3" t="str">
        <f>'2.Mapa'!I$162</f>
        <v>Las vulnerabilidades de la columna anterior, pueden facilitar Daños físicos y/o lógicos de software generando pérdida de disponibilidad de PROGRAMAS DE GESTIÓN DE MUSEOS / P.G.M.- Registro y administración de las colecciones (colexcol)</v>
      </c>
      <c r="K32" s="3" t="str">
        <f>'2.Mapa'!J$162</f>
        <v>Usuarios, productos y prácticas organizacionales</v>
      </c>
      <c r="L32" s="3">
        <f>'2.Mapa'!K$162</f>
        <v>2100</v>
      </c>
      <c r="M32" s="3" t="str">
        <f>'2.Mapa'!L$162</f>
        <v xml:space="preserve">Número de horas de servicio </v>
      </c>
      <c r="N32" s="3" t="str">
        <f>'2.Mapa'!M$162</f>
        <v>Reputacional</v>
      </c>
      <c r="O32" s="3" t="str">
        <f>'2.Mapa'!N$162</f>
        <v>La entidad con efecto publicitario sostenido a nivel de sector administrativo, nivel departamental o municipal</v>
      </c>
      <c r="P32" s="3" t="str">
        <f>'2.Mapa'!O$162</f>
        <v>Alta</v>
      </c>
      <c r="Q32" s="3">
        <f>'2.Mapa'!P$162</f>
        <v>0.8</v>
      </c>
      <c r="R32" s="3" t="str">
        <f>'2.Mapa'!Q$162</f>
        <v>Mayor</v>
      </c>
      <c r="S32" s="3">
        <f>'2.Mapa'!R$162</f>
        <v>0.8</v>
      </c>
      <c r="T32" s="3" t="str">
        <f>'2.Mapa'!S$162</f>
        <v>Alto</v>
      </c>
      <c r="U32" s="3">
        <f>'2.Mapa'!T$162</f>
        <v>19</v>
      </c>
      <c r="V32" s="3">
        <f>'2.Mapa'!U$162</f>
        <v>1</v>
      </c>
      <c r="W32" s="3" t="str">
        <f>'2.Mapa'!V$162</f>
        <v>Funcionario técnico 3100 grado 08 con el rol registrador de museos</v>
      </c>
      <c r="X32" s="3" t="str">
        <f>'2.Mapa'!W$162</f>
        <v>Registrar los datos de la ficha técnica básica de cada objeto de la colecciones de acuerdo con los parámetros del software colexcol.</v>
      </c>
      <c r="Y32" s="3" t="str">
        <f>'2.Mapa'!X$162</f>
        <v>A través de las directrices del museo Nacional de Colombia, el PFM y el ICOM</v>
      </c>
      <c r="Z32" s="3" t="str">
        <f>'2.Mapa'!Y$162</f>
        <v>Preventivo</v>
      </c>
      <c r="AA32" s="3" t="str">
        <f>'2.Mapa'!Z$162</f>
        <v>Automático</v>
      </c>
      <c r="AB32" s="3">
        <f>'2.Mapa'!AA$162</f>
        <v>0.5</v>
      </c>
      <c r="AC32" s="3" t="str">
        <f>'2.Mapa'!AB$162</f>
        <v>Probabilidad</v>
      </c>
      <c r="AD32" s="3">
        <f ca="1">'2.Mapa'!AC$162</f>
        <v>0.52</v>
      </c>
      <c r="AE32" s="3">
        <f ca="1">'2.Mapa'!AD$162</f>
        <v>0</v>
      </c>
      <c r="AF32" s="3" t="str">
        <f>'2.Mapa'!AE$162</f>
        <v>Documentado</v>
      </c>
      <c r="AG32" s="3" t="str">
        <f>'2.Mapa'!AF$162</f>
        <v>Aleatoria</v>
      </c>
      <c r="AH32" s="3" t="str">
        <f>'2.Mapa'!AG$162</f>
        <v>Con registro</v>
      </c>
      <c r="AI32" s="3" t="str">
        <f>'2.Mapa'!AH$162</f>
        <v>Baja</v>
      </c>
      <c r="AJ32" s="3">
        <f>'2.Mapa'!AI$162</f>
        <v>0.4</v>
      </c>
      <c r="AK32" s="3" t="str">
        <f>'2.Mapa'!AJ$162</f>
        <v>Mayor</v>
      </c>
      <c r="AL32" s="3">
        <f>'2.Mapa'!AK$162</f>
        <v>0.8</v>
      </c>
      <c r="AM32" s="3" t="str">
        <f>'2.Mapa'!AL$162</f>
        <v>Alto</v>
      </c>
      <c r="AN32" s="3" t="str">
        <f ca="1">'2.Mapa'!AM$162</f>
        <v>Baja</v>
      </c>
      <c r="AO32" s="3">
        <f ca="1">'2.Mapa'!AN$162</f>
        <v>0.27999999999999997</v>
      </c>
      <c r="AP32" s="3" t="str">
        <f ca="1">'2.Mapa'!AO$162</f>
        <v>Mayor</v>
      </c>
      <c r="AQ32" s="3">
        <f ca="1">'2.Mapa'!AP$162</f>
        <v>0.8</v>
      </c>
      <c r="AR32" s="3" t="str">
        <f ca="1">'2.Mapa'!AQ$162</f>
        <v>Alto</v>
      </c>
      <c r="AS32" s="3">
        <f ca="1">'2.Mapa'!AR$162</f>
        <v>16</v>
      </c>
      <c r="AT32" s="3" t="str">
        <f>'2.Mapa'!AS$162</f>
        <v>Aceptar</v>
      </c>
      <c r="AU32" s="3" t="str">
        <f>'2.Mapa'!AT$162</f>
        <v>Mantener el control existente</v>
      </c>
      <c r="AV32" s="3" t="str">
        <f>'2.Mapa'!AU$162</f>
        <v>Funcionario técnico 3100 grado 08 con el rol registrador de museos</v>
      </c>
      <c r="AW32" s="3">
        <f>'2.Mapa'!AV$162</f>
        <v>44926</v>
      </c>
      <c r="AX32" s="3">
        <f>'2.Mapa'!AW$162</f>
        <v>0</v>
      </c>
      <c r="AY32" s="3">
        <f>'2.Mapa'!AX$162</f>
        <v>0</v>
      </c>
      <c r="AZ32" s="3">
        <f>'2.Mapa'!AY$162</f>
        <v>0</v>
      </c>
      <c r="BA32" s="3">
        <f>'2.Mapa'!AZ$162</f>
        <v>0</v>
      </c>
      <c r="BB32" s="3">
        <f>'2.Mapa'!BA$162</f>
        <v>0</v>
      </c>
      <c r="BC32" s="3">
        <f>'2.Mapa'!BB$162</f>
        <v>0</v>
      </c>
      <c r="BD32" s="3">
        <f>'2.Mapa'!BC$162</f>
        <v>0</v>
      </c>
      <c r="BE32" s="3">
        <f>'2.Mapa'!BD$162</f>
        <v>0</v>
      </c>
      <c r="BF32" s="3">
        <f>'2.Mapa'!BE$162</f>
        <v>0</v>
      </c>
      <c r="BG32" s="3">
        <f>'2.Mapa'!BF$162</f>
        <v>0</v>
      </c>
      <c r="BH32" s="3">
        <f>'2.Mapa'!BG$162</f>
        <v>0</v>
      </c>
      <c r="BI32" s="3">
        <f>'2.Mapa'!BH$162</f>
        <v>0</v>
      </c>
      <c r="BJ32" s="2"/>
    </row>
    <row r="33" spans="1:62" ht="24.75" customHeight="1" x14ac:dyDescent="0.3">
      <c r="A33" s="5">
        <v>168</v>
      </c>
      <c r="B33" s="1">
        <f t="shared" si="0"/>
        <v>23</v>
      </c>
      <c r="C33" s="3" t="str">
        <f>'2.Mapa'!A$168</f>
        <v>Apropiación social del conocimiento y del patrimonio</v>
      </c>
      <c r="D33" s="3">
        <f>'2.Mapa'!B$168</f>
        <v>23</v>
      </c>
      <c r="E33" s="3" t="str">
        <f>'2.Mapa'!C$168</f>
        <v>Software</v>
      </c>
      <c r="F33" s="3" t="str">
        <f>'2.Mapa'!D$168</f>
        <v>PROGRAMAS DE GESTIÓN DE MUSEOS / P.G.M.- Registro y administración de las colecciones (colexcol)</v>
      </c>
      <c r="G33" s="3" t="str">
        <f>'2.Mapa'!E$168</f>
        <v>pérdida de integridad</v>
      </c>
      <c r="H33" s="3" t="str">
        <f>'2.Mapa'!F$168</f>
        <v>Información inexacta</v>
      </c>
      <c r="I33" s="3" t="str">
        <f>'2.Mapa'!G$168</f>
        <v>Varias personas que ingresen al aplicativo y tengan permisos de escritura en este.</v>
      </c>
      <c r="J33" s="3" t="str">
        <f>'2.Mapa'!I$168</f>
        <v>Las vulnerabilidades de la columna anterior, pueden facilitar Información inexacta generando pérdida de integridad de PROGRAMAS DE GESTIÓN DE MUSEOS / P.G.M.- Registro y administración de las colecciones (colexcol)</v>
      </c>
      <c r="K33" s="3" t="str">
        <f>'2.Mapa'!J$168</f>
        <v>Ejecución y administración de procesos</v>
      </c>
      <c r="L33" s="3">
        <f>'2.Mapa'!K$168</f>
        <v>2100</v>
      </c>
      <c r="M33" s="3" t="str">
        <f>'2.Mapa'!L$168</f>
        <v xml:space="preserve">Número de horas de servicio </v>
      </c>
      <c r="N33" s="3" t="str">
        <f>'2.Mapa'!M$168</f>
        <v>Reputacional</v>
      </c>
      <c r="O33" s="3" t="str">
        <f>'2.Mapa'!N$168</f>
        <v>La entidad con algunos usuarios de relevancia frente al logro de los objetivos</v>
      </c>
      <c r="P33" s="3" t="str">
        <f>'2.Mapa'!O$168</f>
        <v>Alta</v>
      </c>
      <c r="Q33" s="3">
        <f>'2.Mapa'!P$168</f>
        <v>0.8</v>
      </c>
      <c r="R33" s="3" t="str">
        <f>'2.Mapa'!Q$168</f>
        <v>Moderado</v>
      </c>
      <c r="S33" s="3">
        <f>'2.Mapa'!R$168</f>
        <v>0.6</v>
      </c>
      <c r="T33" s="3" t="str">
        <f>'2.Mapa'!S$168</f>
        <v>Alto</v>
      </c>
      <c r="U33" s="3">
        <f>'2.Mapa'!T$168</f>
        <v>15</v>
      </c>
      <c r="V33" s="3">
        <f>'2.Mapa'!U$168</f>
        <v>1</v>
      </c>
      <c r="W33" s="3" t="str">
        <f>'2.Mapa'!V$168</f>
        <v xml:space="preserve">Contratista con el rol conservadora </v>
      </c>
      <c r="X33" s="3" t="str">
        <f>'2.Mapa'!W$168</f>
        <v>Validar que los perfiles de acceso y escritura sean asignados correctamente</v>
      </c>
      <c r="Y33" s="3" t="str">
        <f>'2.Mapa'!X$168</f>
        <v>A través de los reportes automáticos generados por el software</v>
      </c>
      <c r="Z33" s="3" t="str">
        <f>'2.Mapa'!Y$168</f>
        <v>Preventivo</v>
      </c>
      <c r="AA33" s="3" t="str">
        <f>'2.Mapa'!Z$168</f>
        <v>Manual</v>
      </c>
      <c r="AB33" s="3">
        <f>'2.Mapa'!AA$168</f>
        <v>0.4</v>
      </c>
      <c r="AC33" s="3" t="str">
        <f>'2.Mapa'!AB$168</f>
        <v>Probabilidad</v>
      </c>
      <c r="AD33" s="3">
        <f ca="1">'2.Mapa'!AC$168</f>
        <v>0.51200000000000001</v>
      </c>
      <c r="AE33" s="3">
        <f ca="1">'2.Mapa'!AD$168</f>
        <v>0</v>
      </c>
      <c r="AF33" s="3" t="str">
        <f>'2.Mapa'!AE$168</f>
        <v>Documentado</v>
      </c>
      <c r="AG33" s="3" t="str">
        <f>'2.Mapa'!AF$168</f>
        <v>Aleatoria</v>
      </c>
      <c r="AH33" s="3" t="str">
        <f>'2.Mapa'!AG$168</f>
        <v>Con registro</v>
      </c>
      <c r="AI33" s="3" t="str">
        <f>'2.Mapa'!AH$168</f>
        <v>Media</v>
      </c>
      <c r="AJ33" s="3">
        <f>'2.Mapa'!AI$168</f>
        <v>0.48</v>
      </c>
      <c r="AK33" s="3" t="str">
        <f>'2.Mapa'!AJ$168</f>
        <v>Moderado</v>
      </c>
      <c r="AL33" s="3">
        <f>'2.Mapa'!AK$168</f>
        <v>0.6</v>
      </c>
      <c r="AM33" s="3" t="str">
        <f>'2.Mapa'!AL$168</f>
        <v>Moderado</v>
      </c>
      <c r="AN33" s="3" t="str">
        <f ca="1">'2.Mapa'!AM$168</f>
        <v>Baja</v>
      </c>
      <c r="AO33" s="3">
        <f ca="1">'2.Mapa'!AN$168</f>
        <v>0.28799999999999998</v>
      </c>
      <c r="AP33" s="3" t="str">
        <f ca="1">'2.Mapa'!AO$168</f>
        <v>Moderado</v>
      </c>
      <c r="AQ33" s="3">
        <f ca="1">'2.Mapa'!AP$168</f>
        <v>0.6</v>
      </c>
      <c r="AR33" s="3" t="str">
        <f ca="1">'2.Mapa'!AQ$168</f>
        <v>Moderado</v>
      </c>
      <c r="AS33" s="3">
        <f ca="1">'2.Mapa'!AR$168</f>
        <v>10</v>
      </c>
      <c r="AT33" s="3" t="str">
        <f>'2.Mapa'!AS$168</f>
        <v>Aceptar</v>
      </c>
      <c r="AU33" s="3" t="str">
        <f>'2.Mapa'!AT$168</f>
        <v>Mantener el control existente</v>
      </c>
      <c r="AV33" s="3" t="str">
        <f>'2.Mapa'!AU$168</f>
        <v>Contratista con el rol conservadora 
Coordinador de museos</v>
      </c>
      <c r="AW33" s="3">
        <f>'2.Mapa'!AV$168</f>
        <v>44926</v>
      </c>
      <c r="AX33" s="3">
        <f>'2.Mapa'!AW$168</f>
        <v>0</v>
      </c>
      <c r="AY33" s="3">
        <f>'2.Mapa'!AX$168</f>
        <v>0</v>
      </c>
      <c r="AZ33" s="3">
        <f>'2.Mapa'!AY$168</f>
        <v>0</v>
      </c>
      <c r="BA33" s="3">
        <f>'2.Mapa'!AZ$168</f>
        <v>0</v>
      </c>
      <c r="BB33" s="3">
        <f>'2.Mapa'!BA$168</f>
        <v>0</v>
      </c>
      <c r="BC33" s="3">
        <f>'2.Mapa'!BB$168</f>
        <v>0</v>
      </c>
      <c r="BD33" s="3">
        <f>'2.Mapa'!BC$168</f>
        <v>0</v>
      </c>
      <c r="BE33" s="3">
        <f>'2.Mapa'!BD$168</f>
        <v>0</v>
      </c>
      <c r="BF33" s="3">
        <f>'2.Mapa'!BE$168</f>
        <v>0</v>
      </c>
      <c r="BG33" s="3">
        <f>'2.Mapa'!BF$168</f>
        <v>0</v>
      </c>
      <c r="BH33" s="3">
        <f>'2.Mapa'!BG$168</f>
        <v>0</v>
      </c>
      <c r="BI33" s="3">
        <f>'2.Mapa'!BH$168</f>
        <v>0</v>
      </c>
      <c r="BJ33" s="2"/>
    </row>
    <row r="34" spans="1:62" ht="24.75" customHeight="1" x14ac:dyDescent="0.3">
      <c r="A34" s="5">
        <v>174</v>
      </c>
      <c r="B34" s="1">
        <f t="shared" si="0"/>
        <v>2</v>
      </c>
      <c r="C34" s="3" t="str">
        <f>'2.Mapa'!A$174</f>
        <v>Direccionamiento estratégico</v>
      </c>
      <c r="D34" s="3">
        <f>'2.Mapa'!B$174</f>
        <v>2</v>
      </c>
      <c r="E34" s="3" t="str">
        <f>'2.Mapa'!C$174</f>
        <v>Información</v>
      </c>
      <c r="F34" s="3" t="str">
        <f>'2.Mapa'!D$174</f>
        <v>ACTAS DEL CONSEJO DIRECTIVO Y RESOLUCIONES</v>
      </c>
      <c r="G34" s="3" t="str">
        <f>'2.Mapa'!E$174</f>
        <v>pérdida de disponibilidad</v>
      </c>
      <c r="H34" s="3" t="str">
        <f>'2.Mapa'!F$174</f>
        <v>extravío del documento</v>
      </c>
      <c r="I34" s="3" t="str">
        <f>'2.Mapa'!G$174</f>
        <v>Se realiza el préstamo del documento</v>
      </c>
      <c r="J34" s="3" t="str">
        <f>'2.Mapa'!I$174</f>
        <v>Las vulnerabilidades de la columna anterior, pueden facilitar extravío del documento generando pérdida de disponibilidad de ACTAS DEL CONSEJO DIRECTIVO Y RESOLUCIONES</v>
      </c>
      <c r="K34" s="3" t="str">
        <f>'2.Mapa'!J$174</f>
        <v>Usuarios, productos y prácticas organizacionales</v>
      </c>
      <c r="L34" s="3">
        <f>'2.Mapa'!K$174</f>
        <v>4</v>
      </c>
      <c r="M34" s="3" t="str">
        <f>'2.Mapa'!L$174</f>
        <v>Número de sesiones de consejo directivo</v>
      </c>
      <c r="N34" s="3" t="str">
        <f>'2.Mapa'!M$174</f>
        <v>Reputacional</v>
      </c>
      <c r="O34" s="3" t="str">
        <f>'2.Mapa'!N$174</f>
        <v>La entidad con algunos usuarios de relevancia frente al logro de los objetivos</v>
      </c>
      <c r="P34" s="3" t="str">
        <f>'2.Mapa'!O$174</f>
        <v>Baja</v>
      </c>
      <c r="Q34" s="3">
        <f>'2.Mapa'!P$174</f>
        <v>0.4</v>
      </c>
      <c r="R34" s="3" t="str">
        <f>'2.Mapa'!Q$174</f>
        <v>Moderado</v>
      </c>
      <c r="S34" s="3">
        <f>'2.Mapa'!R$174</f>
        <v>0.6</v>
      </c>
      <c r="T34" s="3" t="str">
        <f>'2.Mapa'!S$174</f>
        <v>Moderado</v>
      </c>
      <c r="U34" s="3">
        <f>'2.Mapa'!T$174</f>
        <v>10</v>
      </c>
      <c r="V34" s="3">
        <f>'2.Mapa'!U$174</f>
        <v>1</v>
      </c>
      <c r="W34" s="3" t="str">
        <f>'2.Mapa'!V$174</f>
        <v>Técnico administrativo</v>
      </c>
      <c r="X34" s="3" t="str">
        <f>'2.Mapa'!W$174</f>
        <v>Verificar que una vez diligenciada el acta en su totalidad con sus respectivas firmas se realice el proceso de digitalización de esta.</v>
      </c>
      <c r="Y34" s="3" t="str">
        <f>'2.Mapa'!X$174</f>
        <v>A través de la revisión de cada integrante del comité y verificación de firmas</v>
      </c>
      <c r="Z34" s="3" t="str">
        <f>'2.Mapa'!Y$174</f>
        <v>Preventivo</v>
      </c>
      <c r="AA34" s="3" t="str">
        <f>'2.Mapa'!Z$174</f>
        <v>Manual</v>
      </c>
      <c r="AB34" s="3">
        <f>'2.Mapa'!AA$174</f>
        <v>0.4</v>
      </c>
      <c r="AC34" s="3" t="str">
        <f>'2.Mapa'!AB$174</f>
        <v>Probabilidad</v>
      </c>
      <c r="AD34" s="3">
        <f ca="1">'2.Mapa'!AC$174</f>
        <v>0.16000000000000003</v>
      </c>
      <c r="AE34" s="3">
        <f ca="1">'2.Mapa'!AD$174</f>
        <v>0</v>
      </c>
      <c r="AF34" s="3" t="str">
        <f>'2.Mapa'!AE$174</f>
        <v>Documentado</v>
      </c>
      <c r="AG34" s="3" t="str">
        <f>'2.Mapa'!AF$174</f>
        <v>Aleatoria</v>
      </c>
      <c r="AH34" s="3" t="str">
        <f>'2.Mapa'!AG$174</f>
        <v>Con registro</v>
      </c>
      <c r="AI34" s="3" t="str">
        <f>'2.Mapa'!AH$174</f>
        <v>Baja</v>
      </c>
      <c r="AJ34" s="3">
        <f>'2.Mapa'!AI$174</f>
        <v>0.24</v>
      </c>
      <c r="AK34" s="3" t="str">
        <f>'2.Mapa'!AJ$174</f>
        <v>Moderado</v>
      </c>
      <c r="AL34" s="3">
        <f>'2.Mapa'!AK$174</f>
        <v>0.6</v>
      </c>
      <c r="AM34" s="3" t="str">
        <f>'2.Mapa'!AL$174</f>
        <v>Moderado</v>
      </c>
      <c r="AN34" s="3" t="str">
        <f ca="1">'2.Mapa'!AM$174</f>
        <v>Baja</v>
      </c>
      <c r="AO34" s="3">
        <f ca="1">'2.Mapa'!AN$174</f>
        <v>0.24</v>
      </c>
      <c r="AP34" s="3" t="str">
        <f ca="1">'2.Mapa'!AO$174</f>
        <v>Moderado</v>
      </c>
      <c r="AQ34" s="3">
        <f ca="1">'2.Mapa'!AP$174</f>
        <v>0.6</v>
      </c>
      <c r="AR34" s="3" t="str">
        <f ca="1">'2.Mapa'!AQ$174</f>
        <v>Moderado</v>
      </c>
      <c r="AS34" s="3">
        <f ca="1">'2.Mapa'!AR$174</f>
        <v>10</v>
      </c>
      <c r="AT34" s="3" t="str">
        <f>'2.Mapa'!AS$174</f>
        <v>Aceptar</v>
      </c>
      <c r="AU34" s="3" t="str">
        <f>'2.Mapa'!AT$174</f>
        <v>Mantener el control existente
Verificar que una vez diligenciada el acta en su totalidad con sus respectivas firmas se realice el proceso de digitalización de esta.</v>
      </c>
      <c r="AV34" s="3" t="str">
        <f>'2.Mapa'!AU$174</f>
        <v>Técnico administrativo</v>
      </c>
      <c r="AW34" s="3">
        <f>'2.Mapa'!AV$174</f>
        <v>44926</v>
      </c>
      <c r="AX34" s="3">
        <f>'2.Mapa'!AW$174</f>
        <v>0</v>
      </c>
      <c r="AY34" s="3">
        <f>'2.Mapa'!AX$174</f>
        <v>0</v>
      </c>
      <c r="AZ34" s="3">
        <f>'2.Mapa'!AY$174</f>
        <v>0</v>
      </c>
      <c r="BA34" s="3">
        <f>'2.Mapa'!AZ$174</f>
        <v>0</v>
      </c>
      <c r="BB34" s="3">
        <f>'2.Mapa'!BA$174</f>
        <v>0</v>
      </c>
      <c r="BC34" s="3">
        <f>'2.Mapa'!BB$174</f>
        <v>0</v>
      </c>
      <c r="BD34" s="3">
        <f>'2.Mapa'!BC$174</f>
        <v>0</v>
      </c>
      <c r="BE34" s="3">
        <f>'2.Mapa'!BD$174</f>
        <v>0</v>
      </c>
      <c r="BF34" s="3">
        <f>'2.Mapa'!BE$174</f>
        <v>0</v>
      </c>
      <c r="BG34" s="3">
        <f>'2.Mapa'!BF$174</f>
        <v>0</v>
      </c>
      <c r="BH34" s="3">
        <f>'2.Mapa'!BG$174</f>
        <v>0</v>
      </c>
      <c r="BI34" s="3">
        <f>'2.Mapa'!BH$174</f>
        <v>0</v>
      </c>
      <c r="BJ34" s="2"/>
    </row>
    <row r="35" spans="1:62" ht="24.75" customHeight="1" x14ac:dyDescent="0.3">
      <c r="A35" s="5">
        <v>180</v>
      </c>
      <c r="B35" s="1">
        <f t="shared" si="0"/>
        <v>3</v>
      </c>
      <c r="C35" s="3" t="str">
        <f>'2.Mapa'!A$180</f>
        <v>Direccionamiento estratégico</v>
      </c>
      <c r="D35" s="3">
        <f>'2.Mapa'!B$180</f>
        <v>3</v>
      </c>
      <c r="E35" s="3" t="str">
        <f>'2.Mapa'!C$180</f>
        <v>Servicios</v>
      </c>
      <c r="F35" s="3" t="str">
        <f>'2.Mapa'!D$180</f>
        <v>SISTEMA INTEGRADO DE GESTIÓN / S.I.G / Gestión seguridad de la información (SGSI)</v>
      </c>
      <c r="G35" s="3" t="str">
        <f>'2.Mapa'!E$180</f>
        <v>pérdida de disponibilidad</v>
      </c>
      <c r="H35" s="3" t="str">
        <f>'2.Mapa'!F$180</f>
        <v>Eventos que puedan desencadenar incidentes cuyo impacto genera daños o pérdidas en los activos de información críticos</v>
      </c>
      <c r="I35" s="3" t="str">
        <f>'2.Mapa'!G$180</f>
        <v>Desconocimiento por parte de la Alta dirección acerca de la importancia y relevancia del SGSI.</v>
      </c>
      <c r="J35" s="3" t="str">
        <f>'2.Mapa'!I$180</f>
        <v>Las vulnerabilidades de la columna anterior, pueden facilitar Eventos que puedan desencadenar incidentes cuyo impacto genera daños o pérdidas en los activos de información críticos generando pérdida de disponibilidad de SISTEMA INTEGRADO DE GESTIÓN / S.I.G / Gestión seguridad de la información (SGSI)</v>
      </c>
      <c r="K35" s="3" t="str">
        <f>'2.Mapa'!J$180</f>
        <v>Usuarios, productos y prácticas organizacionales</v>
      </c>
      <c r="L35" s="3">
        <f>'2.Mapa'!K$180</f>
        <v>8760</v>
      </c>
      <c r="M35" s="3" t="str">
        <f>'2.Mapa'!L$180</f>
        <v xml:space="preserve">Número de horas de servicio </v>
      </c>
      <c r="N35" s="3" t="str">
        <f>'2.Mapa'!M$180</f>
        <v>Reputacional</v>
      </c>
      <c r="O35" s="3" t="str">
        <f>'2.Mapa'!N$180</f>
        <v>La entidad a nivel nacional, con efecto publicitarios sostenible a nivel país</v>
      </c>
      <c r="P35" s="3" t="str">
        <f>'2.Mapa'!O$180</f>
        <v>Muy Alta</v>
      </c>
      <c r="Q35" s="3">
        <f>'2.Mapa'!P$180</f>
        <v>1</v>
      </c>
      <c r="R35" s="3" t="str">
        <f>'2.Mapa'!Q$180</f>
        <v>Catastrófico</v>
      </c>
      <c r="S35" s="3">
        <f>'2.Mapa'!R$180</f>
        <v>1</v>
      </c>
      <c r="T35" s="3" t="str">
        <f>'2.Mapa'!S$180</f>
        <v>Extremo</v>
      </c>
      <c r="U35" s="3">
        <f>'2.Mapa'!T$180</f>
        <v>25</v>
      </c>
      <c r="V35" s="3">
        <f>'2.Mapa'!U$180</f>
        <v>1</v>
      </c>
      <c r="W35" s="3" t="str">
        <f>'2.Mapa'!V$180</f>
        <v>Dirección general</v>
      </c>
      <c r="X35" s="3" t="str">
        <f>'2.Mapa'!W$180</f>
        <v>Revisar los avances, compromisos y seguimientos realizados al sistema de gestión de seguridad de la información para la toma de decisiones aplicables según sea el caso.</v>
      </c>
      <c r="Y35" s="3" t="str">
        <f>'2.Mapa'!X$180</f>
        <v>A través de los informes de desempeño presentados por el oficial de seguridad de la información y la revisión, participación y aprobación de los documentos relacionados con el SGSI.</v>
      </c>
      <c r="Z35" s="3" t="str">
        <f>'2.Mapa'!Y$180</f>
        <v>Preventivo</v>
      </c>
      <c r="AA35" s="3" t="str">
        <f>'2.Mapa'!Z$180</f>
        <v>Manual</v>
      </c>
      <c r="AB35" s="3">
        <f>'2.Mapa'!AA$180</f>
        <v>0.4</v>
      </c>
      <c r="AC35" s="3" t="str">
        <f>'2.Mapa'!AB$180</f>
        <v>Probabilidad</v>
      </c>
      <c r="AD35" s="3">
        <f ca="1">'2.Mapa'!AC$180</f>
        <v>0.9244</v>
      </c>
      <c r="AE35" s="3">
        <f ca="1">'2.Mapa'!AD$180</f>
        <v>0</v>
      </c>
      <c r="AF35" s="3" t="str">
        <f>'2.Mapa'!AE$180</f>
        <v>Documentado</v>
      </c>
      <c r="AG35" s="3" t="str">
        <f>'2.Mapa'!AF$180</f>
        <v>Aleatoria</v>
      </c>
      <c r="AH35" s="3" t="str">
        <f>'2.Mapa'!AG$180</f>
        <v>Con registro</v>
      </c>
      <c r="AI35" s="3" t="str">
        <f>'2.Mapa'!AH$180</f>
        <v>Media</v>
      </c>
      <c r="AJ35" s="3">
        <f>'2.Mapa'!AI$180</f>
        <v>0.6</v>
      </c>
      <c r="AK35" s="3" t="str">
        <f>'2.Mapa'!AJ$180</f>
        <v>Catastrófico</v>
      </c>
      <c r="AL35" s="3">
        <f>'2.Mapa'!AK$180</f>
        <v>1</v>
      </c>
      <c r="AM35" s="3" t="str">
        <f>'2.Mapa'!AL$180</f>
        <v>Extremo</v>
      </c>
      <c r="AN35" s="3" t="str">
        <f ca="1">'2.Mapa'!AM$180</f>
        <v>Muy Baja</v>
      </c>
      <c r="AO35" s="3">
        <f ca="1">'2.Mapa'!AN$180</f>
        <v>7.5600000000000001E-2</v>
      </c>
      <c r="AP35" s="3" t="str">
        <f ca="1">'2.Mapa'!AO$180</f>
        <v>Catastrófico</v>
      </c>
      <c r="AQ35" s="3">
        <f ca="1">'2.Mapa'!AP$180</f>
        <v>1</v>
      </c>
      <c r="AR35" s="3" t="str">
        <f ca="1">'2.Mapa'!AQ$180</f>
        <v>Extremo</v>
      </c>
      <c r="AS35" s="3">
        <f ca="1">'2.Mapa'!AR$180</f>
        <v>21</v>
      </c>
      <c r="AT35" s="3" t="str">
        <f>'2.Mapa'!AS$180</f>
        <v>Reducir (mitigar)</v>
      </c>
      <c r="AU35" s="3" t="str">
        <f>'2.Mapa'!AT$180</f>
        <v>Elaborar el plan de continuidad de la Entidad para aquellos activos de información críticos</v>
      </c>
      <c r="AV35" s="3" t="str">
        <f>'2.Mapa'!AU$180</f>
        <v>Contratista - oficial de seguridad de la información</v>
      </c>
      <c r="AW35" s="3">
        <f>'2.Mapa'!AV$180</f>
        <v>44926</v>
      </c>
      <c r="AX35" s="3">
        <f>'2.Mapa'!AW$180</f>
        <v>0</v>
      </c>
      <c r="AY35" s="3">
        <f>'2.Mapa'!AX$180</f>
        <v>0</v>
      </c>
      <c r="AZ35" s="3">
        <f>'2.Mapa'!AY$180</f>
        <v>0</v>
      </c>
      <c r="BA35" s="3">
        <f>'2.Mapa'!AZ$180</f>
        <v>0</v>
      </c>
      <c r="BB35" s="3">
        <f>'2.Mapa'!BA$180</f>
        <v>0</v>
      </c>
      <c r="BC35" s="3">
        <f>'2.Mapa'!BB$180</f>
        <v>0</v>
      </c>
      <c r="BD35" s="3">
        <f>'2.Mapa'!BC$180</f>
        <v>0</v>
      </c>
      <c r="BE35" s="3">
        <f>'2.Mapa'!BD$180</f>
        <v>0</v>
      </c>
      <c r="BF35" s="3">
        <f>'2.Mapa'!BE$180</f>
        <v>0</v>
      </c>
      <c r="BG35" s="3">
        <f>'2.Mapa'!BF$180</f>
        <v>0</v>
      </c>
      <c r="BH35" s="3">
        <f>'2.Mapa'!BG$180</f>
        <v>0</v>
      </c>
      <c r="BI35" s="3">
        <f>'2.Mapa'!BH$180</f>
        <v>0</v>
      </c>
      <c r="BJ35" s="2"/>
    </row>
    <row r="36" spans="1:62" ht="24.75" customHeight="1" x14ac:dyDescent="0.3">
      <c r="A36" s="5">
        <v>186</v>
      </c>
      <c r="B36" s="1">
        <f t="shared" si="0"/>
        <v>4</v>
      </c>
      <c r="C36" s="3" t="str">
        <f>'2.Mapa'!A$186</f>
        <v>Direccionamiento estratégico</v>
      </c>
      <c r="D36" s="3">
        <f>'2.Mapa'!B$186</f>
        <v>4</v>
      </c>
      <c r="E36" s="3" t="str">
        <f>'2.Mapa'!C$186</f>
        <v>Servicios</v>
      </c>
      <c r="F36" s="3" t="str">
        <f>'2.Mapa'!D$186</f>
        <v>SISTEMA DE GESTIÓN DE CALIDAD (SIG)</v>
      </c>
      <c r="G36" s="3" t="str">
        <f>'2.Mapa'!E$186</f>
        <v>pérdida de disponibilidad</v>
      </c>
      <c r="H36" s="3" t="str">
        <f>'2.Mapa'!F$186</f>
        <v xml:space="preserve">Información institucional no controlada </v>
      </c>
      <c r="I36" s="3" t="e">
        <f>'2.Mapa'!#REF!</f>
        <v>#REF!</v>
      </c>
      <c r="J36" s="3" t="str">
        <f>'2.Mapa'!I$186</f>
        <v>Las vulnerabilidades de la columna anterior, pueden facilitar Información institucional no controlada  generando pérdida de disponibilidad de SISTEMA DE GESTIÓN DE CALIDAD (SIG)</v>
      </c>
      <c r="K36" s="3" t="str">
        <f>'2.Mapa'!J$186</f>
        <v>Ejecución y administración de procesos</v>
      </c>
      <c r="L36" s="3">
        <f>'2.Mapa'!K$186</f>
        <v>384</v>
      </c>
      <c r="M36" s="3" t="str">
        <f>'2.Mapa'!L$186</f>
        <v xml:space="preserve">Número de horas de servicio </v>
      </c>
      <c r="N36" s="3" t="str">
        <f>'2.Mapa'!M$186</f>
        <v>Reputacional</v>
      </c>
      <c r="O36" s="3" t="str">
        <f>'2.Mapa'!N$186</f>
        <v>La entidad con algunos usuarios de relevancia frente al logro de los objetivos</v>
      </c>
      <c r="P36" s="3" t="str">
        <f>'2.Mapa'!O$186</f>
        <v>Media</v>
      </c>
      <c r="Q36" s="3">
        <f>'2.Mapa'!P$186</f>
        <v>0.6</v>
      </c>
      <c r="R36" s="3" t="str">
        <f>'2.Mapa'!Q$186</f>
        <v>Moderado</v>
      </c>
      <c r="S36" s="3">
        <f>'2.Mapa'!R$186</f>
        <v>0.6</v>
      </c>
      <c r="T36" s="3" t="str">
        <f>'2.Mapa'!S$186</f>
        <v>Moderado</v>
      </c>
      <c r="U36" s="3">
        <f>'2.Mapa'!T$186</f>
        <v>11</v>
      </c>
      <c r="V36" s="3">
        <f>'2.Mapa'!U$186</f>
        <v>1</v>
      </c>
      <c r="W36" s="3" t="str">
        <f>'2.Mapa'!V$186</f>
        <v>Contratista rol SIG grupo de planeación</v>
      </c>
      <c r="X36" s="3" t="str">
        <f>'2.Mapa'!W$186</f>
        <v>Verificar si el documento a gestionar corresponde a su primera versión, de lo contrario se escala al soporte técnico de TIC.</v>
      </c>
      <c r="Y36" s="3" t="str">
        <f>'2.Mapa'!X$186</f>
        <v>Mediante un correo electrónico que se envía al desarrollador del sistema de información con copia a la coordinadora de TIC.</v>
      </c>
      <c r="Z36" s="3" t="str">
        <f>'2.Mapa'!Y$186</f>
        <v>Correctivo</v>
      </c>
      <c r="AA36" s="3" t="str">
        <f>'2.Mapa'!Z$186</f>
        <v>Manual</v>
      </c>
      <c r="AB36" s="3">
        <f>'2.Mapa'!AA$186</f>
        <v>0.25</v>
      </c>
      <c r="AC36" s="3" t="str">
        <f>'2.Mapa'!AB$186</f>
        <v>Impacto</v>
      </c>
      <c r="AD36" s="3">
        <f ca="1">'2.Mapa'!AC$186</f>
        <v>0</v>
      </c>
      <c r="AE36" s="3">
        <f ca="1">'2.Mapa'!AD$186</f>
        <v>0.15000000000000002</v>
      </c>
      <c r="AF36" s="3" t="str">
        <f>'2.Mapa'!AE$186</f>
        <v>Documentado</v>
      </c>
      <c r="AG36" s="3" t="str">
        <f>'2.Mapa'!AF$186</f>
        <v>Continua</v>
      </c>
      <c r="AH36" s="3" t="str">
        <f>'2.Mapa'!AG$186</f>
        <v>Con registro</v>
      </c>
      <c r="AI36" s="3" t="str">
        <f>'2.Mapa'!AH$186</f>
        <v>Media</v>
      </c>
      <c r="AJ36" s="3">
        <f>'2.Mapa'!AI$186</f>
        <v>0.6</v>
      </c>
      <c r="AK36" s="3" t="str">
        <f>'2.Mapa'!AJ$186</f>
        <v>Moderado</v>
      </c>
      <c r="AL36" s="3">
        <f>'2.Mapa'!AK$186</f>
        <v>0.44999999999999996</v>
      </c>
      <c r="AM36" s="3" t="str">
        <f>'2.Mapa'!AL$186</f>
        <v>Moderado</v>
      </c>
      <c r="AN36" s="3" t="str">
        <f ca="1">'2.Mapa'!AM$186</f>
        <v>Media</v>
      </c>
      <c r="AO36" s="3">
        <f ca="1">'2.Mapa'!AN$186</f>
        <v>0.6</v>
      </c>
      <c r="AP36" s="3" t="str">
        <f ca="1">'2.Mapa'!AO$186</f>
        <v>Moderado</v>
      </c>
      <c r="AQ36" s="3">
        <f ca="1">'2.Mapa'!AP$186</f>
        <v>0.44999999999999996</v>
      </c>
      <c r="AR36" s="3" t="str">
        <f ca="1">'2.Mapa'!AQ$186</f>
        <v>Moderado</v>
      </c>
      <c r="AS36" s="3">
        <f ca="1">'2.Mapa'!AR$186</f>
        <v>11</v>
      </c>
      <c r="AT36" s="3" t="str">
        <f>'2.Mapa'!AS$186</f>
        <v>Reducir (mitigar)</v>
      </c>
      <c r="AU36" s="3" t="str">
        <f>'2.Mapa'!AT$186</f>
        <v>Programar una reunión con el personal involucrado para la revisión del cronograma de entregas del proyecto y realizar la toma de decisiones que corresponda</v>
      </c>
      <c r="AV36" s="3" t="str">
        <f>'2.Mapa'!AU$186</f>
        <v>Contratista encargado del SIG</v>
      </c>
      <c r="AW36" s="3">
        <f>'2.Mapa'!AV$186</f>
        <v>44392</v>
      </c>
      <c r="AX36" s="3">
        <f>'2.Mapa'!AW$186</f>
        <v>0</v>
      </c>
      <c r="AY36" s="3">
        <f>'2.Mapa'!AX$186</f>
        <v>0</v>
      </c>
      <c r="AZ36" s="3">
        <f>'2.Mapa'!AY$186</f>
        <v>0</v>
      </c>
      <c r="BA36" s="3">
        <f>'2.Mapa'!AZ$186</f>
        <v>0</v>
      </c>
      <c r="BB36" s="3">
        <f>'2.Mapa'!BA$186</f>
        <v>0</v>
      </c>
      <c r="BC36" s="3">
        <f>'2.Mapa'!BB$186</f>
        <v>0</v>
      </c>
      <c r="BD36" s="3">
        <f>'2.Mapa'!BC$186</f>
        <v>0</v>
      </c>
      <c r="BE36" s="3">
        <f>'2.Mapa'!BD$186</f>
        <v>0</v>
      </c>
      <c r="BF36" s="3">
        <f>'2.Mapa'!BE$186</f>
        <v>0</v>
      </c>
      <c r="BG36" s="3">
        <f>'2.Mapa'!BF$186</f>
        <v>0</v>
      </c>
      <c r="BH36" s="3">
        <f>'2.Mapa'!BG$186</f>
        <v>0</v>
      </c>
      <c r="BI36" s="3">
        <f>'2.Mapa'!BH$186</f>
        <v>0</v>
      </c>
      <c r="BJ36" s="2"/>
    </row>
    <row r="37" spans="1:62" ht="24.75" customHeight="1" x14ac:dyDescent="0.3">
      <c r="A37" s="5">
        <v>192</v>
      </c>
      <c r="B37" s="1">
        <f t="shared" si="0"/>
        <v>10</v>
      </c>
      <c r="C37" s="3" t="str">
        <f>'2.Mapa'!A$192</f>
        <v>Mejoramiento continuo</v>
      </c>
      <c r="D37" s="3">
        <f>'2.Mapa'!B$192</f>
        <v>10</v>
      </c>
      <c r="E37" s="3" t="str">
        <f>'2.Mapa'!C$192</f>
        <v>Información</v>
      </c>
      <c r="F37" s="3" t="str">
        <f>'2.Mapa'!D$192</f>
        <v>PLANES DE MEJORAMIENTO</v>
      </c>
      <c r="G37" s="3" t="str">
        <f>'2.Mapa'!E$192</f>
        <v>pérdida de integridad</v>
      </c>
      <c r="H37" s="3" t="str">
        <f>'2.Mapa'!F$192</f>
        <v>Suscripción de planes de mejoramiento sin los requerimientos metodológicos establecidos por la entidad.</v>
      </c>
      <c r="I37" s="3">
        <f>'2.Mapa'!BB$192</f>
        <v>0</v>
      </c>
      <c r="J37" s="3" t="str">
        <f>'2.Mapa'!I$192</f>
        <v>Las vulnerabilidades de la columna anterior, pueden facilitar Suscripción de planes de mejoramiento sin los requerimientos metodológicos establecidos por la entidad. generando pérdida de integridad de PLANES DE MEJORAMIENTO</v>
      </c>
      <c r="K37" s="3" t="str">
        <f>'2.Mapa'!J$192</f>
        <v>Usuarios, productos y prácticas organizacionales</v>
      </c>
      <c r="L37" s="3">
        <f>'2.Mapa'!K$192</f>
        <v>13</v>
      </c>
      <c r="M37" s="3" t="str">
        <f>'2.Mapa'!L$192</f>
        <v>Número de planes de mejoramiento suscritos</v>
      </c>
      <c r="N37" s="3" t="str">
        <f>'2.Mapa'!M$192</f>
        <v>Reputacional</v>
      </c>
      <c r="O37" s="3" t="str">
        <f>'2.Mapa'!N$192</f>
        <v>La entidad con algunos usuarios de relevancia frente al logro de los objetivos</v>
      </c>
      <c r="P37" s="3" t="str">
        <f>'2.Mapa'!O$192</f>
        <v>Baja</v>
      </c>
      <c r="Q37" s="3">
        <f>'2.Mapa'!P$192</f>
        <v>0.4</v>
      </c>
      <c r="R37" s="3" t="str">
        <f>'2.Mapa'!Q$192</f>
        <v>Moderado</v>
      </c>
      <c r="S37" s="3">
        <f>'2.Mapa'!R$192</f>
        <v>0.6</v>
      </c>
      <c r="T37" s="3" t="str">
        <f>'2.Mapa'!S$192</f>
        <v>Moderado</v>
      </c>
      <c r="U37" s="3">
        <f>'2.Mapa'!T$192</f>
        <v>10</v>
      </c>
      <c r="V37" s="3">
        <f>'2.Mapa'!U$192</f>
        <v>1</v>
      </c>
      <c r="W37" s="3" t="str">
        <f>'2.Mapa'!V$192</f>
        <v>Coordinador grupo de planeación</v>
      </c>
      <c r="X37" s="3" t="str">
        <f>'2.Mapa'!W$192</f>
        <v>Verificar que el proceso de sensibilización de los instrumentos metodológicos cumple su objetivo.</v>
      </c>
      <c r="Y37" s="3" t="str">
        <f>'2.Mapa'!X$192</f>
        <v>Mediante la suscripción de planes de mejoramiento con los requerimientos metodológicos establecidos por el ICC</v>
      </c>
      <c r="Z37" s="3" t="str">
        <f>'2.Mapa'!Y$192</f>
        <v>Preventivo</v>
      </c>
      <c r="AA37" s="3" t="str">
        <f>'2.Mapa'!Z$192</f>
        <v>Manual</v>
      </c>
      <c r="AB37" s="3">
        <f>'2.Mapa'!AA$192</f>
        <v>0.4</v>
      </c>
      <c r="AC37" s="3" t="str">
        <f>'2.Mapa'!AB$192</f>
        <v>Probabilidad</v>
      </c>
      <c r="AD37" s="3">
        <f ca="1">'2.Mapa'!AC$192</f>
        <v>0.23200000000000004</v>
      </c>
      <c r="AE37" s="3">
        <f ca="1">'2.Mapa'!AD$192</f>
        <v>0</v>
      </c>
      <c r="AF37" s="3" t="str">
        <f>'2.Mapa'!AE$192</f>
        <v>Documentado</v>
      </c>
      <c r="AG37" s="3" t="str">
        <f>'2.Mapa'!AF$192</f>
        <v>Aleatoria</v>
      </c>
      <c r="AH37" s="3" t="str">
        <f>'2.Mapa'!AG$192</f>
        <v>Con registro</v>
      </c>
      <c r="AI37" s="3" t="str">
        <f>'2.Mapa'!AH$192</f>
        <v>Baja</v>
      </c>
      <c r="AJ37" s="3">
        <f>'2.Mapa'!AI$192</f>
        <v>0.24</v>
      </c>
      <c r="AK37" s="3" t="str">
        <f>'2.Mapa'!AJ$192</f>
        <v>Moderado</v>
      </c>
      <c r="AL37" s="3">
        <f>'2.Mapa'!AK$192</f>
        <v>0.6</v>
      </c>
      <c r="AM37" s="3" t="str">
        <f>'2.Mapa'!AL$192</f>
        <v>Moderado</v>
      </c>
      <c r="AN37" s="3" t="str">
        <f ca="1">'2.Mapa'!AM$192</f>
        <v>Muy Baja</v>
      </c>
      <c r="AO37" s="3">
        <f ca="1">'2.Mapa'!AN$192</f>
        <v>0.16799999999999998</v>
      </c>
      <c r="AP37" s="3" t="str">
        <f ca="1">'2.Mapa'!AO$192</f>
        <v>Moderado</v>
      </c>
      <c r="AQ37" s="3">
        <f ca="1">'2.Mapa'!AP$192</f>
        <v>0.6</v>
      </c>
      <c r="AR37" s="3" t="str">
        <f ca="1">'2.Mapa'!AQ$192</f>
        <v>Moderado</v>
      </c>
      <c r="AS37" s="3">
        <f ca="1">'2.Mapa'!AR$192</f>
        <v>8</v>
      </c>
      <c r="AT37" s="3" t="str">
        <f>'2.Mapa'!AS$192</f>
        <v>Aceptar</v>
      </c>
      <c r="AU37" s="3" t="str">
        <f>'2.Mapa'!AT$192</f>
        <v>Mantener el control existente</v>
      </c>
      <c r="AV37" s="3" t="str">
        <f>'2.Mapa'!AU$192</f>
        <v>Grupo de planeación.</v>
      </c>
      <c r="AW37" s="3">
        <f>'2.Mapa'!AV$192</f>
        <v>44926</v>
      </c>
      <c r="AX37" s="3">
        <f>'2.Mapa'!AW$192</f>
        <v>0</v>
      </c>
      <c r="AY37" s="3">
        <f>'2.Mapa'!AX$192</f>
        <v>0</v>
      </c>
      <c r="AZ37" s="3">
        <f>'2.Mapa'!AY$192</f>
        <v>0</v>
      </c>
      <c r="BA37" s="3">
        <f>'2.Mapa'!AZ$192</f>
        <v>0</v>
      </c>
      <c r="BB37" s="3">
        <f>'2.Mapa'!BA$192</f>
        <v>0</v>
      </c>
      <c r="BC37" s="3" t="e">
        <f>'2.Mapa'!#REF!</f>
        <v>#REF!</v>
      </c>
      <c r="BD37" s="3">
        <f>'2.Mapa'!BC$192</f>
        <v>0</v>
      </c>
      <c r="BE37" s="3">
        <f>'2.Mapa'!BD$192</f>
        <v>0</v>
      </c>
      <c r="BF37" s="3">
        <f>'2.Mapa'!BE$192</f>
        <v>0</v>
      </c>
      <c r="BG37" s="3">
        <f>'2.Mapa'!BF$192</f>
        <v>0</v>
      </c>
      <c r="BH37" s="3">
        <f>'2.Mapa'!BG$192</f>
        <v>0</v>
      </c>
      <c r="BI37" s="3">
        <f>'2.Mapa'!BH$192</f>
        <v>0</v>
      </c>
      <c r="BJ37" s="2"/>
    </row>
    <row r="38" spans="1:62" ht="24.75" customHeight="1" x14ac:dyDescent="0.3">
      <c r="A38" s="5">
        <v>198</v>
      </c>
      <c r="B38" s="1">
        <f t="shared" si="0"/>
        <v>11</v>
      </c>
      <c r="C38" s="3" t="str">
        <f>'2.Mapa'!A$198</f>
        <v>Gestión del talento humano</v>
      </c>
      <c r="D38" s="3">
        <f>'2.Mapa'!B$198</f>
        <v>11</v>
      </c>
      <c r="E38" s="3" t="str">
        <f>'2.Mapa'!C$198</f>
        <v>Información</v>
      </c>
      <c r="F38" s="3" t="str">
        <f>'2.Mapa'!D$198</f>
        <v>HISTORIAS LABORALES</v>
      </c>
      <c r="G38" s="3" t="str">
        <f>'2.Mapa'!E$198</f>
        <v>pérdida de disponibilidad</v>
      </c>
      <c r="H38" s="3" t="str">
        <f>'2.Mapa'!F$198</f>
        <v>hurto o pérdida de la historia laboral</v>
      </c>
      <c r="I38" s="3" t="str">
        <f>'2.Mapa'!G$198</f>
        <v>Entidades de control, directivos o funcionarios que consultan el contenido de la historia laboral.</v>
      </c>
      <c r="J38" s="3" t="str">
        <f>'2.Mapa'!I$198</f>
        <v>Las vulnerabilidades de la columna anterior, pueden facilitar hurto o pérdida de la historia laboral generando pérdida de disponibilidad de HISTORIAS LABORALES</v>
      </c>
      <c r="K38" s="3" t="str">
        <f>'2.Mapa'!J$198</f>
        <v>Ejecución y administración de procesos</v>
      </c>
      <c r="L38" s="3">
        <f>'2.Mapa'!K$198</f>
        <v>2</v>
      </c>
      <c r="M38" s="3" t="str">
        <f>'2.Mapa'!L$198</f>
        <v>Número de solicitudes de consulta de un tipo documental</v>
      </c>
      <c r="N38" s="3" t="str">
        <f>'2.Mapa'!M$198</f>
        <v>Reputacional</v>
      </c>
      <c r="O38" s="3" t="str">
        <f>'2.Mapa'!N$198</f>
        <v>La entidad con efecto publicitario sostenido a nivel de sector administrativo, nivel departamental o municipal</v>
      </c>
      <c r="P38" s="3" t="str">
        <f>'2.Mapa'!O$198</f>
        <v>Muy Baja</v>
      </c>
      <c r="Q38" s="3">
        <f>'2.Mapa'!P$198</f>
        <v>0.2</v>
      </c>
      <c r="R38" s="3" t="str">
        <f>'2.Mapa'!Q$198</f>
        <v>Mayor</v>
      </c>
      <c r="S38" s="3">
        <f>'2.Mapa'!R$198</f>
        <v>0.8</v>
      </c>
      <c r="T38" s="3" t="str">
        <f>'2.Mapa'!S$198</f>
        <v>Alto</v>
      </c>
      <c r="U38" s="3">
        <f>'2.Mapa'!T$198</f>
        <v>13</v>
      </c>
      <c r="V38" s="3">
        <f>'2.Mapa'!U$198</f>
        <v>1</v>
      </c>
      <c r="W38" s="3" t="str">
        <f>'2.Mapa'!V$198</f>
        <v>Funcionario responsable del archivo de gestión.</v>
      </c>
      <c r="X38" s="3" t="str">
        <f>'2.Mapa'!W$198</f>
        <v>Verificar que cuando se realiza la consulta por parte del interesado autorizado, se devuelva en su totalidad a la historia laboral, se aclara que la historia laboral no se entrega.</v>
      </c>
      <c r="Y38" s="3" t="str">
        <f>'2.Mapa'!X$198</f>
        <v>Mediante el acompañamiento y custodia del personal de talento humano y la revisión de la cantidad de folios de la serie documental.</v>
      </c>
      <c r="Z38" s="3" t="str">
        <f>'2.Mapa'!Y$198</f>
        <v>Preventivo</v>
      </c>
      <c r="AA38" s="3" t="str">
        <f>'2.Mapa'!Z$198</f>
        <v>Manual</v>
      </c>
      <c r="AB38" s="3">
        <f>'2.Mapa'!AA$198</f>
        <v>0.4</v>
      </c>
      <c r="AC38" s="3" t="str">
        <f>'2.Mapa'!AB$198</f>
        <v>Probabilidad</v>
      </c>
      <c r="AD38" s="3">
        <f ca="1">'2.Mapa'!AC$198</f>
        <v>0.15680000000000002</v>
      </c>
      <c r="AE38" s="3">
        <f ca="1">'2.Mapa'!AD$198</f>
        <v>0.19999999999999996</v>
      </c>
      <c r="AF38" s="3" t="str">
        <f>'2.Mapa'!AE$198</f>
        <v>Sin documentar</v>
      </c>
      <c r="AG38" s="3" t="str">
        <f>'2.Mapa'!AF$198</f>
        <v>Continua</v>
      </c>
      <c r="AH38" s="3" t="str">
        <f>'2.Mapa'!AG$198</f>
        <v>Sin registro</v>
      </c>
      <c r="AI38" s="3" t="str">
        <f>'2.Mapa'!AH$198</f>
        <v>Muy Baja</v>
      </c>
      <c r="AJ38" s="3">
        <f>'2.Mapa'!AI$198</f>
        <v>0.12</v>
      </c>
      <c r="AK38" s="3" t="str">
        <f>'2.Mapa'!AJ$198</f>
        <v>Mayor</v>
      </c>
      <c r="AL38" s="3">
        <f>'2.Mapa'!AK$198</f>
        <v>0.8</v>
      </c>
      <c r="AM38" s="3" t="str">
        <f>'2.Mapa'!AL$198</f>
        <v>Alto</v>
      </c>
      <c r="AN38" s="3" t="str">
        <f ca="1">'2.Mapa'!AM$198</f>
        <v>Muy Baja</v>
      </c>
      <c r="AO38" s="3">
        <f ca="1">'2.Mapa'!AN$198</f>
        <v>4.3199999999999995E-2</v>
      </c>
      <c r="AP38" s="3" t="str">
        <f ca="1">'2.Mapa'!AO$198</f>
        <v>Moderado</v>
      </c>
      <c r="AQ38" s="3">
        <f ca="1">'2.Mapa'!AP$198</f>
        <v>0.60000000000000009</v>
      </c>
      <c r="AR38" s="3" t="str">
        <f ca="1">'2.Mapa'!AQ$198</f>
        <v>Moderado</v>
      </c>
      <c r="AS38" s="3">
        <f ca="1">'2.Mapa'!AR$198</f>
        <v>8</v>
      </c>
      <c r="AT38" s="3" t="str">
        <f>'2.Mapa'!AS$198</f>
        <v>Reducir (mitigar)</v>
      </c>
      <c r="AU38" s="3" t="str">
        <f>'2.Mapa'!AT$198</f>
        <v>Realizar un procedimiento para el control del préstamo y consulta por parte de los usuarios autorizados.</v>
      </c>
      <c r="AV38" s="3" t="str">
        <f>'2.Mapa'!AU$198</f>
        <v>Funcionario archivo de gestión</v>
      </c>
      <c r="AW38" s="3">
        <f>'2.Mapa'!AV$198</f>
        <v>44545</v>
      </c>
      <c r="AX38" s="3">
        <f>'2.Mapa'!AW$198</f>
        <v>0</v>
      </c>
      <c r="AY38" s="3">
        <f>'2.Mapa'!AX$198</f>
        <v>0</v>
      </c>
      <c r="AZ38" s="3">
        <f>'2.Mapa'!AY$198</f>
        <v>0</v>
      </c>
      <c r="BA38" s="3">
        <f>'2.Mapa'!AZ$198</f>
        <v>0</v>
      </c>
      <c r="BB38" s="3">
        <f>'2.Mapa'!BA$198</f>
        <v>0</v>
      </c>
      <c r="BC38" s="3">
        <f>'2.Mapa'!BB$198</f>
        <v>0</v>
      </c>
      <c r="BD38" s="3">
        <f>'2.Mapa'!BC$198</f>
        <v>0</v>
      </c>
      <c r="BE38" s="3">
        <f>'2.Mapa'!BD$198</f>
        <v>0</v>
      </c>
      <c r="BF38" s="3">
        <f>'2.Mapa'!BE$198</f>
        <v>0</v>
      </c>
      <c r="BG38" s="3">
        <f>'2.Mapa'!BF$198</f>
        <v>0</v>
      </c>
      <c r="BH38" s="3">
        <f>'2.Mapa'!BG$198</f>
        <v>0</v>
      </c>
      <c r="BI38" s="3">
        <f>'2.Mapa'!BH$198</f>
        <v>0</v>
      </c>
      <c r="BJ38" s="2"/>
    </row>
    <row r="39" spans="1:62" ht="24.75" customHeight="1" x14ac:dyDescent="0.3">
      <c r="A39" s="5">
        <v>204</v>
      </c>
      <c r="B39" s="1">
        <f t="shared" si="0"/>
        <v>12</v>
      </c>
      <c r="C39" s="3" t="str">
        <f>'2.Mapa'!A$204</f>
        <v>Gestión del talento humano</v>
      </c>
      <c r="D39" s="3">
        <f>'2.Mapa'!B$204</f>
        <v>12</v>
      </c>
      <c r="E39" s="3" t="str">
        <f>'2.Mapa'!C$204</f>
        <v>Información</v>
      </c>
      <c r="F39" s="3" t="str">
        <f>'2.Mapa'!D$204</f>
        <v>HISTORIAS LABORALES</v>
      </c>
      <c r="G39" s="3" t="str">
        <f>'2.Mapa'!E$204</f>
        <v>pérdida de integridad</v>
      </c>
      <c r="H39" s="3" t="str">
        <f>'2.Mapa'!F$204</f>
        <v>hurto o pérdida de tipos documentales de la historia laboral</v>
      </c>
      <c r="I39" s="3" t="str">
        <f>'2.Mapa'!G$204</f>
        <v>Falta de fotocopiadora en la dependencia, que conlleva hacer el uso de fotocopiadoras de otras áreas, dejando olvidado un documento de la historia en el momento de la actividad.</v>
      </c>
      <c r="J39" s="3" t="str">
        <f>'2.Mapa'!I$204</f>
        <v>Las vulnerabilidades de la columna anterior, pueden facilitar hurto o pérdida de tipos documentales de la historia laboral generando pérdida de integridad de HISTORIAS LABORALES</v>
      </c>
      <c r="K39" s="3" t="str">
        <f>'2.Mapa'!J$204</f>
        <v>Ejecución y administración de procesos</v>
      </c>
      <c r="L39" s="3">
        <f>'2.Mapa'!K$204</f>
        <v>140</v>
      </c>
      <c r="M39" s="3" t="str">
        <f>'2.Mapa'!L$204</f>
        <v>Número de veces que se sacan fotocopias de algún tipo documental de la historia laboral.</v>
      </c>
      <c r="N39" s="3" t="str">
        <f>'2.Mapa'!M$204</f>
        <v>Reputacional</v>
      </c>
      <c r="O39" s="3" t="str">
        <f>'2.Mapa'!N$204</f>
        <v>La entidad con algunos usuarios de relevancia frente al logro de los objetivos</v>
      </c>
      <c r="P39" s="3" t="str">
        <f>'2.Mapa'!O$204</f>
        <v>Media</v>
      </c>
      <c r="Q39" s="3">
        <f>'2.Mapa'!P$204</f>
        <v>0.6</v>
      </c>
      <c r="R39" s="3" t="str">
        <f>'2.Mapa'!Q$204</f>
        <v>Moderado</v>
      </c>
      <c r="S39" s="3">
        <f>'2.Mapa'!R$204</f>
        <v>0.6</v>
      </c>
      <c r="T39" s="3" t="str">
        <f>'2.Mapa'!S$204</f>
        <v>Moderado</v>
      </c>
      <c r="U39" s="3">
        <f>'2.Mapa'!T$204</f>
        <v>11</v>
      </c>
      <c r="V39" s="3">
        <f>'2.Mapa'!U$204</f>
        <v>1</v>
      </c>
      <c r="W39" s="3" t="str">
        <f>'2.Mapa'!V$204</f>
        <v>Funcionarios de talento humano</v>
      </c>
      <c r="X39" s="3" t="str">
        <f>'2.Mapa'!W$204</f>
        <v>Verificar que la totalidad de las historias laborales están digitalizadas y almacenadas en OneDrive</v>
      </c>
      <c r="Y39" s="3" t="str">
        <f>'2.Mapa'!X$204</f>
        <v>A través del FUID se realiza la validación</v>
      </c>
      <c r="Z39" s="3" t="str">
        <f>'2.Mapa'!Y$204</f>
        <v>Preventivo</v>
      </c>
      <c r="AA39" s="3" t="str">
        <f>'2.Mapa'!Z$204</f>
        <v>Manual</v>
      </c>
      <c r="AB39" s="3">
        <f>'2.Mapa'!AA$204</f>
        <v>0.4</v>
      </c>
      <c r="AC39" s="3" t="str">
        <f>'2.Mapa'!AB$204</f>
        <v>Probabilidad</v>
      </c>
      <c r="AD39" s="3">
        <f ca="1">'2.Mapa'!AC$204</f>
        <v>0.24</v>
      </c>
      <c r="AE39" s="3">
        <f ca="1">'2.Mapa'!AD$204</f>
        <v>0</v>
      </c>
      <c r="AF39" s="3" t="str">
        <f>'2.Mapa'!AE$204</f>
        <v>Sin documentar</v>
      </c>
      <c r="AG39" s="3" t="str">
        <f>'2.Mapa'!AF$204</f>
        <v>Aleatoria</v>
      </c>
      <c r="AH39" s="3" t="str">
        <f>'2.Mapa'!AG$204</f>
        <v>Sin registro</v>
      </c>
      <c r="AI39" s="3" t="str">
        <f>'2.Mapa'!AH$204</f>
        <v>Baja</v>
      </c>
      <c r="AJ39" s="3">
        <f>'2.Mapa'!AI$204</f>
        <v>0.36</v>
      </c>
      <c r="AK39" s="3" t="str">
        <f>'2.Mapa'!AJ$204</f>
        <v>Moderado</v>
      </c>
      <c r="AL39" s="3">
        <f>'2.Mapa'!AK$204</f>
        <v>0.6</v>
      </c>
      <c r="AM39" s="3" t="str">
        <f>'2.Mapa'!AL$204</f>
        <v>Moderado</v>
      </c>
      <c r="AN39" s="3" t="str">
        <f ca="1">'2.Mapa'!AM$204</f>
        <v>Baja</v>
      </c>
      <c r="AO39" s="3">
        <f ca="1">'2.Mapa'!AN$204</f>
        <v>0.36</v>
      </c>
      <c r="AP39" s="3" t="str">
        <f ca="1">'2.Mapa'!AO$204</f>
        <v>Moderado</v>
      </c>
      <c r="AQ39" s="3">
        <f ca="1">'2.Mapa'!AP$204</f>
        <v>0.6</v>
      </c>
      <c r="AR39" s="3" t="str">
        <f ca="1">'2.Mapa'!AQ$204</f>
        <v>Moderado</v>
      </c>
      <c r="AS39" s="3">
        <f ca="1">'2.Mapa'!AR$204</f>
        <v>10</v>
      </c>
      <c r="AT39" s="3" t="str">
        <f>'2.Mapa'!AS$204</f>
        <v>Reducir (mitigar)</v>
      </c>
      <c r="AU39" s="3" t="str">
        <f>'2.Mapa'!AT$204</f>
        <v>Validar el cumplimiento normativo frente a la respuesta de los derechos de petición a documentos.</v>
      </c>
      <c r="AV39" s="3" t="str">
        <f>'2.Mapa'!AU$204</f>
        <v>Coordinador talento humano</v>
      </c>
      <c r="AW39" s="3">
        <f>'2.Mapa'!AV$204</f>
        <v>44926</v>
      </c>
      <c r="AX39" s="3">
        <f>'2.Mapa'!AW$204</f>
        <v>0</v>
      </c>
      <c r="AY39" s="3">
        <f>'2.Mapa'!AX$204</f>
        <v>0</v>
      </c>
      <c r="AZ39" s="3">
        <f>'2.Mapa'!AY$204</f>
        <v>0</v>
      </c>
      <c r="BA39" s="3">
        <f>'2.Mapa'!AZ$204</f>
        <v>0</v>
      </c>
      <c r="BB39" s="3">
        <f>'2.Mapa'!BA$204</f>
        <v>0</v>
      </c>
      <c r="BC39" s="3">
        <f>'2.Mapa'!BB$204</f>
        <v>0</v>
      </c>
      <c r="BD39" s="3">
        <f>'2.Mapa'!BC$204</f>
        <v>0</v>
      </c>
      <c r="BE39" s="3">
        <f>'2.Mapa'!BD$204</f>
        <v>0</v>
      </c>
      <c r="BF39" s="3">
        <f>'2.Mapa'!BE$204</f>
        <v>0</v>
      </c>
      <c r="BG39" s="3">
        <f>'2.Mapa'!BF$204</f>
        <v>0</v>
      </c>
      <c r="BH39" s="3">
        <f>'2.Mapa'!BG$204</f>
        <v>0</v>
      </c>
      <c r="BI39" s="3">
        <f>'2.Mapa'!BH$204</f>
        <v>0</v>
      </c>
      <c r="BJ39" s="2"/>
    </row>
    <row r="40" spans="1:62" ht="24.75" customHeight="1" x14ac:dyDescent="0.3">
      <c r="A40" s="5">
        <v>210</v>
      </c>
      <c r="B40" s="1">
        <f t="shared" si="0"/>
        <v>13</v>
      </c>
      <c r="C40" s="3" t="str">
        <f>'2.Mapa'!A$210</f>
        <v>Gestión del talento humano</v>
      </c>
      <c r="D40" s="3">
        <f>'2.Mapa'!B$210</f>
        <v>13</v>
      </c>
      <c r="E40" s="3" t="str">
        <f>'2.Mapa'!C$210</f>
        <v>Información</v>
      </c>
      <c r="F40" s="3" t="str">
        <f>'2.Mapa'!D$210</f>
        <v>HISTORIAS LABORALES</v>
      </c>
      <c r="G40" s="3" t="str">
        <f>'2.Mapa'!E$210</f>
        <v>pérdida de confidencialidad</v>
      </c>
      <c r="H40" s="3" t="str">
        <f>'2.Mapa'!F$210</f>
        <v>fuga de información</v>
      </c>
      <c r="I40" s="3" t="str">
        <f>'2.Mapa'!G$210</f>
        <v>Falta de suscripción de acuerdos de confidencialidad de funcionarios en la Entidad.</v>
      </c>
      <c r="J40" s="3" t="str">
        <f>'2.Mapa'!I$210</f>
        <v>Las vulnerabilidades de la columna anterior, pueden facilitar fuga de información generando pérdida de confidencialidad de HISTORIAS LABORALES</v>
      </c>
      <c r="K40" s="3" t="str">
        <f>'2.Mapa'!J$210</f>
        <v>Usuarios, productos y prácticas organizacionales</v>
      </c>
      <c r="L40" s="3">
        <f>'2.Mapa'!K$210</f>
        <v>365</v>
      </c>
      <c r="M40" s="3" t="str">
        <f>'2.Mapa'!L$210</f>
        <v>Número de días calendario</v>
      </c>
      <c r="N40" s="3" t="str">
        <f>'2.Mapa'!M$210</f>
        <v>Reputacional</v>
      </c>
      <c r="O40" s="3" t="str">
        <f>'2.Mapa'!N$210</f>
        <v>La entidad con efecto publicitario sostenido a nivel de sector administrativo, nivel departamental o municipal</v>
      </c>
      <c r="P40" s="3" t="str">
        <f>'2.Mapa'!O$210</f>
        <v>Media</v>
      </c>
      <c r="Q40" s="3">
        <f>'2.Mapa'!P$210</f>
        <v>0.6</v>
      </c>
      <c r="R40" s="3" t="str">
        <f>'2.Mapa'!Q$210</f>
        <v>Mayor</v>
      </c>
      <c r="S40" s="3">
        <f>'2.Mapa'!R$210</f>
        <v>0.8</v>
      </c>
      <c r="T40" s="3" t="str">
        <f>'2.Mapa'!S$210</f>
        <v>Alto</v>
      </c>
      <c r="U40" s="3">
        <f>'2.Mapa'!T$210</f>
        <v>17</v>
      </c>
      <c r="V40" s="3">
        <f>'2.Mapa'!U$210</f>
        <v>1</v>
      </c>
      <c r="W40" s="3" t="str">
        <f>'2.Mapa'!V$210</f>
        <v>Coordinador y auxiliar grupo de talento humano.</v>
      </c>
      <c r="X40" s="3" t="str">
        <f>'2.Mapa'!W$210</f>
        <v>Verificar que todos los funcionarios cuenten con el acuerdo de confidencialidad suscrito e informar sobre el personal faltante al Subdirector de la Entidad y al oficial de seguridad.</v>
      </c>
      <c r="Y40" s="3" t="str">
        <f>'2.Mapa'!X$210</f>
        <v>A través del registro Excel en el cual se lleva el seguimiento de la suscripción de acuerdos.</v>
      </c>
      <c r="Z40" s="3" t="str">
        <f>'2.Mapa'!Y$210</f>
        <v>Preventivo</v>
      </c>
      <c r="AA40" s="3" t="str">
        <f>'2.Mapa'!Z$210</f>
        <v>Manual</v>
      </c>
      <c r="AB40" s="3">
        <f>'2.Mapa'!AA$210</f>
        <v>0.4</v>
      </c>
      <c r="AC40" s="3" t="str">
        <f>'2.Mapa'!AB$210</f>
        <v>Probabilidad</v>
      </c>
      <c r="AD40" s="3">
        <f ca="1">'2.Mapa'!AC$210</f>
        <v>0.24</v>
      </c>
      <c r="AE40" s="3">
        <f ca="1">'2.Mapa'!AD$210</f>
        <v>0</v>
      </c>
      <c r="AF40" s="3" t="str">
        <f>'2.Mapa'!AE$210</f>
        <v>Documentado</v>
      </c>
      <c r="AG40" s="3" t="str">
        <f>'2.Mapa'!AF$210</f>
        <v>Aleatoria</v>
      </c>
      <c r="AH40" s="3" t="str">
        <f>'2.Mapa'!AG$210</f>
        <v>Con registro</v>
      </c>
      <c r="AI40" s="3" t="str">
        <f>'2.Mapa'!AH$210</f>
        <v>Baja</v>
      </c>
      <c r="AJ40" s="3">
        <f>'2.Mapa'!AI$210</f>
        <v>0.36</v>
      </c>
      <c r="AK40" s="3" t="str">
        <f>'2.Mapa'!AJ$210</f>
        <v>Mayor</v>
      </c>
      <c r="AL40" s="3">
        <f>'2.Mapa'!AK$210</f>
        <v>0.8</v>
      </c>
      <c r="AM40" s="3" t="str">
        <f>'2.Mapa'!AL$210</f>
        <v>Alto</v>
      </c>
      <c r="AN40" s="3" t="str">
        <f ca="1">'2.Mapa'!AM$210</f>
        <v>Baja</v>
      </c>
      <c r="AO40" s="3">
        <f ca="1">'2.Mapa'!AN$210</f>
        <v>0.36</v>
      </c>
      <c r="AP40" s="3" t="str">
        <f ca="1">'2.Mapa'!AO$210</f>
        <v>Mayor</v>
      </c>
      <c r="AQ40" s="3">
        <f ca="1">'2.Mapa'!AP$210</f>
        <v>0.8</v>
      </c>
      <c r="AR40" s="3" t="str">
        <f ca="1">'2.Mapa'!AQ$210</f>
        <v>Alto</v>
      </c>
      <c r="AS40" s="3">
        <f ca="1">'2.Mapa'!AR$210</f>
        <v>16</v>
      </c>
      <c r="AT40" s="3" t="str">
        <f>'2.Mapa'!AS$210</f>
        <v>Reducir (mitigar)</v>
      </c>
      <c r="AU40" s="3" t="str">
        <f>'2.Mapa'!AT$210</f>
        <v>Validar la obligatoriedad del diligenciamiento del acuerdo de confidencialidad.</v>
      </c>
      <c r="AV40" s="3" t="str">
        <f>'2.Mapa'!AU$210</f>
        <v xml:space="preserve">Coordinadora grupo de talento humano.
</v>
      </c>
      <c r="AW40" s="3">
        <f>'2.Mapa'!AV$210</f>
        <v>44423</v>
      </c>
      <c r="AX40" s="3">
        <f>'2.Mapa'!AW$210</f>
        <v>0</v>
      </c>
      <c r="AY40" s="3">
        <f>'2.Mapa'!AX$210</f>
        <v>0</v>
      </c>
      <c r="AZ40" s="3">
        <f>'2.Mapa'!AY$210</f>
        <v>0</v>
      </c>
      <c r="BA40" s="3">
        <f>'2.Mapa'!AZ$210</f>
        <v>0</v>
      </c>
      <c r="BB40" s="3">
        <f>'2.Mapa'!BA$210</f>
        <v>0</v>
      </c>
      <c r="BC40" s="3">
        <f>'2.Mapa'!BB$210</f>
        <v>0</v>
      </c>
      <c r="BD40" s="3">
        <f>'2.Mapa'!BC$210</f>
        <v>0</v>
      </c>
      <c r="BE40" s="3">
        <f>'2.Mapa'!BD$210</f>
        <v>0</v>
      </c>
      <c r="BF40" s="3">
        <f>'2.Mapa'!BE$210</f>
        <v>0</v>
      </c>
      <c r="BG40" s="3">
        <f>'2.Mapa'!BF$210</f>
        <v>0</v>
      </c>
      <c r="BH40" s="3">
        <f>'2.Mapa'!BG$210</f>
        <v>0</v>
      </c>
      <c r="BI40" s="3">
        <f>'2.Mapa'!BH$210</f>
        <v>0</v>
      </c>
      <c r="BJ40" s="2"/>
    </row>
    <row r="41" spans="1:62" ht="24.75" customHeight="1" x14ac:dyDescent="0.3">
      <c r="A41" s="5">
        <v>216</v>
      </c>
      <c r="B41" s="1">
        <f t="shared" si="0"/>
        <v>14</v>
      </c>
      <c r="C41" s="3" t="str">
        <f>'2.Mapa'!A$216</f>
        <v>Gestión del talento humano</v>
      </c>
      <c r="D41" s="3">
        <f>'2.Mapa'!B$216</f>
        <v>14</v>
      </c>
      <c r="E41" s="3" t="str">
        <f>'2.Mapa'!C$216</f>
        <v>Software</v>
      </c>
      <c r="F41" s="3" t="str">
        <f>'2.Mapa'!D$216</f>
        <v>BASE DE DATOS CONTENIDA EN EL SOFTWARE DE NOMINA DENOMINADO SOFTWARE HOUSE</v>
      </c>
      <c r="G41" s="3" t="str">
        <f>'2.Mapa'!E$216</f>
        <v>pérdida de disponibilidad</v>
      </c>
      <c r="H41" s="3" t="str">
        <f>'2.Mapa'!F$216</f>
        <v>fallas en el software que genera la nómina</v>
      </c>
      <c r="I41" s="3" t="str">
        <f>'2.Mapa'!G$216</f>
        <v>Ausencia del funcionario que realiza la nómina</v>
      </c>
      <c r="J41" s="3" t="str">
        <f>'2.Mapa'!I$216</f>
        <v>Las vulnerabilidades de la columna anterior, pueden facilitar fallas en el software que genera la nómina generando pérdida de disponibilidad de BASE DE DATOS CONTENIDA EN EL SOFTWARE DE NOMINA DENOMINADO SOFTWARE HOUSE</v>
      </c>
      <c r="K41" s="3" t="str">
        <f>'2.Mapa'!J$216</f>
        <v>Fallas tecnológicas</v>
      </c>
      <c r="L41" s="3">
        <f>'2.Mapa'!K$216</f>
        <v>1888</v>
      </c>
      <c r="M41" s="3" t="str">
        <f>'2.Mapa'!L$216</f>
        <v xml:space="preserve">Número de horas de servicio </v>
      </c>
      <c r="N41" s="3" t="str">
        <f>'2.Mapa'!M$216</f>
        <v>Reputacional</v>
      </c>
      <c r="O41" s="3" t="str">
        <f>'2.Mapa'!N$216</f>
        <v>La entidad con efecto publicitario sostenido a nivel de sector administrativo, nivel departamental o municipal</v>
      </c>
      <c r="P41" s="3" t="str">
        <f>'2.Mapa'!O$216</f>
        <v>Alta</v>
      </c>
      <c r="Q41" s="3">
        <f>'2.Mapa'!P$216</f>
        <v>0.8</v>
      </c>
      <c r="R41" s="3" t="str">
        <f>'2.Mapa'!Q$216</f>
        <v>Mayor</v>
      </c>
      <c r="S41" s="3">
        <f>'2.Mapa'!R$216</f>
        <v>0.8</v>
      </c>
      <c r="T41" s="3" t="str">
        <f>'2.Mapa'!S$216</f>
        <v>Alto</v>
      </c>
      <c r="U41" s="3">
        <f>'2.Mapa'!T$216</f>
        <v>19</v>
      </c>
      <c r="V41" s="3">
        <f>'2.Mapa'!U$216</f>
        <v>1</v>
      </c>
      <c r="W41" s="3" t="str">
        <f>'2.Mapa'!V$216</f>
        <v>Funcionario con perfil profesional de talento humano.</v>
      </c>
      <c r="X41" s="3" t="str">
        <f>'2.Mapa'!W$216</f>
        <v>Verificar el cumplimiento de las pautas de software para generar la nómina y adelantar actividades que propendan por la gestión del conocimiento.</v>
      </c>
      <c r="Y41" s="3" t="str">
        <f>'2.Mapa'!X$216</f>
        <v>A través de la revisión y aplicación de los instructivos del software de nómina</v>
      </c>
      <c r="Z41" s="3" t="str">
        <f>'2.Mapa'!Y$216</f>
        <v>Preventivo</v>
      </c>
      <c r="AA41" s="3" t="str">
        <f>'2.Mapa'!Z$216</f>
        <v>Manual</v>
      </c>
      <c r="AB41" s="3">
        <f>'2.Mapa'!AA$216</f>
        <v>0.4</v>
      </c>
      <c r="AC41" s="3" t="str">
        <f>'2.Mapa'!AB$216</f>
        <v>Probabilidad</v>
      </c>
      <c r="AD41" s="3">
        <f ca="1">'2.Mapa'!AC$216</f>
        <v>0.56000000000000005</v>
      </c>
      <c r="AE41" s="3">
        <f ca="1">'2.Mapa'!AD$216</f>
        <v>0</v>
      </c>
      <c r="AF41" s="3" t="str">
        <f>'2.Mapa'!AE$216</f>
        <v>Documentado</v>
      </c>
      <c r="AG41" s="3" t="str">
        <f>'2.Mapa'!AF$216</f>
        <v>Aleatoria</v>
      </c>
      <c r="AH41" s="3" t="str">
        <f>'2.Mapa'!AG$216</f>
        <v>Con registro</v>
      </c>
      <c r="AI41" s="3" t="str">
        <f>'2.Mapa'!AH$216</f>
        <v>Media</v>
      </c>
      <c r="AJ41" s="3">
        <f>'2.Mapa'!AI$216</f>
        <v>0.48</v>
      </c>
      <c r="AK41" s="3" t="str">
        <f>'2.Mapa'!AJ$216</f>
        <v>Mayor</v>
      </c>
      <c r="AL41" s="3">
        <f>'2.Mapa'!AK$216</f>
        <v>0.8</v>
      </c>
      <c r="AM41" s="3" t="str">
        <f>'2.Mapa'!AL$216</f>
        <v>Alto</v>
      </c>
      <c r="AN41" s="3" t="str">
        <f ca="1">'2.Mapa'!AM$216</f>
        <v>Baja</v>
      </c>
      <c r="AO41" s="3">
        <f ca="1">'2.Mapa'!AN$216</f>
        <v>0.24</v>
      </c>
      <c r="AP41" s="3" t="str">
        <f ca="1">'2.Mapa'!AO$216</f>
        <v>Mayor</v>
      </c>
      <c r="AQ41" s="3">
        <f ca="1">'2.Mapa'!AP$216</f>
        <v>0.8</v>
      </c>
      <c r="AR41" s="3" t="str">
        <f ca="1">'2.Mapa'!AQ$216</f>
        <v>Alto</v>
      </c>
      <c r="AS41" s="3">
        <f ca="1">'2.Mapa'!AR$216</f>
        <v>16</v>
      </c>
      <c r="AT41" s="3" t="str">
        <f>'2.Mapa'!AS$216</f>
        <v>Reducir (mitigar)</v>
      </c>
      <c r="AU41" s="3" t="str">
        <f>'2.Mapa'!AT$216</f>
        <v>Incluir la obligación en el contratista del grupo de talento humano</v>
      </c>
      <c r="AV41" s="3" t="str">
        <f>'2.Mapa'!AU$216</f>
        <v>Coordinadora grupo de talento humano.</v>
      </c>
      <c r="AW41" s="3">
        <f>'2.Mapa'!AV$216</f>
        <v>44576</v>
      </c>
      <c r="AX41" s="3">
        <f>'2.Mapa'!AW$216</f>
        <v>0</v>
      </c>
      <c r="AY41" s="3">
        <f>'2.Mapa'!AX$216</f>
        <v>0</v>
      </c>
      <c r="AZ41" s="3">
        <f>'2.Mapa'!AY$216</f>
        <v>0</v>
      </c>
      <c r="BA41" s="3">
        <f>'2.Mapa'!AZ$216</f>
        <v>0</v>
      </c>
      <c r="BB41" s="3">
        <f>'2.Mapa'!BA$216</f>
        <v>0</v>
      </c>
      <c r="BC41" s="3">
        <f>'2.Mapa'!BB$216</f>
        <v>0</v>
      </c>
      <c r="BD41" s="3">
        <f>'2.Mapa'!BC$216</f>
        <v>0</v>
      </c>
      <c r="BE41" s="3">
        <f>'2.Mapa'!BD$216</f>
        <v>0</v>
      </c>
      <c r="BF41" s="3">
        <f>'2.Mapa'!BE$216</f>
        <v>0</v>
      </c>
      <c r="BG41" s="3">
        <f>'2.Mapa'!BF$216</f>
        <v>0</v>
      </c>
      <c r="BH41" s="3">
        <f>'2.Mapa'!BG$216</f>
        <v>0</v>
      </c>
      <c r="BI41" s="3">
        <f>'2.Mapa'!BH$216</f>
        <v>0</v>
      </c>
      <c r="BJ41" s="2"/>
    </row>
    <row r="42" spans="1:62" ht="24.75" customHeight="1" x14ac:dyDescent="0.3">
      <c r="A42" s="5">
        <v>222</v>
      </c>
      <c r="B42" s="1">
        <f t="shared" si="0"/>
        <v>15</v>
      </c>
      <c r="C42" s="3" t="str">
        <f>'2.Mapa'!A$222</f>
        <v>Gestión del talento humano</v>
      </c>
      <c r="D42" s="3">
        <f>'2.Mapa'!B$222</f>
        <v>15</v>
      </c>
      <c r="E42" s="3" t="str">
        <f>'2.Mapa'!C$222</f>
        <v>Software</v>
      </c>
      <c r="F42" s="3" t="str">
        <f>'2.Mapa'!D$222</f>
        <v>BASE DE DATOS CONTENIDA EN EL SOFTWARE DE NOMINA DENOMINADO SOFTWARE HOUSE</v>
      </c>
      <c r="G42" s="3" t="str">
        <f>'2.Mapa'!E$222</f>
        <v>pérdida de confidencialidad</v>
      </c>
      <c r="H42" s="3" t="str">
        <f>'2.Mapa'!F$222</f>
        <v>modificación no autorizada en la parametrización del software.</v>
      </c>
      <c r="I42" s="3" t="str">
        <f>'2.Mapa'!G$222</f>
        <v>Permitir el acceso a la parametrización del software por parte de cualquier funcionario que lo solicita</v>
      </c>
      <c r="J42" s="3" t="str">
        <f>'2.Mapa'!I$222</f>
        <v>Las vulnerabilidades de la columna anterior, pueden facilitar modificación no autorizada en la parametrización del software. generando pérdida de confidencialidad de BASE DE DATOS CONTENIDA EN EL SOFTWARE DE NOMINA DENOMINADO SOFTWARE HOUSE</v>
      </c>
      <c r="K42" s="3" t="str">
        <f>'2.Mapa'!J$222</f>
        <v>Ejecución y administración de procesos</v>
      </c>
      <c r="L42" s="3">
        <f>'2.Mapa'!K$222</f>
        <v>0</v>
      </c>
      <c r="M42" s="3" t="str">
        <f>'2.Mapa'!L$222</f>
        <v>Número de casos reportados en la mesa de ayuda.</v>
      </c>
      <c r="N42" s="3" t="str">
        <f>'2.Mapa'!M$222</f>
        <v>Reputacional</v>
      </c>
      <c r="O42" s="3" t="str">
        <f>'2.Mapa'!N$222</f>
        <v>La entidad internamente, de conocimiento general, nivel interno, de junta directiva y accionistas y/o de proveedores</v>
      </c>
      <c r="P42" s="3" t="str">
        <f>'2.Mapa'!O$222</f>
        <v>Muy Baja</v>
      </c>
      <c r="Q42" s="3">
        <f>'2.Mapa'!P$222</f>
        <v>0.2</v>
      </c>
      <c r="R42" s="3" t="str">
        <f>'2.Mapa'!Q$222</f>
        <v>Menor</v>
      </c>
      <c r="S42" s="3">
        <f>'2.Mapa'!R$222</f>
        <v>0.4</v>
      </c>
      <c r="T42" s="3" t="str">
        <f>'2.Mapa'!S$222</f>
        <v>Bajo</v>
      </c>
      <c r="U42" s="3">
        <f>'2.Mapa'!T$222</f>
        <v>3</v>
      </c>
      <c r="V42" s="3">
        <f>'2.Mapa'!U$222</f>
        <v>1</v>
      </c>
      <c r="W42" s="3" t="str">
        <f>'2.Mapa'!V$222</f>
        <v>Proveedor del software</v>
      </c>
      <c r="X42" s="3" t="str">
        <f>'2.Mapa'!W$222</f>
        <v>Verificar que se realice la parametrización de los accesos y bases de datos maestras únicamente por el proveedor.</v>
      </c>
      <c r="Y42" s="3" t="str">
        <f>'2.Mapa'!X$222</f>
        <v>Mediante la aplicación de procedimientos de seguridad de la información del proveedor verificados por el grupo TIC del Instituto.</v>
      </c>
      <c r="Z42" s="3" t="str">
        <f>'2.Mapa'!Y$222</f>
        <v>Preventivo</v>
      </c>
      <c r="AA42" s="3" t="str">
        <f>'2.Mapa'!Z$222</f>
        <v>Manual</v>
      </c>
      <c r="AB42" s="3">
        <f>'2.Mapa'!AA$222</f>
        <v>0.4</v>
      </c>
      <c r="AC42" s="3" t="str">
        <f>'2.Mapa'!AB$222</f>
        <v>Probabilidad</v>
      </c>
      <c r="AD42" s="3">
        <f ca="1">'2.Mapa'!AC$222</f>
        <v>0.128</v>
      </c>
      <c r="AE42" s="3">
        <f ca="1">'2.Mapa'!AD$222</f>
        <v>0</v>
      </c>
      <c r="AF42" s="3" t="str">
        <f>'2.Mapa'!AE$222</f>
        <v>Sin documentar</v>
      </c>
      <c r="AG42" s="3" t="str">
        <f>'2.Mapa'!AF$222</f>
        <v>Aleatoria</v>
      </c>
      <c r="AH42" s="3" t="str">
        <f>'2.Mapa'!AG$222</f>
        <v>Sin registro</v>
      </c>
      <c r="AI42" s="3" t="str">
        <f>'2.Mapa'!AH$222</f>
        <v>Muy Baja</v>
      </c>
      <c r="AJ42" s="3">
        <f>'2.Mapa'!AI$222</f>
        <v>0.12</v>
      </c>
      <c r="AK42" s="3" t="str">
        <f>'2.Mapa'!AJ$222</f>
        <v>Menor</v>
      </c>
      <c r="AL42" s="3">
        <f>'2.Mapa'!AK$222</f>
        <v>0.4</v>
      </c>
      <c r="AM42" s="3" t="str">
        <f>'2.Mapa'!AL$222</f>
        <v>Bajo</v>
      </c>
      <c r="AN42" s="3" t="str">
        <f ca="1">'2.Mapa'!AM$222</f>
        <v>Muy Baja</v>
      </c>
      <c r="AO42" s="3">
        <f ca="1">'2.Mapa'!AN$222</f>
        <v>7.1999999999999995E-2</v>
      </c>
      <c r="AP42" s="3" t="str">
        <f ca="1">'2.Mapa'!AO$222</f>
        <v>Menor</v>
      </c>
      <c r="AQ42" s="3">
        <f ca="1">'2.Mapa'!AP$222</f>
        <v>0.4</v>
      </c>
      <c r="AR42" s="3" t="str">
        <f ca="1">'2.Mapa'!AQ$222</f>
        <v>Bajo</v>
      </c>
      <c r="AS42" s="3">
        <f ca="1">'2.Mapa'!AR$222</f>
        <v>3</v>
      </c>
      <c r="AT42" s="3" t="str">
        <f>'2.Mapa'!AS$222</f>
        <v>Reducir (compartir)</v>
      </c>
      <c r="AU42" s="3" t="str">
        <f>'2.Mapa'!AT$222</f>
        <v>Solicitar el desarrollo al proveedor del log de transacciones del aplicativo, el cual permita identificar que usuario realizó un cambio, cual cambio fecha y hora</v>
      </c>
      <c r="AV42" s="3" t="str">
        <f>'2.Mapa'!AU$222</f>
        <v>Supervisión del contrato software house.</v>
      </c>
      <c r="AW42" s="3">
        <f>'2.Mapa'!AV$222</f>
        <v>44926</v>
      </c>
      <c r="AX42" s="3">
        <f>'2.Mapa'!AW$222</f>
        <v>0</v>
      </c>
      <c r="AY42" s="3">
        <f>'2.Mapa'!AX$222</f>
        <v>0</v>
      </c>
      <c r="AZ42" s="3">
        <f>'2.Mapa'!AY$222</f>
        <v>0</v>
      </c>
      <c r="BA42" s="3">
        <f>'2.Mapa'!AZ$222</f>
        <v>0</v>
      </c>
      <c r="BB42" s="3">
        <f>'2.Mapa'!BA$222</f>
        <v>0</v>
      </c>
      <c r="BC42" s="3">
        <f>'2.Mapa'!BB$222</f>
        <v>0</v>
      </c>
      <c r="BD42" s="3">
        <f>'2.Mapa'!BC$222</f>
        <v>0</v>
      </c>
      <c r="BE42" s="3">
        <f>'2.Mapa'!BD$222</f>
        <v>0</v>
      </c>
      <c r="BF42" s="3">
        <f>'2.Mapa'!BE$222</f>
        <v>0</v>
      </c>
      <c r="BG42" s="3">
        <f>'2.Mapa'!BF$222</f>
        <v>0</v>
      </c>
      <c r="BH42" s="3">
        <f>'2.Mapa'!BG$222</f>
        <v>0</v>
      </c>
      <c r="BI42" s="3">
        <f>'2.Mapa'!BH$222</f>
        <v>0</v>
      </c>
      <c r="BJ42" s="2"/>
    </row>
    <row r="43" spans="1:62" ht="24.75" customHeight="1" x14ac:dyDescent="0.3">
      <c r="A43" s="5">
        <v>228</v>
      </c>
      <c r="B43" s="1">
        <f t="shared" si="0"/>
        <v>16</v>
      </c>
      <c r="C43" s="3" t="str">
        <f>'2.Mapa'!A$228</f>
        <v>Gestión del talento humano</v>
      </c>
      <c r="D43" s="3">
        <f>'2.Mapa'!B$228</f>
        <v>16</v>
      </c>
      <c r="E43" s="3" t="str">
        <f>'2.Mapa'!C$228</f>
        <v>Personas</v>
      </c>
      <c r="F43" s="3" t="str">
        <f>'2.Mapa'!D$228</f>
        <v>TÉCNICO DE NOMINA Y COORDINACIÓN DEL GRUPO DE TALENTO HUMANO</v>
      </c>
      <c r="G43" s="3" t="str">
        <f>'2.Mapa'!E$228</f>
        <v>pérdida de disponibilidad</v>
      </c>
      <c r="H43" s="3" t="str">
        <f>'2.Mapa'!F$228</f>
        <v>Ausencia del perfil del funcionario</v>
      </c>
      <c r="I43" s="3" t="str">
        <f>'2.Mapa'!G$228</f>
        <v>Situaciones administrativas</v>
      </c>
      <c r="J43" s="3" t="str">
        <f>'2.Mapa'!I$228</f>
        <v>Las vulnerabilidades de la columna anterior, pueden facilitar Ausencia del perfil del funcionario generando pérdida de disponibilidad de TÉCNICO DE NOMINA Y COORDINACIÓN DEL GRUPO DE TALENTO HUMANO</v>
      </c>
      <c r="K43" s="3" t="str">
        <f>'2.Mapa'!J$228</f>
        <v>Ejecución y administración de procesos</v>
      </c>
      <c r="L43" s="3">
        <f>'2.Mapa'!K$228</f>
        <v>30</v>
      </c>
      <c r="M43" s="3" t="str">
        <f>'2.Mapa'!L$228</f>
        <v>Número de situaciones administrativas en el grupo</v>
      </c>
      <c r="N43" s="3" t="str">
        <f>'2.Mapa'!M$228</f>
        <v>Reputacional</v>
      </c>
      <c r="O43" s="3" t="str">
        <f>'2.Mapa'!N$228</f>
        <v>La entidad internamente, de conocimiento general, nivel interno, de junta directiva y accionistas y/o de proveedores</v>
      </c>
      <c r="P43" s="3" t="str">
        <f>'2.Mapa'!O$228</f>
        <v>Media</v>
      </c>
      <c r="Q43" s="3">
        <f>'2.Mapa'!P$228</f>
        <v>0.6</v>
      </c>
      <c r="R43" s="3" t="str">
        <f>'2.Mapa'!Q$228</f>
        <v>Menor</v>
      </c>
      <c r="S43" s="3">
        <f>'2.Mapa'!R$228</f>
        <v>0.4</v>
      </c>
      <c r="T43" s="3" t="str">
        <f>'2.Mapa'!S$228</f>
        <v>Moderado</v>
      </c>
      <c r="U43" s="3">
        <f>'2.Mapa'!T$228</f>
        <v>6</v>
      </c>
      <c r="V43" s="3">
        <f>'2.Mapa'!U$228</f>
        <v>1</v>
      </c>
      <c r="W43" s="3" t="str">
        <f>'2.Mapa'!V$228</f>
        <v>Jefe inmediato</v>
      </c>
      <c r="X43" s="3" t="str">
        <f>'2.Mapa'!W$228</f>
        <v>Verificar que se de continuidad a las funciones correspondientes del cargo.</v>
      </c>
      <c r="Y43" s="3" t="str">
        <f>'2.Mapa'!X$228</f>
        <v>Mediante la resolución de asignación de funciones.</v>
      </c>
      <c r="Z43" s="3" t="str">
        <f>'2.Mapa'!Y$228</f>
        <v>Correctivo</v>
      </c>
      <c r="AA43" s="3" t="str">
        <f>'2.Mapa'!Z$228</f>
        <v>Manual</v>
      </c>
      <c r="AB43" s="3">
        <f>'2.Mapa'!AA$228</f>
        <v>0.25</v>
      </c>
      <c r="AC43" s="3" t="str">
        <f>'2.Mapa'!AB$228</f>
        <v>Impacto</v>
      </c>
      <c r="AD43" s="3">
        <f ca="1">'2.Mapa'!AC$228</f>
        <v>0</v>
      </c>
      <c r="AE43" s="3">
        <f ca="1">'2.Mapa'!AD$228</f>
        <v>9.9999999999999978E-2</v>
      </c>
      <c r="AF43" s="3" t="str">
        <f>'2.Mapa'!AE$228</f>
        <v>Documentado</v>
      </c>
      <c r="AG43" s="3" t="str">
        <f>'2.Mapa'!AF$228</f>
        <v>Continua</v>
      </c>
      <c r="AH43" s="3" t="str">
        <f>'2.Mapa'!AG$228</f>
        <v>Con registro</v>
      </c>
      <c r="AI43" s="3" t="str">
        <f>'2.Mapa'!AH$228</f>
        <v>Media</v>
      </c>
      <c r="AJ43" s="3">
        <f>'2.Mapa'!AI$228</f>
        <v>0.6</v>
      </c>
      <c r="AK43" s="3" t="str">
        <f>'2.Mapa'!AJ$228</f>
        <v>Menor</v>
      </c>
      <c r="AL43" s="3">
        <f>'2.Mapa'!AK$228</f>
        <v>0.30000000000000004</v>
      </c>
      <c r="AM43" s="3" t="str">
        <f>'2.Mapa'!AL$228</f>
        <v>Moderado</v>
      </c>
      <c r="AN43" s="3" t="str">
        <f ca="1">'2.Mapa'!AM$228</f>
        <v>Media</v>
      </c>
      <c r="AO43" s="3">
        <f ca="1">'2.Mapa'!AN$228</f>
        <v>0.6</v>
      </c>
      <c r="AP43" s="3" t="str">
        <f ca="1">'2.Mapa'!AO$228</f>
        <v>Menor</v>
      </c>
      <c r="AQ43" s="3">
        <f ca="1">'2.Mapa'!AP$228</f>
        <v>0.30000000000000004</v>
      </c>
      <c r="AR43" s="3" t="str">
        <f ca="1">'2.Mapa'!AQ$228</f>
        <v>Moderado</v>
      </c>
      <c r="AS43" s="3">
        <f ca="1">'2.Mapa'!AR$228</f>
        <v>6</v>
      </c>
      <c r="AT43" s="3" t="str">
        <f>'2.Mapa'!AS$228</f>
        <v>Aceptar</v>
      </c>
      <c r="AU43" s="3" t="str">
        <f>'2.Mapa'!AT$228</f>
        <v>Mantener el control correctivo existente</v>
      </c>
      <c r="AV43" s="3" t="str">
        <f>'2.Mapa'!AU$228</f>
        <v>Coordinadora talento humano.</v>
      </c>
      <c r="AW43" s="3">
        <f>'2.Mapa'!AV$228</f>
        <v>44926</v>
      </c>
      <c r="AX43" s="3">
        <f>'2.Mapa'!AW$228</f>
        <v>0</v>
      </c>
      <c r="AY43" s="3">
        <f>'2.Mapa'!AX$228</f>
        <v>0</v>
      </c>
      <c r="AZ43" s="3">
        <f>'2.Mapa'!AY$228</f>
        <v>0</v>
      </c>
      <c r="BA43" s="3">
        <f>'2.Mapa'!AZ$228</f>
        <v>0</v>
      </c>
      <c r="BB43" s="3">
        <f>'2.Mapa'!BA$228</f>
        <v>0</v>
      </c>
      <c r="BC43" s="3">
        <f>'2.Mapa'!BB$228</f>
        <v>0</v>
      </c>
      <c r="BD43" s="3">
        <f>'2.Mapa'!BC$228</f>
        <v>0</v>
      </c>
      <c r="BE43" s="3">
        <f>'2.Mapa'!BD$228</f>
        <v>0</v>
      </c>
      <c r="BF43" s="3">
        <f>'2.Mapa'!BE$228</f>
        <v>0</v>
      </c>
      <c r="BG43" s="3">
        <f>'2.Mapa'!BF$228</f>
        <v>0</v>
      </c>
      <c r="BH43" s="3">
        <f>'2.Mapa'!BG$228</f>
        <v>0</v>
      </c>
      <c r="BI43" s="3">
        <f>'2.Mapa'!BH$228</f>
        <v>0</v>
      </c>
      <c r="BJ43" s="2"/>
    </row>
    <row r="44" spans="1:62" ht="24.75" customHeight="1" x14ac:dyDescent="0.3">
      <c r="A44" s="5">
        <v>234</v>
      </c>
      <c r="B44" s="1">
        <f t="shared" si="0"/>
        <v>50</v>
      </c>
      <c r="C44" s="3" t="str">
        <f>'2.Mapa'!A$234</f>
        <v>Información y comunicación</v>
      </c>
      <c r="D44" s="3">
        <f>'2.Mapa'!B$234</f>
        <v>50</v>
      </c>
      <c r="E44" s="3" t="str">
        <f>'2.Mapa'!C$234</f>
        <v>Servicios</v>
      </c>
      <c r="F44" s="3" t="str">
        <f>'2.Mapa'!D$234</f>
        <v>Gestión de usuarios</v>
      </c>
      <c r="G44" s="3" t="str">
        <f>'2.Mapa'!E$234</f>
        <v>pérdida de integridad</v>
      </c>
      <c r="H44" s="3" t="str">
        <f>'2.Mapa'!F$234</f>
        <v>acceso no autorizado a los sistemas de información y/o aplicativos</v>
      </c>
      <c r="I44" s="3" t="str">
        <f>'2.Mapa'!G$234</f>
        <v>Falta de mecanismos de autenticación e identificación para todos los sistemas de información y/o aplicativos</v>
      </c>
      <c r="J44" s="3" t="str">
        <f>'2.Mapa'!I$234</f>
        <v>Las vulnerabilidades de la columna anterior, pueden facilitar acceso no autorizado a los sistemas de información y/o aplicativos generando pérdida de integridad de Gestión de usuarios</v>
      </c>
      <c r="K44" s="3" t="str">
        <f>'2.Mapa'!J$234</f>
        <v>Ejecución y administración de procesos</v>
      </c>
      <c r="L44" s="3">
        <f>'2.Mapa'!K$234</f>
        <v>600</v>
      </c>
      <c r="M44" s="3" t="str">
        <f>'2.Mapa'!L$234</f>
        <v>Número de usuarios</v>
      </c>
      <c r="N44" s="3" t="str">
        <f>'2.Mapa'!M$234</f>
        <v>Reputacional</v>
      </c>
      <c r="O44" s="3" t="str">
        <f>'2.Mapa'!N$234</f>
        <v>La entidad internamente, de conocimiento general, nivel interno, de junta directiva y accionistas y/o de proveedores</v>
      </c>
      <c r="P44" s="3" t="str">
        <f>'2.Mapa'!O$234</f>
        <v>Alta</v>
      </c>
      <c r="Q44" s="3">
        <f>'2.Mapa'!P$234</f>
        <v>0.8</v>
      </c>
      <c r="R44" s="3" t="str">
        <f>'2.Mapa'!Q$234</f>
        <v>Menor</v>
      </c>
      <c r="S44" s="3">
        <f>'2.Mapa'!R$234</f>
        <v>0.4</v>
      </c>
      <c r="T44" s="3" t="str">
        <f>'2.Mapa'!S$234</f>
        <v>Moderado</v>
      </c>
      <c r="U44" s="3">
        <f>'2.Mapa'!T$234</f>
        <v>9</v>
      </c>
      <c r="V44" s="3">
        <f>'2.Mapa'!U$234</f>
        <v>1</v>
      </c>
      <c r="W44" s="3" t="str">
        <f>'2.Mapa'!V$234</f>
        <v>Profesional especializado grado 12 - Grupo TIC.</v>
      </c>
      <c r="X44" s="3" t="str">
        <f>'2.Mapa'!W$234</f>
        <v>Validar que la gestión de accesos se realice mediante herramientas automatizadas que monitoreen las acciones de los usuarios</v>
      </c>
      <c r="Y44" s="3" t="str">
        <f>'2.Mapa'!X$234</f>
        <v>A través del cumplimiento del procedimiento gestión de accesos</v>
      </c>
      <c r="Z44" s="3" t="str">
        <f>'2.Mapa'!Y$234</f>
        <v>Preventivo</v>
      </c>
      <c r="AA44" s="3" t="str">
        <f>'2.Mapa'!Z$234</f>
        <v>Manual</v>
      </c>
      <c r="AB44" s="3">
        <f>'2.Mapa'!AA$234</f>
        <v>0.4</v>
      </c>
      <c r="AC44" s="3" t="str">
        <f>'2.Mapa'!AB$234</f>
        <v>Probabilidad</v>
      </c>
      <c r="AD44" s="3">
        <f ca="1">'2.Mapa'!AC$234</f>
        <v>0.56000000000000005</v>
      </c>
      <c r="AE44" s="3">
        <f ca="1">'2.Mapa'!AD$234</f>
        <v>0</v>
      </c>
      <c r="AF44" s="3" t="str">
        <f>'2.Mapa'!AE$234</f>
        <v>Documentado</v>
      </c>
      <c r="AG44" s="3" t="str">
        <f>'2.Mapa'!AF$234</f>
        <v>Continua</v>
      </c>
      <c r="AH44" s="3" t="str">
        <f>'2.Mapa'!AG$234</f>
        <v>Con registro</v>
      </c>
      <c r="AI44" s="3" t="str">
        <f>'2.Mapa'!AH$234</f>
        <v>Media</v>
      </c>
      <c r="AJ44" s="3">
        <f>'2.Mapa'!AI$234</f>
        <v>0.48</v>
      </c>
      <c r="AK44" s="3" t="str">
        <f>'2.Mapa'!AJ$234</f>
        <v>Menor</v>
      </c>
      <c r="AL44" s="3">
        <f>'2.Mapa'!AK$234</f>
        <v>0.4</v>
      </c>
      <c r="AM44" s="3" t="str">
        <f>'2.Mapa'!AL$234</f>
        <v>Moderado</v>
      </c>
      <c r="AN44" s="3" t="str">
        <f ca="1">'2.Mapa'!AM$234</f>
        <v>Baja</v>
      </c>
      <c r="AO44" s="3">
        <f ca="1">'2.Mapa'!AN$234</f>
        <v>0.24</v>
      </c>
      <c r="AP44" s="3" t="str">
        <f ca="1">'2.Mapa'!AO$234</f>
        <v>Menor</v>
      </c>
      <c r="AQ44" s="3">
        <f ca="1">'2.Mapa'!AP$234</f>
        <v>0.4</v>
      </c>
      <c r="AR44" s="3" t="str">
        <f ca="1">'2.Mapa'!AQ$234</f>
        <v>Moderado</v>
      </c>
      <c r="AS44" s="3">
        <f ca="1">'2.Mapa'!AR$234</f>
        <v>5</v>
      </c>
      <c r="AT44" s="3" t="str">
        <f>'2.Mapa'!AS$234</f>
        <v>Reducir (mitigar)</v>
      </c>
      <c r="AU44" s="3" t="str">
        <f>'2.Mapa'!AT$234</f>
        <v>Implementar la autenticación de dos factores para el  portal office 365 para administradores</v>
      </c>
      <c r="AV44" s="3" t="str">
        <f>'2.Mapa'!AU$234</f>
        <v>Coordinador (a) grupo TIC</v>
      </c>
      <c r="AW44" s="3">
        <f>'2.Mapa'!AV$234</f>
        <v>45078</v>
      </c>
      <c r="AX44" s="3">
        <f>'2.Mapa'!AW$234</f>
        <v>0</v>
      </c>
      <c r="AY44" s="3">
        <f>'2.Mapa'!AX$234</f>
        <v>0</v>
      </c>
      <c r="AZ44" s="3">
        <f>'2.Mapa'!AY$234</f>
        <v>0</v>
      </c>
      <c r="BA44" s="3">
        <f>'2.Mapa'!AZ$234</f>
        <v>0</v>
      </c>
      <c r="BB44" s="3">
        <f>'2.Mapa'!BA$234</f>
        <v>0</v>
      </c>
      <c r="BC44" s="3">
        <f>'2.Mapa'!BB$234</f>
        <v>0</v>
      </c>
      <c r="BD44" s="3">
        <f>'2.Mapa'!BC$234</f>
        <v>0</v>
      </c>
      <c r="BE44" s="3">
        <f>'2.Mapa'!BD$234</f>
        <v>0</v>
      </c>
      <c r="BF44" s="3">
        <f>'2.Mapa'!BE$234</f>
        <v>0</v>
      </c>
      <c r="BG44" s="3">
        <f>'2.Mapa'!BF$234</f>
        <v>0</v>
      </c>
      <c r="BH44" s="3">
        <f>'2.Mapa'!BG$234</f>
        <v>0</v>
      </c>
      <c r="BI44" s="3">
        <f>'2.Mapa'!BH$234</f>
        <v>0</v>
      </c>
      <c r="BJ44" s="2"/>
    </row>
    <row r="45" spans="1:62" ht="24.75" customHeight="1" x14ac:dyDescent="0.3">
      <c r="A45" s="5">
        <v>240</v>
      </c>
      <c r="B45" s="1">
        <f t="shared" si="0"/>
        <v>51</v>
      </c>
      <c r="C45" s="3" t="str">
        <f>'2.Mapa'!A$240</f>
        <v>Información y comunicación</v>
      </c>
      <c r="D45" s="3">
        <f>'2.Mapa'!B$240</f>
        <v>51</v>
      </c>
      <c r="E45" s="3" t="str">
        <f>'2.Mapa'!C$240</f>
        <v>Servicios</v>
      </c>
      <c r="F45" s="3" t="str">
        <f>'2.Mapa'!D$240</f>
        <v xml:space="preserve">Gestión de proyectos TI </v>
      </c>
      <c r="G45" s="3" t="str">
        <f>'2.Mapa'!E$240</f>
        <v>pérdida de disponibilidad</v>
      </c>
      <c r="H45" s="3" t="str">
        <f>'2.Mapa'!F$240</f>
        <v>incumplimiento en la ejecución de los proyectos, convenios e iniciativas</v>
      </c>
      <c r="I45" s="3" t="str">
        <f>'2.Mapa'!G$240</f>
        <v>Nula o poca participación del grupo TIC, en la planeación de los proyectos, convenios e iniciativas del ICC</v>
      </c>
      <c r="J45" s="3" t="str">
        <f>'2.Mapa'!I$240</f>
        <v xml:space="preserve">Las vulnerabilidades de la columna anterior, pueden facilitar incumplimiento en la ejecución de los proyectos, convenios e iniciativas generando pérdida de disponibilidad de Gestión de proyectos TI </v>
      </c>
      <c r="K45" s="3" t="str">
        <f>'2.Mapa'!J$240</f>
        <v>Ejecución y administración de procesos</v>
      </c>
      <c r="L45" s="3">
        <f>'2.Mapa'!K$240</f>
        <v>20</v>
      </c>
      <c r="M45" s="3" t="str">
        <f>'2.Mapa'!L$240</f>
        <v>Cantidad de metas de los proyectos de TI</v>
      </c>
      <c r="N45" s="3" t="str">
        <f>'2.Mapa'!M$240</f>
        <v>Reputacional</v>
      </c>
      <c r="O45" s="3" t="str">
        <f>'2.Mapa'!N$240</f>
        <v>La entidad con efecto publicitario sostenido a nivel de sector administrativo, nivel departamental o municipal</v>
      </c>
      <c r="P45" s="3" t="str">
        <f>'2.Mapa'!O$240</f>
        <v>Baja</v>
      </c>
      <c r="Q45" s="3">
        <f>'2.Mapa'!P$240</f>
        <v>0.4</v>
      </c>
      <c r="R45" s="3" t="str">
        <f>'2.Mapa'!Q$240</f>
        <v>Mayor</v>
      </c>
      <c r="S45" s="3">
        <f>'2.Mapa'!R$240</f>
        <v>0.8</v>
      </c>
      <c r="T45" s="3" t="str">
        <f>'2.Mapa'!S$240</f>
        <v>Alto</v>
      </c>
      <c r="U45" s="3">
        <f>'2.Mapa'!T$240</f>
        <v>16</v>
      </c>
      <c r="V45" s="3">
        <f>'2.Mapa'!U$240</f>
        <v>1</v>
      </c>
      <c r="W45" s="3" t="str">
        <f>'2.Mapa'!V$240</f>
        <v>Subdirector académico y Financiero.</v>
      </c>
      <c r="X45" s="3" t="str">
        <f>'2.Mapa'!W$240</f>
        <v>Validar que todo proyecto de tecnología tenga el aval técnico del grupo TIC para su gestión, implementación y soporte en el Instituto</v>
      </c>
      <c r="Y45" s="3" t="str">
        <f>'2.Mapa'!X$240</f>
        <v>A través del cumplimiento de la política gestión de proyectos del manual de políticas de privacidad y seguridad de la información</v>
      </c>
      <c r="Z45" s="3" t="str">
        <f>'2.Mapa'!Y$240</f>
        <v>Preventivo</v>
      </c>
      <c r="AA45" s="3" t="str">
        <f>'2.Mapa'!Z$240</f>
        <v>Manual</v>
      </c>
      <c r="AB45" s="3">
        <f>'2.Mapa'!AA$240</f>
        <v>0.4</v>
      </c>
      <c r="AC45" s="3" t="str">
        <f>'2.Mapa'!AB$240</f>
        <v>Probabilidad</v>
      </c>
      <c r="AD45" s="3">
        <f ca="1">'2.Mapa'!AC$240</f>
        <v>0.23200000000000004</v>
      </c>
      <c r="AE45" s="3">
        <f ca="1">'2.Mapa'!AD$240</f>
        <v>0</v>
      </c>
      <c r="AF45" s="3" t="str">
        <f>'2.Mapa'!AE$240</f>
        <v>Documentado</v>
      </c>
      <c r="AG45" s="3" t="str">
        <f>'2.Mapa'!AF$240</f>
        <v>Continua</v>
      </c>
      <c r="AH45" s="3" t="str">
        <f>'2.Mapa'!AG$240</f>
        <v>Sin registro</v>
      </c>
      <c r="AI45" s="3" t="str">
        <f>'2.Mapa'!AH$240</f>
        <v>Baja</v>
      </c>
      <c r="AJ45" s="3">
        <f>'2.Mapa'!AI$240</f>
        <v>0.24</v>
      </c>
      <c r="AK45" s="3" t="str">
        <f>'2.Mapa'!AJ$240</f>
        <v>Mayor</v>
      </c>
      <c r="AL45" s="3">
        <f>'2.Mapa'!AK$240</f>
        <v>0.8</v>
      </c>
      <c r="AM45" s="3" t="str">
        <f>'2.Mapa'!AL$240</f>
        <v>Alto</v>
      </c>
      <c r="AN45" s="3" t="str">
        <f ca="1">'2.Mapa'!AM$240</f>
        <v>Muy Baja</v>
      </c>
      <c r="AO45" s="3">
        <f ca="1">'2.Mapa'!AN$240</f>
        <v>0.16799999999999998</v>
      </c>
      <c r="AP45" s="3" t="str">
        <f ca="1">'2.Mapa'!AO$240</f>
        <v>Mayor</v>
      </c>
      <c r="AQ45" s="3">
        <f ca="1">'2.Mapa'!AP$240</f>
        <v>0.8</v>
      </c>
      <c r="AR45" s="3" t="str">
        <f ca="1">'2.Mapa'!AQ$240</f>
        <v>Alto</v>
      </c>
      <c r="AS45" s="3">
        <f ca="1">'2.Mapa'!AR$240</f>
        <v>13</v>
      </c>
      <c r="AT45" s="3" t="str">
        <f>'2.Mapa'!AS$240</f>
        <v>Reducir (mitigar)</v>
      </c>
      <c r="AU45" s="3" t="str">
        <f>'2.Mapa'!AT$240</f>
        <v>Consolidar las necesidades tecnológicas presentadas por las dependencias, socializarlas a los subdirectores y director general en una reunión con el fin de concertar la priorización de implementación de proyectos.</v>
      </c>
      <c r="AV45" s="3" t="str">
        <f>'2.Mapa'!AU$240</f>
        <v>Coordinador (a) grupo TIC</v>
      </c>
      <c r="AW45" s="3">
        <f>'2.Mapa'!AV$240</f>
        <v>45231</v>
      </c>
      <c r="AX45" s="3">
        <f>'2.Mapa'!AW$240</f>
        <v>0</v>
      </c>
      <c r="AY45" s="3">
        <f>'2.Mapa'!AX$240</f>
        <v>0</v>
      </c>
      <c r="AZ45" s="3">
        <f>'2.Mapa'!AY$240</f>
        <v>0</v>
      </c>
      <c r="BA45" s="3">
        <f>'2.Mapa'!AZ$240</f>
        <v>0</v>
      </c>
      <c r="BB45" s="3">
        <f>'2.Mapa'!BA$240</f>
        <v>0</v>
      </c>
      <c r="BC45" s="3">
        <f>'2.Mapa'!BB$240</f>
        <v>0</v>
      </c>
      <c r="BD45" s="3">
        <f>'2.Mapa'!BC$240</f>
        <v>0</v>
      </c>
      <c r="BE45" s="3">
        <f>'2.Mapa'!BD$240</f>
        <v>0</v>
      </c>
      <c r="BF45" s="3">
        <f>'2.Mapa'!BE$240</f>
        <v>0</v>
      </c>
      <c r="BG45" s="3">
        <f>'2.Mapa'!BF$240</f>
        <v>0</v>
      </c>
      <c r="BH45" s="3">
        <f>'2.Mapa'!BG$240</f>
        <v>0</v>
      </c>
      <c r="BI45" s="3">
        <f>'2.Mapa'!BH$240</f>
        <v>0</v>
      </c>
      <c r="BJ45" s="2"/>
    </row>
    <row r="46" spans="1:62" ht="24.75" customHeight="1" x14ac:dyDescent="0.3">
      <c r="A46" s="5">
        <v>246</v>
      </c>
      <c r="B46" s="1">
        <f t="shared" si="0"/>
        <v>52</v>
      </c>
      <c r="C46" s="3" t="str">
        <f>'2.Mapa'!A$246</f>
        <v>Información y comunicación</v>
      </c>
      <c r="D46" s="3">
        <f>'2.Mapa'!B$246</f>
        <v>52</v>
      </c>
      <c r="E46" s="3" t="str">
        <f>'2.Mapa'!C$246</f>
        <v>Servicios</v>
      </c>
      <c r="F46" s="3" t="str">
        <f>'2.Mapa'!D$246</f>
        <v>Gestión de licencias de software</v>
      </c>
      <c r="G46" s="3" t="str">
        <f>'2.Mapa'!E$246</f>
        <v>pérdida de integridad</v>
      </c>
      <c r="H46" s="3" t="str">
        <f>'2.Mapa'!F$246</f>
        <v>Uso de software falso o copiado</v>
      </c>
      <c r="I46" s="3" t="str">
        <f>'2.Mapa'!G$246</f>
        <v>Desconocimiento del licenciamiento requerido o de la fecha de caducidad para el óptimo funcionamiento de los sistemas de información y de los servicios tecnológicos</v>
      </c>
      <c r="J46" s="3" t="str">
        <f>'2.Mapa'!I$246</f>
        <v>Las vulnerabilidades de la columna anterior, pueden facilitar Uso de software falso o copiado generando pérdida de integridad de Gestión de licencias de software</v>
      </c>
      <c r="K46" s="3" t="str">
        <f>'2.Mapa'!J$246</f>
        <v>Ejecución y administración de procesos</v>
      </c>
      <c r="L46" s="3">
        <f>'2.Mapa'!K$246</f>
        <v>30</v>
      </c>
      <c r="M46" s="3" t="str">
        <f>'2.Mapa'!L$246</f>
        <v>Número de licencias de software</v>
      </c>
      <c r="N46" s="3" t="str">
        <f>'2.Mapa'!M$246</f>
        <v>Económica</v>
      </c>
      <c r="O46" s="3" t="str">
        <f>'2.Mapa'!N$246</f>
        <v>Entre 50 y 100 SMLMV</v>
      </c>
      <c r="P46" s="3" t="str">
        <f>'2.Mapa'!O$246</f>
        <v>Media</v>
      </c>
      <c r="Q46" s="3">
        <f>'2.Mapa'!P$246</f>
        <v>0.6</v>
      </c>
      <c r="R46" s="3" t="str">
        <f>'2.Mapa'!Q$246</f>
        <v>Moderado</v>
      </c>
      <c r="S46" s="3">
        <f>'2.Mapa'!R$246</f>
        <v>0.6</v>
      </c>
      <c r="T46" s="3" t="str">
        <f>'2.Mapa'!S$246</f>
        <v>Moderado</v>
      </c>
      <c r="U46" s="3">
        <f>'2.Mapa'!T$246</f>
        <v>11</v>
      </c>
      <c r="V46" s="3">
        <f>'2.Mapa'!U$246</f>
        <v>1</v>
      </c>
      <c r="W46" s="3" t="str">
        <f>'2.Mapa'!V$246</f>
        <v>Coordinadora grupo TIC</v>
      </c>
      <c r="X46" s="3" t="str">
        <f>'2.Mapa'!W$246</f>
        <v>Verificar que solo el personal autorizado de Tic tenga permisos para la instalación de software</v>
      </c>
      <c r="Y46" s="3" t="str">
        <f>'2.Mapa'!X$246</f>
        <v>A través de los permisos asignados por directorio activo.</v>
      </c>
      <c r="Z46" s="3" t="str">
        <f>'2.Mapa'!Y$246</f>
        <v>Preventivo</v>
      </c>
      <c r="AA46" s="3" t="str">
        <f>'2.Mapa'!Z$246</f>
        <v>Automático</v>
      </c>
      <c r="AB46" s="3">
        <f>'2.Mapa'!AA$246</f>
        <v>0.5</v>
      </c>
      <c r="AC46" s="3" t="str">
        <f>'2.Mapa'!AB$246</f>
        <v>Probabilidad</v>
      </c>
      <c r="AD46" s="3">
        <f ca="1">'2.Mapa'!AC$246</f>
        <v>0.3</v>
      </c>
      <c r="AE46" s="3">
        <f ca="1">'2.Mapa'!AD$246</f>
        <v>0</v>
      </c>
      <c r="AF46" s="3" t="str">
        <f>'2.Mapa'!AE$246</f>
        <v>Sin documentar</v>
      </c>
      <c r="AG46" s="3" t="str">
        <f>'2.Mapa'!AF$246</f>
        <v>Aleatoria</v>
      </c>
      <c r="AH46" s="3" t="str">
        <f>'2.Mapa'!AG$246</f>
        <v>Sin registro</v>
      </c>
      <c r="AI46" s="3" t="str">
        <f>'2.Mapa'!AH$246</f>
        <v>Baja</v>
      </c>
      <c r="AJ46" s="3">
        <f>'2.Mapa'!AI$246</f>
        <v>0.3</v>
      </c>
      <c r="AK46" s="3" t="str">
        <f>'2.Mapa'!AJ$246</f>
        <v>Moderado</v>
      </c>
      <c r="AL46" s="3">
        <f>'2.Mapa'!AK$246</f>
        <v>0.6</v>
      </c>
      <c r="AM46" s="3" t="str">
        <f>'2.Mapa'!AL$246</f>
        <v>Moderado</v>
      </c>
      <c r="AN46" s="3" t="str">
        <f ca="1">'2.Mapa'!AM$246</f>
        <v>Baja</v>
      </c>
      <c r="AO46" s="3">
        <f ca="1">'2.Mapa'!AN$246</f>
        <v>0.3</v>
      </c>
      <c r="AP46" s="3" t="str">
        <f ca="1">'2.Mapa'!AO$246</f>
        <v>Moderado</v>
      </c>
      <c r="AQ46" s="3">
        <f ca="1">'2.Mapa'!AP$246</f>
        <v>0.6</v>
      </c>
      <c r="AR46" s="3" t="str">
        <f ca="1">'2.Mapa'!AQ$246</f>
        <v>Moderado</v>
      </c>
      <c r="AS46" s="3">
        <f ca="1">'2.Mapa'!AR$246</f>
        <v>10</v>
      </c>
      <c r="AT46" s="3" t="str">
        <f>'2.Mapa'!AS$246</f>
        <v>Reducir (mitigar)</v>
      </c>
      <c r="AU46" s="3" t="str">
        <f>'2.Mapa'!AT$246</f>
        <v>Realizar un inventario de las licencias actuales con las cuales cuenta el instituto incluyendo (descripción, cantidades, el tipo de licencia si es una suscripción o compra, fechas de vencimiento de las licencias y soporte por parte del fabricante.</v>
      </c>
      <c r="AV46" s="3" t="str">
        <f>'2.Mapa'!AU$246</f>
        <v>Coordinadora grupo TIC</v>
      </c>
      <c r="AW46" s="3">
        <f>'2.Mapa'!AV$246</f>
        <v>45260</v>
      </c>
      <c r="AX46" s="3">
        <f>'2.Mapa'!AW$246</f>
        <v>0</v>
      </c>
      <c r="AY46" s="3">
        <f>'2.Mapa'!AX$246</f>
        <v>0</v>
      </c>
      <c r="AZ46" s="3">
        <f>'2.Mapa'!AY$246</f>
        <v>0</v>
      </c>
      <c r="BA46" s="3">
        <f>'2.Mapa'!AZ$246</f>
        <v>0</v>
      </c>
      <c r="BB46" s="3">
        <f>'2.Mapa'!BA$246</f>
        <v>0</v>
      </c>
      <c r="BC46" s="3">
        <f>'2.Mapa'!BB$246</f>
        <v>0</v>
      </c>
      <c r="BD46" s="3">
        <f>'2.Mapa'!BC$246</f>
        <v>0</v>
      </c>
      <c r="BE46" s="3">
        <f>'2.Mapa'!BD$246</f>
        <v>0</v>
      </c>
      <c r="BF46" s="3">
        <f>'2.Mapa'!BE$246</f>
        <v>0</v>
      </c>
      <c r="BG46" s="3">
        <f>'2.Mapa'!BF$246</f>
        <v>0</v>
      </c>
      <c r="BH46" s="3">
        <f>'2.Mapa'!BG$246</f>
        <v>0</v>
      </c>
      <c r="BI46" s="3">
        <f>'2.Mapa'!BH$246</f>
        <v>0</v>
      </c>
      <c r="BJ46" s="2"/>
    </row>
    <row r="47" spans="1:62" ht="24.75" customHeight="1" x14ac:dyDescent="0.3">
      <c r="A47" s="5">
        <v>252</v>
      </c>
      <c r="B47" s="1">
        <f t="shared" si="0"/>
        <v>53</v>
      </c>
      <c r="C47" s="31" t="str">
        <f>'2.Mapa'!A$252</f>
        <v>Información y comunicación</v>
      </c>
      <c r="D47" s="31">
        <f>'2.Mapa'!B$252</f>
        <v>53</v>
      </c>
      <c r="E47" s="31" t="str">
        <f>'2.Mapa'!C$252</f>
        <v>Servicios</v>
      </c>
      <c r="F47" s="31" t="str">
        <f>'2.Mapa'!D$252</f>
        <v>Gestión de conectividad</v>
      </c>
      <c r="G47" s="193" t="str">
        <f>'2.Mapa'!E$252</f>
        <v>pérdida de disponibilidad</v>
      </c>
      <c r="H47" s="193" t="str">
        <f>'2.Mapa'!F$252</f>
        <v>Falla en el servicio de comunicaciones , internet</v>
      </c>
      <c r="I47" s="193" t="str">
        <f>'2.Mapa'!G$252</f>
        <v>Solo se cuenta con un canal para prestar el servicio de comunicaciones</v>
      </c>
      <c r="J47" s="193" t="str">
        <f>'2.Mapa'!I$252</f>
        <v>Las vulnerabilidades de la columna anterior, pueden facilitar Falla en el servicio de comunicaciones , internet generando pérdida de disponibilidad de Gestión de conectividad</v>
      </c>
      <c r="K47" s="193" t="str">
        <f>'2.Mapa'!J$252</f>
        <v>Ejecución y administración de procesos</v>
      </c>
      <c r="L47" s="193">
        <f>'2.Mapa'!K$252</f>
        <v>8160</v>
      </c>
      <c r="M47" s="193" t="str">
        <f>'2.Mapa'!L$252</f>
        <v xml:space="preserve">Número de horas de servicio </v>
      </c>
      <c r="N47" s="193" t="str">
        <f>'2.Mapa'!M$252</f>
        <v>Reputacional</v>
      </c>
      <c r="O47" s="193" t="str">
        <f>'2.Mapa'!N$252</f>
        <v>La entidad a nivel nacional, con efecto publicitarios sostenible a nivel país</v>
      </c>
      <c r="P47" s="193" t="str">
        <f>'2.Mapa'!O$252</f>
        <v>Muy Alta</v>
      </c>
      <c r="Q47" s="31">
        <f>'2.Mapa'!P$252</f>
        <v>1</v>
      </c>
      <c r="R47" s="31" t="str">
        <f>'2.Mapa'!Q$252</f>
        <v>Catastrófico</v>
      </c>
      <c r="S47" s="31">
        <f>'2.Mapa'!R$252</f>
        <v>1</v>
      </c>
      <c r="T47" s="31" t="str">
        <f>'2.Mapa'!S$252</f>
        <v>Extremo</v>
      </c>
      <c r="U47" s="31">
        <f>'2.Mapa'!T$252</f>
        <v>25</v>
      </c>
      <c r="V47" s="31">
        <f>'2.Mapa'!U$252</f>
        <v>1</v>
      </c>
      <c r="W47" s="31" t="str">
        <f>'2.Mapa'!V$252</f>
        <v>Coordinadora grupo TIC
Administrador de redes</v>
      </c>
      <c r="X47" s="31" t="str">
        <f>'2.Mapa'!W$252</f>
        <v>Verificar que se gestione la suscripción del servicio de internet con el proveedor de servicios</v>
      </c>
      <c r="Y47" s="31" t="str">
        <f>'2.Mapa'!X$252</f>
        <v>A través de los documentos requeridos por Colombia Compra Eficiente</v>
      </c>
      <c r="Z47" s="31" t="str">
        <f>'2.Mapa'!Y$252</f>
        <v>Preventivo</v>
      </c>
      <c r="AA47" s="31" t="str">
        <f>'2.Mapa'!Z$252</f>
        <v>Automático</v>
      </c>
      <c r="AB47" s="31">
        <f>'2.Mapa'!AA$252</f>
        <v>0.5</v>
      </c>
      <c r="AC47" s="31" t="str">
        <f>'2.Mapa'!AB$252</f>
        <v>Probabilidad</v>
      </c>
      <c r="AD47" s="31">
        <f ca="1">'2.Mapa'!AC$252</f>
        <v>0.5</v>
      </c>
      <c r="AE47" s="31">
        <f ca="1">'2.Mapa'!AD$252</f>
        <v>0.35</v>
      </c>
      <c r="AF47" s="31" t="str">
        <f>'2.Mapa'!AE$252</f>
        <v>Documentado</v>
      </c>
      <c r="AG47" s="31" t="str">
        <f>'2.Mapa'!AF$252</f>
        <v>Aleatoria</v>
      </c>
      <c r="AH47" s="31" t="str">
        <f>'2.Mapa'!AG$252</f>
        <v>Sin registro</v>
      </c>
      <c r="AI47" s="31" t="str">
        <f>'2.Mapa'!AH$252</f>
        <v>Media</v>
      </c>
      <c r="AJ47" s="31">
        <f>'2.Mapa'!AI$252</f>
        <v>0.5</v>
      </c>
      <c r="AK47" s="31" t="str">
        <f>'2.Mapa'!AJ$252</f>
        <v>Catastrófico</v>
      </c>
      <c r="AL47" s="31">
        <f>'2.Mapa'!AK$252</f>
        <v>1</v>
      </c>
      <c r="AM47" s="31" t="str">
        <f>'2.Mapa'!AL$252</f>
        <v>Extremo</v>
      </c>
      <c r="AN47" s="31" t="str">
        <f ca="1">'2.Mapa'!AM$252</f>
        <v>Media</v>
      </c>
      <c r="AO47" s="31">
        <f ca="1">'2.Mapa'!AN$252</f>
        <v>0.5</v>
      </c>
      <c r="AP47" s="31" t="str">
        <f ca="1">'2.Mapa'!AO$252</f>
        <v>Mayor</v>
      </c>
      <c r="AQ47" s="31">
        <f ca="1">'2.Mapa'!AP$252</f>
        <v>0.65</v>
      </c>
      <c r="AR47" s="31" t="str">
        <f ca="1">'2.Mapa'!AQ$252</f>
        <v>Alto</v>
      </c>
      <c r="AS47" s="31">
        <f ca="1">'2.Mapa'!AR$252</f>
        <v>17</v>
      </c>
      <c r="AT47" s="31" t="str">
        <f>'2.Mapa'!AS$252</f>
        <v>Reducir (mitigar)</v>
      </c>
      <c r="AU47" s="31" t="str">
        <f>'2.Mapa'!AT$252</f>
        <v>Mantener vigente y activo el contrato del servicio de internet.</v>
      </c>
      <c r="AV47" s="31" t="str">
        <f>'2.Mapa'!AU$252</f>
        <v>Coordinador (a) grupo TIC</v>
      </c>
      <c r="AW47" s="31">
        <f>'2.Mapa'!AV$252</f>
        <v>45017</v>
      </c>
      <c r="AX47" s="31">
        <f>'2.Mapa'!AW$252</f>
        <v>0</v>
      </c>
      <c r="AY47" s="31">
        <f>'2.Mapa'!AX$252</f>
        <v>0</v>
      </c>
      <c r="AZ47" s="31">
        <f>'2.Mapa'!AY$252</f>
        <v>0</v>
      </c>
      <c r="BA47" s="31">
        <f>'2.Mapa'!AZ$252</f>
        <v>0</v>
      </c>
      <c r="BB47" s="31">
        <f>'2.Mapa'!BA$252</f>
        <v>0</v>
      </c>
      <c r="BC47" s="31">
        <f>'2.Mapa'!BB$252</f>
        <v>0</v>
      </c>
      <c r="BD47" s="31">
        <f>'2.Mapa'!BC$252</f>
        <v>0</v>
      </c>
      <c r="BE47" s="31">
        <f>'2.Mapa'!BD$252</f>
        <v>0</v>
      </c>
      <c r="BF47" s="31">
        <f>'2.Mapa'!BE$252</f>
        <v>0</v>
      </c>
      <c r="BG47" s="31">
        <f>'2.Mapa'!BF$252</f>
        <v>0</v>
      </c>
      <c r="BH47" s="31">
        <f>'2.Mapa'!BG$252</f>
        <v>0</v>
      </c>
      <c r="BI47" s="31">
        <f>'2.Mapa'!BH$252</f>
        <v>0</v>
      </c>
      <c r="BJ47" s="2"/>
    </row>
    <row r="48" spans="1:62" ht="24.75" customHeight="1" x14ac:dyDescent="0.3">
      <c r="A48" s="5">
        <v>258</v>
      </c>
      <c r="B48" s="1">
        <f t="shared" si="0"/>
        <v>54</v>
      </c>
      <c r="C48" s="31" t="str">
        <f>'2.Mapa'!A$258</f>
        <v>Información y comunicación</v>
      </c>
      <c r="D48" s="31">
        <f>'2.Mapa'!B$258</f>
        <v>54</v>
      </c>
      <c r="E48" s="31" t="str">
        <f>'2.Mapa'!C$258</f>
        <v>Software</v>
      </c>
      <c r="F48" s="31" t="str">
        <f>'2.Mapa'!D$258</f>
        <v>Sistemas de información y servicios tecnológicos</v>
      </c>
      <c r="G48" s="193" t="str">
        <f>'2.Mapa'!E$258</f>
        <v>pérdida de disponibilidad</v>
      </c>
      <c r="H48" s="193" t="str">
        <f>'2.Mapa'!F$258</f>
        <v>Fallas en el hardware o software</v>
      </c>
      <c r="I48" s="193" t="str">
        <f>'2.Mapa'!G$258</f>
        <v xml:space="preserve">Ausencia del procedimiento para control de cambios en los desarrollos de los aplicativos </v>
      </c>
      <c r="J48" s="193" t="str">
        <f>'2.Mapa'!I$258</f>
        <v>Las vulnerabilidades de la columna anterior, pueden facilitar Fallas en el hardware o software generando pérdida de disponibilidad de Sistemas de información y servicios tecnológicos</v>
      </c>
      <c r="K48" s="193" t="str">
        <f>'2.Mapa'!J$258</f>
        <v>Ejecución y administración de procesos</v>
      </c>
      <c r="L48" s="193">
        <f>'2.Mapa'!K$258</f>
        <v>8160</v>
      </c>
      <c r="M48" s="193" t="str">
        <f>'2.Mapa'!L$258</f>
        <v xml:space="preserve">Número de horas de servicio </v>
      </c>
      <c r="N48" s="193" t="str">
        <f>'2.Mapa'!M$258</f>
        <v>Reputacional</v>
      </c>
      <c r="O48" s="193" t="str">
        <f>'2.Mapa'!N$258</f>
        <v>La entidad internamente, de conocimiento general, nivel interno, de junta directiva y accionistas y/o de proveedores</v>
      </c>
      <c r="P48" s="193" t="str">
        <f>'2.Mapa'!O$258</f>
        <v>Muy Alta</v>
      </c>
      <c r="Q48" s="31">
        <f>'2.Mapa'!P$258</f>
        <v>1</v>
      </c>
      <c r="R48" s="31" t="str">
        <f>'2.Mapa'!Q$258</f>
        <v>Menor</v>
      </c>
      <c r="S48" s="31">
        <f>'2.Mapa'!R$258</f>
        <v>0.4</v>
      </c>
      <c r="T48" s="31" t="str">
        <f>'2.Mapa'!S$258</f>
        <v>Alto</v>
      </c>
      <c r="U48" s="31">
        <f>'2.Mapa'!T$258</f>
        <v>14</v>
      </c>
      <c r="V48" s="31">
        <f>'2.Mapa'!U$258</f>
        <v>1</v>
      </c>
      <c r="W48" s="31" t="str">
        <f>'2.Mapa'!V$258</f>
        <v>Coordinador (a) grupo TIC
Profesional especializado grado 12</v>
      </c>
      <c r="X48" s="31" t="str">
        <f>'2.Mapa'!W$258</f>
        <v>Validar que el hardware de los servicios tecnológicos críticos cuenten con garantía por parte del proveedor.</v>
      </c>
      <c r="Y48" s="31" t="str">
        <f>'2.Mapa'!X$258</f>
        <v>Mediante los documentos del proceso contractual.</v>
      </c>
      <c r="Z48" s="31" t="str">
        <f>'2.Mapa'!Y$258</f>
        <v>Preventivo</v>
      </c>
      <c r="AA48" s="31" t="str">
        <f>'2.Mapa'!Z$258</f>
        <v>Manual</v>
      </c>
      <c r="AB48" s="31">
        <f>'2.Mapa'!AA$258</f>
        <v>0.4</v>
      </c>
      <c r="AC48" s="31" t="str">
        <f>'2.Mapa'!AB$258</f>
        <v>Probabilidad</v>
      </c>
      <c r="AD48" s="31">
        <f ca="1">'2.Mapa'!AC$258</f>
        <v>0.4</v>
      </c>
      <c r="AE48" s="31">
        <f ca="1">'2.Mapa'!AD$258</f>
        <v>0.14000000000000001</v>
      </c>
      <c r="AF48" s="31" t="str">
        <f>'2.Mapa'!AE$258</f>
        <v>Documentado</v>
      </c>
      <c r="AG48" s="31" t="str">
        <f>'2.Mapa'!AF$258</f>
        <v>Continua</v>
      </c>
      <c r="AH48" s="31" t="str">
        <f>'2.Mapa'!AG$258</f>
        <v>Sin registro</v>
      </c>
      <c r="AI48" s="31" t="str">
        <f>'2.Mapa'!AH$258</f>
        <v>Media</v>
      </c>
      <c r="AJ48" s="31">
        <f>'2.Mapa'!AI$258</f>
        <v>0.6</v>
      </c>
      <c r="AK48" s="31" t="str">
        <f>'2.Mapa'!AJ$258</f>
        <v>Menor</v>
      </c>
      <c r="AL48" s="31">
        <f>'2.Mapa'!AK$258</f>
        <v>0.4</v>
      </c>
      <c r="AM48" s="31" t="str">
        <f>'2.Mapa'!AL$258</f>
        <v>Moderado</v>
      </c>
      <c r="AN48" s="31" t="str">
        <f ca="1">'2.Mapa'!AM$258</f>
        <v>Media</v>
      </c>
      <c r="AO48" s="31">
        <f ca="1">'2.Mapa'!AN$258</f>
        <v>0.6</v>
      </c>
      <c r="AP48" s="31" t="str">
        <f ca="1">'2.Mapa'!AO$258</f>
        <v>Menor</v>
      </c>
      <c r="AQ48" s="31">
        <f ca="1">'2.Mapa'!AP$258</f>
        <v>0.26</v>
      </c>
      <c r="AR48" s="31" t="str">
        <f ca="1">'2.Mapa'!AQ$258</f>
        <v>Moderado</v>
      </c>
      <c r="AS48" s="31">
        <f ca="1">'2.Mapa'!AR$258</f>
        <v>6</v>
      </c>
      <c r="AT48" s="31" t="str">
        <f>'2.Mapa'!AS$258</f>
        <v>Reducir (mitigar)</v>
      </c>
      <c r="AU48" s="31" t="str">
        <f>'2.Mapa'!AT$258</f>
        <v>Definir cuales son los cambios estándar preautorizados</v>
      </c>
      <c r="AV48" s="31" t="str">
        <f>'2.Mapa'!AU$258</f>
        <v>Coordinador (a) grupo TIC</v>
      </c>
      <c r="AW48" s="31">
        <f>'2.Mapa'!AV$258</f>
        <v>45214</v>
      </c>
      <c r="AX48" s="31">
        <f>'2.Mapa'!AW$258</f>
        <v>0</v>
      </c>
      <c r="AY48" s="31">
        <f>'2.Mapa'!AX$258</f>
        <v>0</v>
      </c>
      <c r="AZ48" s="31">
        <f>'2.Mapa'!AY$258</f>
        <v>0</v>
      </c>
      <c r="BA48" s="31">
        <f>'2.Mapa'!AZ$258</f>
        <v>0</v>
      </c>
      <c r="BB48" s="31">
        <f>'2.Mapa'!BA$258</f>
        <v>0</v>
      </c>
      <c r="BC48" s="31">
        <f>'2.Mapa'!BB$258</f>
        <v>0</v>
      </c>
      <c r="BD48" s="31">
        <f>'2.Mapa'!BC$258</f>
        <v>0</v>
      </c>
      <c r="BE48" s="31">
        <f>'2.Mapa'!BD$258</f>
        <v>0</v>
      </c>
      <c r="BF48" s="31">
        <f>'2.Mapa'!BE$258</f>
        <v>0</v>
      </c>
      <c r="BG48" s="31">
        <f>'2.Mapa'!BF$258</f>
        <v>0</v>
      </c>
      <c r="BH48" s="31">
        <f>'2.Mapa'!BG$258</f>
        <v>0</v>
      </c>
      <c r="BI48" s="31">
        <f>'2.Mapa'!BH$258</f>
        <v>0</v>
      </c>
    </row>
    <row r="49" spans="1:61" ht="24.75" customHeight="1" x14ac:dyDescent="0.3">
      <c r="A49" s="5">
        <v>264</v>
      </c>
      <c r="B49" s="1">
        <f t="shared" si="0"/>
        <v>55</v>
      </c>
      <c r="C49" s="31" t="str">
        <f>'2.Mapa'!A$264</f>
        <v>Información y comunicación</v>
      </c>
      <c r="D49" s="31">
        <f>'2.Mapa'!B$264</f>
        <v>55</v>
      </c>
      <c r="E49" s="31" t="str">
        <f>'2.Mapa'!C$264</f>
        <v>Servicios</v>
      </c>
      <c r="F49" s="31" t="str">
        <f>'2.Mapa'!D$264</f>
        <v>Gestión de copias de respaldo</v>
      </c>
      <c r="G49" s="193" t="str">
        <f>'2.Mapa'!E$264</f>
        <v>pérdida de disponibilidad</v>
      </c>
      <c r="H49" s="193" t="str">
        <f>'2.Mapa'!F$264</f>
        <v>extravío de la información, daño de los medios donde se almacena</v>
      </c>
      <c r="I49" s="193" t="str">
        <f>'2.Mapa'!G$264</f>
        <v>Se cuenta con el procedimiento de gestión de copias de respaldo sin embargo no se cuenta con la tecnología para su aplicación</v>
      </c>
      <c r="J49" s="193" t="str">
        <f>'2.Mapa'!I$264</f>
        <v>Las vulnerabilidades de la columna anterior, pueden facilitar extravío de la información, daño de los medios donde se almacena generando pérdida de disponibilidad de Gestión de copias de respaldo</v>
      </c>
      <c r="K49" s="193" t="str">
        <f>'2.Mapa'!J$264</f>
        <v>Ejecución y administración de procesos</v>
      </c>
      <c r="L49" s="193">
        <f>'2.Mapa'!K$264</f>
        <v>8160</v>
      </c>
      <c r="M49" s="193" t="str">
        <f>'2.Mapa'!L$264</f>
        <v xml:space="preserve">Número de horas de servicio </v>
      </c>
      <c r="N49" s="193" t="str">
        <f>'2.Mapa'!M$264</f>
        <v>Reputacional</v>
      </c>
      <c r="O49" s="193" t="str">
        <f>'2.Mapa'!N$264</f>
        <v>La entidad con efecto publicitario sostenido a nivel de sector administrativo, nivel departamental o municipal</v>
      </c>
      <c r="P49" s="193" t="str">
        <f>'2.Mapa'!O$264</f>
        <v>Muy Alta</v>
      </c>
      <c r="Q49" s="31">
        <f>'2.Mapa'!P$264</f>
        <v>1</v>
      </c>
      <c r="R49" s="31" t="str">
        <f>'2.Mapa'!Q$264</f>
        <v>Mayor</v>
      </c>
      <c r="S49" s="31">
        <f>'2.Mapa'!R$264</f>
        <v>0.8</v>
      </c>
      <c r="T49" s="31" t="str">
        <f>'2.Mapa'!S$264</f>
        <v>Alto</v>
      </c>
      <c r="U49" s="31">
        <f>'2.Mapa'!T$264</f>
        <v>20</v>
      </c>
      <c r="V49" s="31">
        <f>'2.Mapa'!U$264</f>
        <v>1</v>
      </c>
      <c r="W49" s="31" t="str">
        <f>'2.Mapa'!V$264</f>
        <v>Coordinador (a) grupo TIC
Contratista infraestructura</v>
      </c>
      <c r="X49" s="31" t="str">
        <f>'2.Mapa'!W$264</f>
        <v>Verificar que los activos críticos de la Entidad cuenten con copia de respaldo en un sitio alterno que pueda ser utilizada en caso de un evento.</v>
      </c>
      <c r="Y49" s="31" t="str">
        <f>'2.Mapa'!X$264</f>
        <v>A través de informes proporcionados por el rol responsable del grupo</v>
      </c>
      <c r="Z49" s="31" t="str">
        <f>'2.Mapa'!Y$264</f>
        <v>Preventivo</v>
      </c>
      <c r="AA49" s="31" t="str">
        <f>'2.Mapa'!Z$264</f>
        <v>Manual</v>
      </c>
      <c r="AB49" s="31">
        <f>'2.Mapa'!AA$264</f>
        <v>0.4</v>
      </c>
      <c r="AC49" s="31" t="str">
        <f>'2.Mapa'!AB$264</f>
        <v>Probabilidad</v>
      </c>
      <c r="AD49" s="31">
        <f ca="1">'2.Mapa'!AC$264</f>
        <v>0.64</v>
      </c>
      <c r="AE49" s="31">
        <f ca="1">'2.Mapa'!AD$264</f>
        <v>0</v>
      </c>
      <c r="AF49" s="31" t="str">
        <f>'2.Mapa'!AE$264</f>
        <v>Documentado</v>
      </c>
      <c r="AG49" s="31" t="str">
        <f>'2.Mapa'!AF$264</f>
        <v>Continua</v>
      </c>
      <c r="AH49" s="31" t="str">
        <f>'2.Mapa'!AG$264</f>
        <v>Con registro</v>
      </c>
      <c r="AI49" s="31" t="str">
        <f>'2.Mapa'!AH$264</f>
        <v>Media</v>
      </c>
      <c r="AJ49" s="31">
        <f>'2.Mapa'!AI$264</f>
        <v>0.6</v>
      </c>
      <c r="AK49" s="31" t="str">
        <f>'2.Mapa'!AJ$264</f>
        <v>Mayor</v>
      </c>
      <c r="AL49" s="31">
        <f>'2.Mapa'!AK$264</f>
        <v>0.8</v>
      </c>
      <c r="AM49" s="31" t="str">
        <f>'2.Mapa'!AL$264</f>
        <v>Alto</v>
      </c>
      <c r="AN49" s="31" t="str">
        <f ca="1">'2.Mapa'!AM$264</f>
        <v>Baja</v>
      </c>
      <c r="AO49" s="31">
        <f ca="1">'2.Mapa'!AN$264</f>
        <v>0.36</v>
      </c>
      <c r="AP49" s="31" t="str">
        <f ca="1">'2.Mapa'!AO$264</f>
        <v>Mayor</v>
      </c>
      <c r="AQ49" s="31">
        <f ca="1">'2.Mapa'!AP$264</f>
        <v>0.8</v>
      </c>
      <c r="AR49" s="31" t="str">
        <f ca="1">'2.Mapa'!AQ$264</f>
        <v>Alto</v>
      </c>
      <c r="AS49" s="31">
        <f ca="1">'2.Mapa'!AR$264</f>
        <v>16</v>
      </c>
      <c r="AT49" s="31" t="str">
        <f>'2.Mapa'!AS$264</f>
        <v>Reducir (mitigar)</v>
      </c>
      <c r="AU49" s="31" t="str">
        <f>'2.Mapa'!AT$264</f>
        <v>Priorizar en el plan anual de adquisiciones la compra de una solución de copias de respaldo automatizada para la información que reposa en los servidores</v>
      </c>
      <c r="AV49" s="31" t="str">
        <f>'2.Mapa'!AU$264</f>
        <v>Comité institucional de gestión y desempeño</v>
      </c>
      <c r="AW49" s="31">
        <f>'2.Mapa'!AV$264</f>
        <v>45214</v>
      </c>
      <c r="AX49" s="31">
        <f>'2.Mapa'!AW$264</f>
        <v>0</v>
      </c>
      <c r="AY49" s="31">
        <f>'2.Mapa'!AX$264</f>
        <v>0</v>
      </c>
      <c r="AZ49" s="31">
        <f>'2.Mapa'!AY$264</f>
        <v>0</v>
      </c>
      <c r="BA49" s="31">
        <f>'2.Mapa'!AZ$264</f>
        <v>0</v>
      </c>
      <c r="BB49" s="31">
        <f>'2.Mapa'!BA$264</f>
        <v>0</v>
      </c>
      <c r="BC49" s="31">
        <f>'2.Mapa'!BB$264</f>
        <v>0</v>
      </c>
      <c r="BD49" s="31">
        <f>'2.Mapa'!BC$264</f>
        <v>0</v>
      </c>
      <c r="BE49" s="31">
        <f>'2.Mapa'!BD$264</f>
        <v>0</v>
      </c>
      <c r="BF49" s="31">
        <f>'2.Mapa'!BE$264</f>
        <v>0</v>
      </c>
      <c r="BG49" s="31">
        <f>'2.Mapa'!BF$264</f>
        <v>0</v>
      </c>
      <c r="BH49" s="31">
        <f>'2.Mapa'!BG$264</f>
        <v>0</v>
      </c>
      <c r="BI49" s="31">
        <f>'2.Mapa'!BH$264</f>
        <v>0</v>
      </c>
    </row>
    <row r="50" spans="1:61" ht="24.75" customHeight="1" x14ac:dyDescent="0.3">
      <c r="A50" s="5">
        <v>270</v>
      </c>
      <c r="B50" s="1">
        <f t="shared" si="0"/>
        <v>35</v>
      </c>
      <c r="C50" s="31" t="str">
        <f>'2.Mapa'!A$270</f>
        <v>Contabilidad y presupuesto</v>
      </c>
      <c r="D50" s="31">
        <f>'2.Mapa'!B$270</f>
        <v>35</v>
      </c>
      <c r="E50" s="31" t="str">
        <f>'2.Mapa'!C$270</f>
        <v>Software</v>
      </c>
      <c r="F50" s="31" t="str">
        <f>'2.Mapa'!D$270</f>
        <v>WEBSAFI</v>
      </c>
      <c r="G50" s="193" t="str">
        <f>'2.Mapa'!E$270</f>
        <v>pérdida de integridad</v>
      </c>
      <c r="H50" s="193" t="str">
        <f>'2.Mapa'!F$270</f>
        <v>Fallas de configuración y parametrización del software</v>
      </c>
      <c r="I50" s="193" t="str">
        <f>'2.Mapa'!G$270</f>
        <v>El proveedor evidencia fallas en el desarrollo de las funcionalidades al momento de realizar operaciones o transacciones; o al momento de actualizarlas</v>
      </c>
      <c r="J50" s="193" t="str">
        <f>'2.Mapa'!I$270</f>
        <v>Las vulnerabilidades de la columna anterior, pueden facilitar Fallas de configuración y parametrización del software generando pérdida de integridad de WEBSAFI</v>
      </c>
      <c r="K50" s="193" t="str">
        <f>'2.Mapa'!J$270</f>
        <v>Fallas tecnológicas</v>
      </c>
      <c r="L50" s="193">
        <f>'2.Mapa'!K$270</f>
        <v>8160</v>
      </c>
      <c r="M50" s="193" t="str">
        <f>'2.Mapa'!L$270</f>
        <v xml:space="preserve">Número de horas de servicio </v>
      </c>
      <c r="N50" s="193" t="str">
        <f>'2.Mapa'!M$270</f>
        <v>Económica</v>
      </c>
      <c r="O50" s="193" t="str">
        <f>'2.Mapa'!N$270</f>
        <v>Entre 10 y 50 SMLMV</v>
      </c>
      <c r="P50" s="193" t="str">
        <f>'2.Mapa'!O$270</f>
        <v>Muy Alta</v>
      </c>
      <c r="Q50" s="31">
        <f>'2.Mapa'!P$270</f>
        <v>1</v>
      </c>
      <c r="R50" s="31" t="str">
        <f>'2.Mapa'!Q$270</f>
        <v>Menor</v>
      </c>
      <c r="S50" s="31">
        <f>'2.Mapa'!R$270</f>
        <v>0.4</v>
      </c>
      <c r="T50" s="31" t="str">
        <f>'2.Mapa'!S$270</f>
        <v>Alto</v>
      </c>
      <c r="U50" s="31">
        <f>'2.Mapa'!T$270</f>
        <v>14</v>
      </c>
      <c r="V50" s="31">
        <f>'2.Mapa'!U$270</f>
        <v>1</v>
      </c>
      <c r="W50" s="31" t="str">
        <f>'2.Mapa'!V$270</f>
        <v>Profesional de contabilidad con apoyo del profesional de presupuesto</v>
      </c>
      <c r="X50" s="31" t="str">
        <f>'2.Mapa'!W$270</f>
        <v>Cotejar que la información contable de movimientos de inventarios coincida con la información contable registrada en el SIIF Nación.</v>
      </c>
      <c r="Y50" s="31" t="str">
        <f>'2.Mapa'!X$270</f>
        <v>Mediante hojas de trabajo y formatos de conciliación</v>
      </c>
      <c r="Z50" s="31" t="str">
        <f>'2.Mapa'!Y$270</f>
        <v>Detectivo</v>
      </c>
      <c r="AA50" s="31" t="str">
        <f>'2.Mapa'!Z$270</f>
        <v>Manual</v>
      </c>
      <c r="AB50" s="31">
        <f>'2.Mapa'!AA$270</f>
        <v>0.3</v>
      </c>
      <c r="AC50" s="31" t="str">
        <f>'2.Mapa'!AB$270</f>
        <v>Probabilidad</v>
      </c>
      <c r="AD50" s="31">
        <f ca="1">'2.Mapa'!AC$270</f>
        <v>0.58000000000000007</v>
      </c>
      <c r="AE50" s="31">
        <f ca="1">'2.Mapa'!AD$270</f>
        <v>0</v>
      </c>
      <c r="AF50" s="31" t="str">
        <f>'2.Mapa'!AE$270</f>
        <v>Documentado</v>
      </c>
      <c r="AG50" s="31" t="str">
        <f>'2.Mapa'!AF$270</f>
        <v>Aleatoria</v>
      </c>
      <c r="AH50" s="31" t="str">
        <f>'2.Mapa'!AG$270</f>
        <v>Con registro</v>
      </c>
      <c r="AI50" s="31" t="str">
        <f>'2.Mapa'!AH$270</f>
        <v>Alta</v>
      </c>
      <c r="AJ50" s="31">
        <f>'2.Mapa'!AI$270</f>
        <v>0.7</v>
      </c>
      <c r="AK50" s="31" t="str">
        <f>'2.Mapa'!AJ$270</f>
        <v>Menor</v>
      </c>
      <c r="AL50" s="31">
        <f>'2.Mapa'!AK$270</f>
        <v>0.4</v>
      </c>
      <c r="AM50" s="31" t="str">
        <f>'2.Mapa'!AL$270</f>
        <v>Moderado</v>
      </c>
      <c r="AN50" s="31" t="str">
        <f ca="1">'2.Mapa'!AM$270</f>
        <v>Media</v>
      </c>
      <c r="AO50" s="31">
        <f ca="1">'2.Mapa'!AN$270</f>
        <v>0.42</v>
      </c>
      <c r="AP50" s="31" t="str">
        <f ca="1">'2.Mapa'!AO$270</f>
        <v>Menor</v>
      </c>
      <c r="AQ50" s="31">
        <f ca="1">'2.Mapa'!AP$270</f>
        <v>0.4</v>
      </c>
      <c r="AR50" s="31" t="str">
        <f ca="1">'2.Mapa'!AQ$270</f>
        <v>Moderado</v>
      </c>
      <c r="AS50" s="31">
        <f ca="1">'2.Mapa'!AR$270</f>
        <v>6</v>
      </c>
      <c r="AT50" s="31" t="str">
        <f>'2.Mapa'!AS$270</f>
        <v>Aceptar</v>
      </c>
      <c r="AU50" s="31" t="str">
        <f>'2.Mapa'!AT$270</f>
        <v>Mantener el control existente
Cotejar que la información contable de movimientos de inventarios coincida con la información contable registrada en el SIIF Nación.</v>
      </c>
      <c r="AV50" s="31" t="str">
        <f>'2.Mapa'!AU$270</f>
        <v>Supervisor del contrato</v>
      </c>
      <c r="AW50" s="31">
        <f>'2.Mapa'!AV$270</f>
        <v>45291</v>
      </c>
      <c r="AX50" s="31">
        <f>'2.Mapa'!AW$270</f>
        <v>0</v>
      </c>
      <c r="AY50" s="31">
        <f>'2.Mapa'!AX$270</f>
        <v>0</v>
      </c>
      <c r="AZ50" s="31">
        <f>'2.Mapa'!AY$270</f>
        <v>0</v>
      </c>
      <c r="BA50" s="31">
        <f>'2.Mapa'!AZ$270</f>
        <v>0</v>
      </c>
      <c r="BB50" s="31">
        <f>'2.Mapa'!BA$270</f>
        <v>0</v>
      </c>
      <c r="BC50" s="31">
        <f>'2.Mapa'!BB$270</f>
        <v>0</v>
      </c>
      <c r="BD50" s="31">
        <f>'2.Mapa'!BC$270</f>
        <v>0</v>
      </c>
      <c r="BE50" s="31">
        <f>'2.Mapa'!BD$270</f>
        <v>0</v>
      </c>
      <c r="BF50" s="31">
        <f>'2.Mapa'!BE$270</f>
        <v>0</v>
      </c>
      <c r="BG50" s="31">
        <f>'2.Mapa'!BF$270</f>
        <v>0</v>
      </c>
      <c r="BH50" s="31">
        <f>'2.Mapa'!BG$270</f>
        <v>0</v>
      </c>
      <c r="BI50" s="31">
        <f>'2.Mapa'!BH$270</f>
        <v>0</v>
      </c>
    </row>
    <row r="51" spans="1:61" ht="24.75" customHeight="1" x14ac:dyDescent="0.3">
      <c r="A51" s="5">
        <v>276</v>
      </c>
      <c r="B51" s="1">
        <f t="shared" si="0"/>
        <v>56</v>
      </c>
      <c r="C51" s="31" t="str">
        <f>'2.Mapa'!A$276</f>
        <v>Información y comunicación</v>
      </c>
      <c r="D51" s="31">
        <f>'2.Mapa'!B$276</f>
        <v>56</v>
      </c>
      <c r="E51" s="31" t="str">
        <f>'2.Mapa'!C$276</f>
        <v>Hardware</v>
      </c>
      <c r="F51" s="31" t="str">
        <f>'2.Mapa'!D$276</f>
        <v>NAS (Unidad de almacenamiento)</v>
      </c>
      <c r="G51" s="193" t="str">
        <f>'2.Mapa'!E$276</f>
        <v>pérdida de disponibilidad</v>
      </c>
      <c r="H51" s="193" t="str">
        <f>'2.Mapa'!F$276</f>
        <v>Imposibilidad de mantener la información existente e implementar nuevos proyectos por espacio insuficiente.</v>
      </c>
      <c r="I51" s="193" t="str">
        <f>'2.Mapa'!G$276</f>
        <v>Falta de análisis de la capacidad de almacenamiento utilizada actualmente para mantener lo existente y falta de la proyección de crecimiento para la implementación de nuevos proyectos de tecnología</v>
      </c>
      <c r="J51" s="193" t="str">
        <f>'2.Mapa'!I$276</f>
        <v>Las vulnerabilidades de la columna anterior, pueden facilitar Imposibilidad de mantener la información existente e implementar nuevos proyectos por espacio insuficiente. generando pérdida de disponibilidad de NAS (Unidad de almacenamiento)</v>
      </c>
      <c r="K51" s="193" t="str">
        <f>'2.Mapa'!J$276</f>
        <v>Ejecución y administración de procesos</v>
      </c>
      <c r="L51" s="193">
        <f>'2.Mapa'!K$276</f>
        <v>8760</v>
      </c>
      <c r="M51" s="193" t="str">
        <f>'2.Mapa'!L$276</f>
        <v xml:space="preserve">Número de horas de servicio </v>
      </c>
      <c r="N51" s="193" t="str">
        <f>'2.Mapa'!M$276</f>
        <v>Reputacional</v>
      </c>
      <c r="O51" s="193" t="str">
        <f>'2.Mapa'!N$276</f>
        <v>La entidad con efecto publicitario sostenido a nivel de sector administrativo, nivel departamental o municipal</v>
      </c>
      <c r="P51" s="193" t="str">
        <f>'2.Mapa'!O$276</f>
        <v>Muy Alta</v>
      </c>
      <c r="Q51" s="31">
        <f>'2.Mapa'!P$276</f>
        <v>1</v>
      </c>
      <c r="R51" s="31" t="str">
        <f>'2.Mapa'!Q$276</f>
        <v>Mayor</v>
      </c>
      <c r="S51" s="31">
        <f>'2.Mapa'!R$276</f>
        <v>0.8</v>
      </c>
      <c r="T51" s="31" t="str">
        <f>'2.Mapa'!S$276</f>
        <v>Alto</v>
      </c>
      <c r="U51" s="31">
        <f>'2.Mapa'!T$276</f>
        <v>20</v>
      </c>
      <c r="V51" s="31">
        <f>'2.Mapa'!U$276</f>
        <v>1</v>
      </c>
      <c r="W51" s="31" t="str">
        <f>'2.Mapa'!V$276</f>
        <v>Coordinadora grupo TIC
Contratista infraestructura</v>
      </c>
      <c r="X51" s="31" t="str">
        <f>'2.Mapa'!W$276</f>
        <v>Verificar que se realiza la gestión de capacidades en almacenamiento para los sistemas de información y activos críticos</v>
      </c>
      <c r="Y51" s="31" t="str">
        <f>'2.Mapa'!X$276</f>
        <v>A través del cumplimiento del procedimiento gestión de capacidad</v>
      </c>
      <c r="Z51" s="31" t="str">
        <f>'2.Mapa'!Y$276</f>
        <v>Preventivo</v>
      </c>
      <c r="AA51" s="31" t="str">
        <f>'2.Mapa'!Z$276</f>
        <v>Manual</v>
      </c>
      <c r="AB51" s="31">
        <f>'2.Mapa'!AA$276</f>
        <v>0.4</v>
      </c>
      <c r="AC51" s="31" t="str">
        <f>'2.Mapa'!AB$276</f>
        <v>Probabilidad</v>
      </c>
      <c r="AD51" s="31">
        <f ca="1">'2.Mapa'!AC$276</f>
        <v>0.4</v>
      </c>
      <c r="AE51" s="31">
        <f ca="1">'2.Mapa'!AD$276</f>
        <v>0</v>
      </c>
      <c r="AF51" s="31" t="str">
        <f>'2.Mapa'!AE$276</f>
        <v>Documentado</v>
      </c>
      <c r="AG51" s="31" t="str">
        <f>'2.Mapa'!AF$276</f>
        <v>Aleatoria</v>
      </c>
      <c r="AH51" s="31" t="str">
        <f>'2.Mapa'!AG$276</f>
        <v>Sin registro</v>
      </c>
      <c r="AI51" s="31" t="str">
        <f>'2.Mapa'!AH$276</f>
        <v>Media</v>
      </c>
      <c r="AJ51" s="31">
        <f>'2.Mapa'!AI$276</f>
        <v>0.6</v>
      </c>
      <c r="AK51" s="31" t="str">
        <f>'2.Mapa'!AJ$276</f>
        <v>Mayor</v>
      </c>
      <c r="AL51" s="31">
        <f>'2.Mapa'!AK$276</f>
        <v>0.8</v>
      </c>
      <c r="AM51" s="31" t="str">
        <f>'2.Mapa'!AL$276</f>
        <v>Alto</v>
      </c>
      <c r="AN51" s="31" t="str">
        <f ca="1">'2.Mapa'!AM$276</f>
        <v>Media</v>
      </c>
      <c r="AO51" s="31">
        <f ca="1">'2.Mapa'!AN$276</f>
        <v>0.6</v>
      </c>
      <c r="AP51" s="31" t="str">
        <f ca="1">'2.Mapa'!AO$276</f>
        <v>Mayor</v>
      </c>
      <c r="AQ51" s="31">
        <f ca="1">'2.Mapa'!AP$276</f>
        <v>0.8</v>
      </c>
      <c r="AR51" s="31" t="str">
        <f ca="1">'2.Mapa'!AQ$276</f>
        <v>Alto</v>
      </c>
      <c r="AS51" s="31">
        <f ca="1">'2.Mapa'!AR$276</f>
        <v>17</v>
      </c>
      <c r="AT51" s="31" t="str">
        <f>'2.Mapa'!AS$276</f>
        <v>Reducir (mitigar)</v>
      </c>
      <c r="AU51" s="31" t="str">
        <f>'2.Mapa'!AT$276</f>
        <v>Actualizar, normalizar y aplicar lo estipulado en el procedimiento gestión de capacidad.</v>
      </c>
      <c r="AV51" s="31" t="str">
        <f>'2.Mapa'!AU$276</f>
        <v>Coordinador (a) grupo TIC
Contratista infraestructura</v>
      </c>
      <c r="AW51" s="31">
        <f>'2.Mapa'!AV$276</f>
        <v>45270</v>
      </c>
      <c r="AX51" s="31">
        <f>'2.Mapa'!AW$276</f>
        <v>0</v>
      </c>
      <c r="AY51" s="31">
        <f>'2.Mapa'!AX$276</f>
        <v>0</v>
      </c>
      <c r="AZ51" s="31">
        <f>'2.Mapa'!AY$276</f>
        <v>0</v>
      </c>
      <c r="BA51" s="31">
        <f>'2.Mapa'!AZ$276</f>
        <v>0</v>
      </c>
      <c r="BB51" s="31">
        <f>'2.Mapa'!BA$276</f>
        <v>0</v>
      </c>
      <c r="BC51" s="31">
        <f>'2.Mapa'!BB$276</f>
        <v>0</v>
      </c>
      <c r="BD51" s="31">
        <f>'2.Mapa'!BC$276</f>
        <v>0</v>
      </c>
      <c r="BE51" s="31">
        <f>'2.Mapa'!BD$276</f>
        <v>0</v>
      </c>
      <c r="BF51" s="31">
        <f>'2.Mapa'!BE$276</f>
        <v>0</v>
      </c>
      <c r="BG51" s="31">
        <f>'2.Mapa'!BF$276</f>
        <v>0</v>
      </c>
      <c r="BH51" s="31">
        <f>'2.Mapa'!BG$276</f>
        <v>0</v>
      </c>
      <c r="BI51" s="31">
        <f>'2.Mapa'!BH$276</f>
        <v>0</v>
      </c>
    </row>
    <row r="52" spans="1:61" ht="24.75" customHeight="1" x14ac:dyDescent="0.3">
      <c r="A52" s="5">
        <v>282</v>
      </c>
      <c r="B52" s="1">
        <f t="shared" si="0"/>
        <v>57</v>
      </c>
      <c r="C52" s="31" t="str">
        <f>'2.Mapa'!A$282</f>
        <v>Información y comunicación</v>
      </c>
      <c r="D52" s="31">
        <f>'2.Mapa'!B$282</f>
        <v>57</v>
      </c>
      <c r="E52" s="31" t="str">
        <f>'2.Mapa'!C$282</f>
        <v>Software</v>
      </c>
      <c r="F52" s="31" t="str">
        <f>'2.Mapa'!D$282</f>
        <v>Nube Institucional</v>
      </c>
      <c r="G52" s="193" t="str">
        <f>'2.Mapa'!E$282</f>
        <v>pérdida de disponibilidad</v>
      </c>
      <c r="H52" s="193" t="str">
        <f>'2.Mapa'!F$282</f>
        <v>Falla en el hardware y software</v>
      </c>
      <c r="I52" s="193" t="e">
        <f>'2.Mapa'!#REF!</f>
        <v>#REF!</v>
      </c>
      <c r="J52" s="193" t="str">
        <f>'2.Mapa'!I$282</f>
        <v>Las vulnerabilidades de la columna anterior, pueden facilitar Falla en el hardware y software generando pérdida de disponibilidad de Nube Institucional</v>
      </c>
      <c r="K52" s="193" t="str">
        <f>'2.Mapa'!J$282</f>
        <v>Daños activos físicos</v>
      </c>
      <c r="L52" s="193">
        <f>'2.Mapa'!K$282</f>
        <v>8760</v>
      </c>
      <c r="M52" s="193" t="str">
        <f>'2.Mapa'!L$282</f>
        <v xml:space="preserve">Número de horas de servicio </v>
      </c>
      <c r="N52" s="193" t="str">
        <f>'2.Mapa'!M$282</f>
        <v>Reputacional</v>
      </c>
      <c r="O52" s="193" t="str">
        <f>'2.Mapa'!N$282</f>
        <v>La entidad con efecto publicitario sostenido a nivel de sector administrativo, nivel departamental o municipal</v>
      </c>
      <c r="P52" s="193" t="str">
        <f>'2.Mapa'!O$282</f>
        <v>Muy Alta</v>
      </c>
      <c r="Q52" s="31">
        <f>'2.Mapa'!P$282</f>
        <v>1</v>
      </c>
      <c r="R52" s="31" t="str">
        <f>'2.Mapa'!Q$282</f>
        <v>Mayor</v>
      </c>
      <c r="S52" s="31">
        <f>'2.Mapa'!R$282</f>
        <v>0.8</v>
      </c>
      <c r="T52" s="31" t="str">
        <f>'2.Mapa'!S$282</f>
        <v>Alto</v>
      </c>
      <c r="U52" s="31">
        <f>'2.Mapa'!T$282</f>
        <v>20</v>
      </c>
      <c r="V52" s="31">
        <f>'2.Mapa'!U$282</f>
        <v>1</v>
      </c>
      <c r="W52" s="31" t="str">
        <f>'2.Mapa'!V$282</f>
        <v>Coordinadora grupo TIC
Contratista infraestructura</v>
      </c>
      <c r="X52" s="31" t="str">
        <f>'2.Mapa'!W$282</f>
        <v>Verificar que la nube ángel cuervo se migre a la nueva SAN de la Entidad.</v>
      </c>
      <c r="Y52" s="31" t="str">
        <f>'2.Mapa'!X$282</f>
        <v>Mediante la verificación de la IP en el virtualizador de la Entidad</v>
      </c>
      <c r="Z52" s="31" t="str">
        <f>'2.Mapa'!Y$282</f>
        <v>Preventivo</v>
      </c>
      <c r="AA52" s="31" t="str">
        <f>'2.Mapa'!Z$282</f>
        <v>Manual</v>
      </c>
      <c r="AB52" s="31">
        <f>'2.Mapa'!AA$282</f>
        <v>0.4</v>
      </c>
      <c r="AC52" s="31" t="str">
        <f>'2.Mapa'!AB$282</f>
        <v>Probabilidad</v>
      </c>
      <c r="AD52" s="31">
        <f ca="1">'2.Mapa'!AC$282</f>
        <v>0.64</v>
      </c>
      <c r="AE52" s="31">
        <f ca="1">'2.Mapa'!AD$282</f>
        <v>0</v>
      </c>
      <c r="AF52" s="31" t="str">
        <f>'2.Mapa'!AE$282</f>
        <v>Sin documentar</v>
      </c>
      <c r="AG52" s="31" t="str">
        <f>'2.Mapa'!AF$282</f>
        <v>Aleatoria</v>
      </c>
      <c r="AH52" s="31" t="str">
        <f>'2.Mapa'!AG$282</f>
        <v>Con registro</v>
      </c>
      <c r="AI52" s="31" t="str">
        <f>'2.Mapa'!AH$282</f>
        <v>Media</v>
      </c>
      <c r="AJ52" s="31">
        <f>'2.Mapa'!AI$282</f>
        <v>0.6</v>
      </c>
      <c r="AK52" s="31" t="str">
        <f>'2.Mapa'!AJ$282</f>
        <v>Mayor</v>
      </c>
      <c r="AL52" s="31">
        <f>'2.Mapa'!AK$282</f>
        <v>0.8</v>
      </c>
      <c r="AM52" s="31" t="str">
        <f>'2.Mapa'!AL$282</f>
        <v>Alto</v>
      </c>
      <c r="AN52" s="31" t="str">
        <f ca="1">'2.Mapa'!AM$282</f>
        <v>Baja</v>
      </c>
      <c r="AO52" s="31">
        <f ca="1">'2.Mapa'!AN$282</f>
        <v>0.36</v>
      </c>
      <c r="AP52" s="31" t="str">
        <f ca="1">'2.Mapa'!AO$282</f>
        <v>Mayor</v>
      </c>
      <c r="AQ52" s="31">
        <f ca="1">'2.Mapa'!AP$282</f>
        <v>0.8</v>
      </c>
      <c r="AR52" s="31" t="str">
        <f ca="1">'2.Mapa'!AQ$282</f>
        <v>Alto</v>
      </c>
      <c r="AS52" s="31">
        <f ca="1">'2.Mapa'!AR$282</f>
        <v>16</v>
      </c>
      <c r="AT52" s="31" t="str">
        <f>'2.Mapa'!AS$282</f>
        <v>Reducir (mitigar)</v>
      </c>
      <c r="AU52" s="31" t="str">
        <f>'2.Mapa'!AT$282</f>
        <v>Verificar que funcionarios y contratistas cuentan con la estructura documental en OneDrive acorde con las tablas de retención aprobadas por el comité</v>
      </c>
      <c r="AV52" s="31" t="str">
        <f>'2.Mapa'!AU$282</f>
        <v>Coordinador gestión documental</v>
      </c>
      <c r="AW52" s="31">
        <f>'2.Mapa'!AV$282</f>
        <v>45015</v>
      </c>
      <c r="AX52" s="31">
        <f>'2.Mapa'!AW$282</f>
        <v>0</v>
      </c>
      <c r="AY52" s="31">
        <f>'2.Mapa'!AX$282</f>
        <v>0</v>
      </c>
      <c r="AZ52" s="31">
        <f>'2.Mapa'!AY$282</f>
        <v>0</v>
      </c>
      <c r="BA52" s="31">
        <f>'2.Mapa'!AZ$282</f>
        <v>0</v>
      </c>
      <c r="BB52" s="31">
        <f>'2.Mapa'!BA$282</f>
        <v>0</v>
      </c>
      <c r="BC52" s="31">
        <f>'2.Mapa'!BB$282</f>
        <v>0</v>
      </c>
      <c r="BD52" s="31">
        <f>'2.Mapa'!BC$282</f>
        <v>0</v>
      </c>
      <c r="BE52" s="31">
        <f>'2.Mapa'!BD$282</f>
        <v>0</v>
      </c>
      <c r="BF52" s="31">
        <f>'2.Mapa'!BE$282</f>
        <v>0</v>
      </c>
      <c r="BG52" s="31">
        <f>'2.Mapa'!BF$282</f>
        <v>0</v>
      </c>
      <c r="BH52" s="31">
        <f>'2.Mapa'!BG$282</f>
        <v>0</v>
      </c>
      <c r="BI52" s="31">
        <f>'2.Mapa'!BH$282</f>
        <v>0</v>
      </c>
    </row>
    <row r="53" spans="1:61" ht="24.75" customHeight="1" x14ac:dyDescent="0.3">
      <c r="A53" s="5">
        <v>288</v>
      </c>
      <c r="B53" s="1">
        <f t="shared" si="0"/>
        <v>58</v>
      </c>
      <c r="C53" s="31" t="str">
        <f>'2.Mapa'!A$288</f>
        <v>Información y comunicación</v>
      </c>
      <c r="D53" s="31">
        <f>'2.Mapa'!B$288</f>
        <v>58</v>
      </c>
      <c r="E53" s="31" t="str">
        <f>'2.Mapa'!C$288</f>
        <v>Software</v>
      </c>
      <c r="F53" s="31" t="str">
        <f>'2.Mapa'!D$288</f>
        <v>Página emisora</v>
      </c>
      <c r="G53" s="193" t="str">
        <f>'2.Mapa'!E$288</f>
        <v>pérdida de integridad</v>
      </c>
      <c r="H53" s="193" t="str">
        <f>'2.Mapa'!F$288</f>
        <v>Ataques cibernéticos</v>
      </c>
      <c r="I53" s="193" t="str">
        <f>'2.Mapa'!G$288</f>
        <v>Gestor de contenidos desactualizado sin la instalación de parches de seguridad.</v>
      </c>
      <c r="J53" s="193" t="str">
        <f>'2.Mapa'!I$288</f>
        <v>Las vulnerabilidades de la columna anterior, pueden facilitar Ataques cibernéticos generando pérdida de integridad de Página emisora</v>
      </c>
      <c r="K53" s="193" t="str">
        <f>'2.Mapa'!J$288</f>
        <v>Fallas tecnológicas</v>
      </c>
      <c r="L53" s="193">
        <f>'2.Mapa'!K$288</f>
        <v>2100</v>
      </c>
      <c r="M53" s="193" t="str">
        <f>'2.Mapa'!L$288</f>
        <v xml:space="preserve">Número de horas de servicio </v>
      </c>
      <c r="N53" s="193" t="str">
        <f>'2.Mapa'!M$288</f>
        <v>Reputacional</v>
      </c>
      <c r="O53" s="193" t="str">
        <f>'2.Mapa'!N$288</f>
        <v>La entidad a nivel nacional, con efecto publicitarios sostenible a nivel país</v>
      </c>
      <c r="P53" s="193" t="str">
        <f>'2.Mapa'!O$288</f>
        <v>Alta</v>
      </c>
      <c r="Q53" s="31">
        <f>'2.Mapa'!P$288</f>
        <v>0.8</v>
      </c>
      <c r="R53" s="31" t="str">
        <f>'2.Mapa'!Q$288</f>
        <v>Catastrófico</v>
      </c>
      <c r="S53" s="31">
        <f>'2.Mapa'!R$288</f>
        <v>1</v>
      </c>
      <c r="T53" s="31" t="str">
        <f>'2.Mapa'!S$288</f>
        <v>Extremo</v>
      </c>
      <c r="U53" s="31">
        <f>'2.Mapa'!T$288</f>
        <v>24</v>
      </c>
      <c r="V53" s="31">
        <f>'2.Mapa'!U$288</f>
        <v>1</v>
      </c>
      <c r="W53" s="31" t="str">
        <f>'2.Mapa'!V$288</f>
        <v>Coordinadora grupo TIC</v>
      </c>
      <c r="X53" s="31" t="str">
        <f>'2.Mapa'!W$288</f>
        <v>Validar que se programen mantenimientos en los sistemas de información y aplicativos WEB en donde se actualicen los parches de seguridad a nivel de sistema operativo y aplicaciones</v>
      </c>
      <c r="Y53" s="31" t="str">
        <f>'2.Mapa'!X$288</f>
        <v>Mediante informe de correo electrónico</v>
      </c>
      <c r="Z53" s="31" t="str">
        <f>'2.Mapa'!Y$288</f>
        <v>Preventivo</v>
      </c>
      <c r="AA53" s="31" t="str">
        <f>'2.Mapa'!Z$288</f>
        <v>Manual</v>
      </c>
      <c r="AB53" s="31">
        <f>'2.Mapa'!AA$288</f>
        <v>0.4</v>
      </c>
      <c r="AC53" s="31" t="str">
        <f>'2.Mapa'!AB$288</f>
        <v>Probabilidad</v>
      </c>
      <c r="AD53" s="31">
        <f ca="1">'2.Mapa'!AC$288</f>
        <v>0.32000000000000006</v>
      </c>
      <c r="AE53" s="31">
        <f ca="1">'2.Mapa'!AD$288</f>
        <v>0</v>
      </c>
      <c r="AF53" s="31" t="str">
        <f>'2.Mapa'!AE$288</f>
        <v>Sin documentar</v>
      </c>
      <c r="AG53" s="31" t="str">
        <f>'2.Mapa'!AF$288</f>
        <v>Aleatoria</v>
      </c>
      <c r="AH53" s="31" t="str">
        <f>'2.Mapa'!AG$288</f>
        <v>Sin registro</v>
      </c>
      <c r="AI53" s="31" t="str">
        <f>'2.Mapa'!AH$288</f>
        <v>Media</v>
      </c>
      <c r="AJ53" s="31">
        <f>'2.Mapa'!AI$288</f>
        <v>0.48</v>
      </c>
      <c r="AK53" s="31" t="str">
        <f>'2.Mapa'!AJ$288</f>
        <v>Catastrófico</v>
      </c>
      <c r="AL53" s="31">
        <f>'2.Mapa'!AK$288</f>
        <v>1</v>
      </c>
      <c r="AM53" s="31" t="str">
        <f>'2.Mapa'!AL$288</f>
        <v>Extremo</v>
      </c>
      <c r="AN53" s="31" t="str">
        <f ca="1">'2.Mapa'!AM$288</f>
        <v>Media</v>
      </c>
      <c r="AO53" s="31">
        <f ca="1">'2.Mapa'!AN$288</f>
        <v>0.48</v>
      </c>
      <c r="AP53" s="31" t="str">
        <f ca="1">'2.Mapa'!AO$288</f>
        <v>Catastrófico</v>
      </c>
      <c r="AQ53" s="31">
        <f ca="1">'2.Mapa'!AP$288</f>
        <v>1</v>
      </c>
      <c r="AR53" s="31" t="str">
        <f ca="1">'2.Mapa'!AQ$288</f>
        <v>Extremo</v>
      </c>
      <c r="AS53" s="31">
        <f ca="1">'2.Mapa'!AR$288</f>
        <v>23</v>
      </c>
      <c r="AT53" s="31" t="str">
        <f>'2.Mapa'!AS$288</f>
        <v>Reducir (mitigar)</v>
      </c>
      <c r="AU53" s="31" t="str">
        <f>'2.Mapa'!AT$288</f>
        <v>Enviar los requerimientos funcionales para la actualización del micrositio de la emisora.</v>
      </c>
      <c r="AV53" s="31" t="str">
        <f>'2.Mapa'!AU$288</f>
        <v>Contratista Emisora</v>
      </c>
      <c r="AW53" s="31">
        <f>'2.Mapa'!AV$288</f>
        <v>45015</v>
      </c>
      <c r="AX53" s="31">
        <f>'2.Mapa'!AW$288</f>
        <v>0</v>
      </c>
      <c r="AY53" s="31">
        <f>'2.Mapa'!AX$288</f>
        <v>0</v>
      </c>
      <c r="AZ53" s="31">
        <f>'2.Mapa'!AY$288</f>
        <v>0</v>
      </c>
      <c r="BA53" s="31">
        <f>'2.Mapa'!AZ$288</f>
        <v>0</v>
      </c>
      <c r="BB53" s="31">
        <f>'2.Mapa'!BA$288</f>
        <v>0</v>
      </c>
      <c r="BC53" s="31">
        <f>'2.Mapa'!BB$288</f>
        <v>0</v>
      </c>
      <c r="BD53" s="31">
        <f>'2.Mapa'!BC$288</f>
        <v>0</v>
      </c>
      <c r="BE53" s="31">
        <f>'2.Mapa'!BD$288</f>
        <v>0</v>
      </c>
      <c r="BF53" s="31">
        <f>'2.Mapa'!BE$288</f>
        <v>0</v>
      </c>
      <c r="BG53" s="31">
        <f>'2.Mapa'!BF$288</f>
        <v>0</v>
      </c>
      <c r="BH53" s="31">
        <f>'2.Mapa'!BG$288</f>
        <v>0</v>
      </c>
      <c r="BI53" s="31">
        <f>'2.Mapa'!BH$288</f>
        <v>0</v>
      </c>
    </row>
    <row r="54" spans="1:61" ht="24.75" customHeight="1" x14ac:dyDescent="0.3">
      <c r="A54" s="5">
        <v>294</v>
      </c>
      <c r="B54" s="1">
        <f t="shared" si="0"/>
        <v>33</v>
      </c>
      <c r="C54" s="31" t="str">
        <f>'2.Mapa'!A$294</f>
        <v>Gestión de bienes y servicios</v>
      </c>
      <c r="D54" s="31">
        <f>'2.Mapa'!B$294</f>
        <v>33</v>
      </c>
      <c r="E54" s="31" t="str">
        <f>'2.Mapa'!C$294</f>
        <v>Instalaciones</v>
      </c>
      <c r="F54" s="31" t="str">
        <f>'2.Mapa'!D$294</f>
        <v>Instalaciones</v>
      </c>
      <c r="G54" s="193" t="str">
        <f>'2.Mapa'!E$294</f>
        <v>pérdida de disponibilidad</v>
      </c>
      <c r="H54" s="193" t="str">
        <f>'2.Mapa'!F$294</f>
        <v>Ingreso de personas  no autorizadas a las instalaciones físicas,  donde se procesa información crítica de la Entidad</v>
      </c>
      <c r="I54" s="193" t="str">
        <f>'2.Mapa'!G$294</f>
        <v>Las cámaras de vigilancia no son suficientes</v>
      </c>
      <c r="J54" s="193" t="str">
        <f>'2.Mapa'!I$294</f>
        <v>Las vulnerabilidades de la columna anterior, pueden facilitar Ingreso de personas  no autorizadas a las instalaciones físicas,  donde se procesa información crítica de la Entidad generando pérdida de disponibilidad de Instalaciones</v>
      </c>
      <c r="K54" s="193" t="str">
        <f>'2.Mapa'!J$294</f>
        <v>Usuarios, productos y prácticas organizacionales</v>
      </c>
      <c r="L54" s="193">
        <f>'2.Mapa'!K$294</f>
        <v>1000</v>
      </c>
      <c r="M54" s="193" t="str">
        <f>'2.Mapa'!L$294</f>
        <v>Número de visitantes en las dos sedes</v>
      </c>
      <c r="N54" s="193" t="str">
        <f>'2.Mapa'!M$294</f>
        <v>Económica</v>
      </c>
      <c r="O54" s="193" t="str">
        <f>'2.Mapa'!N$294</f>
        <v>Menor a 10 SMLMV</v>
      </c>
      <c r="P54" s="193" t="str">
        <f>'2.Mapa'!O$294</f>
        <v>Alta</v>
      </c>
      <c r="Q54" s="31">
        <f>'2.Mapa'!P$294</f>
        <v>0.8</v>
      </c>
      <c r="R54" s="31" t="str">
        <f>'2.Mapa'!Q$294</f>
        <v>Leve</v>
      </c>
      <c r="S54" s="31">
        <f>'2.Mapa'!R$294</f>
        <v>0.2</v>
      </c>
      <c r="T54" s="31" t="str">
        <f>'2.Mapa'!S$294</f>
        <v>Moderado</v>
      </c>
      <c r="U54" s="31">
        <f>'2.Mapa'!T$294</f>
        <v>7</v>
      </c>
      <c r="V54" s="31">
        <f>'2.Mapa'!U$294</f>
        <v>1</v>
      </c>
      <c r="W54" s="31" t="str">
        <f>'2.Mapa'!V$294</f>
        <v>Profesional especializado grado 2028-12</v>
      </c>
      <c r="X54" s="31" t="str">
        <f>'2.Mapa'!W$294</f>
        <v>Validar que las cámaras de vigilancia actuales se encuentren en funcionamiento óptimo y realización del monitoreo continuo.</v>
      </c>
      <c r="Y54" s="31" t="str">
        <f>'2.Mapa'!X$294</f>
        <v>mediante la grabación en video y soporte backup de dos cámaras, más la obligación del contrato de la empresa de vigilancia.</v>
      </c>
      <c r="Z54" s="31" t="str">
        <f>'2.Mapa'!Y$294</f>
        <v>Detectivo</v>
      </c>
      <c r="AA54" s="31" t="str">
        <f>'2.Mapa'!Z$294</f>
        <v>Manual</v>
      </c>
      <c r="AB54" s="31">
        <f>'2.Mapa'!AA$294</f>
        <v>0.3</v>
      </c>
      <c r="AC54" s="31" t="str">
        <f>'2.Mapa'!AB$294</f>
        <v>Probabilidad</v>
      </c>
      <c r="AD54" s="31">
        <f ca="1">'2.Mapa'!AC$294</f>
        <v>0.59840000000000004</v>
      </c>
      <c r="AE54" s="31">
        <f ca="1">'2.Mapa'!AD$294</f>
        <v>0</v>
      </c>
      <c r="AF54" s="31" t="str">
        <f>'2.Mapa'!AE$294</f>
        <v>Documentado</v>
      </c>
      <c r="AG54" s="31" t="str">
        <f>'2.Mapa'!AF$294</f>
        <v>Aleatoria</v>
      </c>
      <c r="AH54" s="31" t="str">
        <f>'2.Mapa'!AG$294</f>
        <v>Con registro</v>
      </c>
      <c r="AI54" s="31" t="str">
        <f>'2.Mapa'!AH$294</f>
        <v>Media</v>
      </c>
      <c r="AJ54" s="31">
        <f>'2.Mapa'!AI$294</f>
        <v>0.55999999999999994</v>
      </c>
      <c r="AK54" s="31" t="str">
        <f>'2.Mapa'!AJ$294</f>
        <v>Leve</v>
      </c>
      <c r="AL54" s="31">
        <f>'2.Mapa'!AK$294</f>
        <v>0.2</v>
      </c>
      <c r="AM54" s="31" t="str">
        <f>'2.Mapa'!AL$294</f>
        <v>Moderado</v>
      </c>
      <c r="AN54" s="31" t="str">
        <f ca="1">'2.Mapa'!AM$294</f>
        <v>Baja</v>
      </c>
      <c r="AO54" s="31">
        <f ca="1">'2.Mapa'!AN$294</f>
        <v>0.20159999999999997</v>
      </c>
      <c r="AP54" s="31" t="str">
        <f ca="1">'2.Mapa'!AO$294</f>
        <v>Leve</v>
      </c>
      <c r="AQ54" s="31">
        <f ca="1">'2.Mapa'!AP$294</f>
        <v>0.2</v>
      </c>
      <c r="AR54" s="31" t="str">
        <f ca="1">'2.Mapa'!AQ$294</f>
        <v>Bajo</v>
      </c>
      <c r="AS54" s="31">
        <f ca="1">'2.Mapa'!AR$294</f>
        <v>2</v>
      </c>
      <c r="AT54" s="31" t="str">
        <f>'2.Mapa'!AS$294</f>
        <v>Aceptar</v>
      </c>
      <c r="AU54" s="31" t="str">
        <f>'2.Mapa'!AT$294</f>
        <v>Mantener el control existente</v>
      </c>
      <c r="AV54" s="31" t="str">
        <f>'2.Mapa'!AU$294</f>
        <v>Grupo de recursos físicos</v>
      </c>
      <c r="AW54" s="31">
        <f>'2.Mapa'!AV$294</f>
        <v>45291</v>
      </c>
      <c r="AX54" s="31">
        <f>'2.Mapa'!AW$294</f>
        <v>0</v>
      </c>
      <c r="AY54" s="31">
        <f>'2.Mapa'!AX$294</f>
        <v>0</v>
      </c>
      <c r="AZ54" s="31">
        <f>'2.Mapa'!AY$294</f>
        <v>0</v>
      </c>
      <c r="BA54" s="31">
        <f>'2.Mapa'!AZ$294</f>
        <v>0</v>
      </c>
      <c r="BB54" s="31">
        <f>'2.Mapa'!BA$294</f>
        <v>0</v>
      </c>
      <c r="BC54" s="31">
        <f>'2.Mapa'!BB$294</f>
        <v>0</v>
      </c>
      <c r="BD54" s="31">
        <f>'2.Mapa'!BC$294</f>
        <v>0</v>
      </c>
      <c r="BE54" s="31">
        <f>'2.Mapa'!BD$294</f>
        <v>0</v>
      </c>
      <c r="BF54" s="31">
        <f>'2.Mapa'!BE$294</f>
        <v>0</v>
      </c>
      <c r="BG54" s="31">
        <f>'2.Mapa'!BF$294</f>
        <v>0</v>
      </c>
      <c r="BH54" s="31">
        <f>'2.Mapa'!BG$294</f>
        <v>0</v>
      </c>
      <c r="BI54" s="31">
        <f>'2.Mapa'!BH$294</f>
        <v>0</v>
      </c>
    </row>
    <row r="55" spans="1:61" ht="24.75" customHeight="1" x14ac:dyDescent="0.3">
      <c r="A55" s="5">
        <v>300</v>
      </c>
      <c r="B55" s="1">
        <f t="shared" si="0"/>
        <v>34</v>
      </c>
      <c r="C55" s="31" t="str">
        <f>'2.Mapa'!A$300</f>
        <v>Adquisiciones</v>
      </c>
      <c r="D55" s="31">
        <f>'2.Mapa'!B$300</f>
        <v>34</v>
      </c>
      <c r="E55" s="31" t="str">
        <f>'2.Mapa'!C$300</f>
        <v>Información</v>
      </c>
      <c r="F55" s="31" t="str">
        <f>'2.Mapa'!D$300</f>
        <v>Contratos / convenios</v>
      </c>
      <c r="G55" s="193" t="str">
        <f>'2.Mapa'!E$300</f>
        <v>pérdida de confidencialidad</v>
      </c>
      <c r="H55" s="193" t="str">
        <f>'2.Mapa'!F$300</f>
        <v>Fuga de la información calificada como clasificada y/o reservada por parte de contratistas</v>
      </c>
      <c r="I55" s="193" t="str">
        <f>'2.Mapa'!G$300</f>
        <v>Inexistencia de acuerdos de confidencialidad</v>
      </c>
      <c r="J55" s="193" t="str">
        <f>'2.Mapa'!I$300</f>
        <v>Las vulnerabilidades de la columna anterior, pueden facilitar Fuga de la información calificada como clasificada y/o reservada por parte de contratistas generando pérdida de confidencialidad de Contratos / convenios</v>
      </c>
      <c r="K55" s="193" t="str">
        <f>'2.Mapa'!J$300</f>
        <v>Usuarios, productos y prácticas organizacionales</v>
      </c>
      <c r="L55" s="193">
        <f>'2.Mapa'!K$300</f>
        <v>300</v>
      </c>
      <c r="M55" s="193" t="str">
        <f>'2.Mapa'!L$300</f>
        <v>Número de contratos y convenios</v>
      </c>
      <c r="N55" s="193" t="str">
        <f>'2.Mapa'!M$300</f>
        <v>Económica</v>
      </c>
      <c r="O55" s="193" t="str">
        <f>'2.Mapa'!N$300</f>
        <v>Entre 10 y 50 SMLMV</v>
      </c>
      <c r="P55" s="193" t="str">
        <f>'2.Mapa'!O$300</f>
        <v>Media</v>
      </c>
      <c r="Q55" s="31">
        <f>'2.Mapa'!P$300</f>
        <v>0.6</v>
      </c>
      <c r="R55" s="31" t="str">
        <f>'2.Mapa'!Q$300</f>
        <v>Menor</v>
      </c>
      <c r="S55" s="31">
        <f>'2.Mapa'!R$300</f>
        <v>0.4</v>
      </c>
      <c r="T55" s="31" t="str">
        <f>'2.Mapa'!S$300</f>
        <v>Moderado</v>
      </c>
      <c r="U55" s="31">
        <f>'2.Mapa'!T$300</f>
        <v>6</v>
      </c>
      <c r="V55" s="31">
        <f>'2.Mapa'!U$300</f>
        <v>1</v>
      </c>
      <c r="W55" s="31" t="str">
        <f>'2.Mapa'!V$300</f>
        <v>Gestión contractual</v>
      </c>
      <c r="X55" s="31" t="str">
        <f>'2.Mapa'!W$300</f>
        <v>Verificar que cuando se contrata una persona en el instituto su contrato cuente con clausulas de confidencialidad</v>
      </c>
      <c r="Y55" s="31" t="str">
        <f>'2.Mapa'!X$300</f>
        <v>Mediante la firma del contrato que contiene en las obligaciones generales y la cláusula 19 de las condiciones de contrato la responsabilidad de confidencialidad para el caso de contratistas.</v>
      </c>
      <c r="Z55" s="31" t="str">
        <f>'2.Mapa'!Y$300</f>
        <v>Preventivo</v>
      </c>
      <c r="AA55" s="31" t="str">
        <f>'2.Mapa'!Z$300</f>
        <v>Manual</v>
      </c>
      <c r="AB55" s="31">
        <f>'2.Mapa'!AA$300</f>
        <v>0.4</v>
      </c>
      <c r="AC55" s="31" t="str">
        <f>'2.Mapa'!AB$300</f>
        <v>Probabilidad</v>
      </c>
      <c r="AD55" s="31">
        <f ca="1">'2.Mapa'!AC$300</f>
        <v>0.38400000000000001</v>
      </c>
      <c r="AE55" s="31">
        <f ca="1">'2.Mapa'!AD$300</f>
        <v>0.14000000000000001</v>
      </c>
      <c r="AF55" s="31" t="str">
        <f>'2.Mapa'!AE$300</f>
        <v>Documentado</v>
      </c>
      <c r="AG55" s="31" t="str">
        <f>'2.Mapa'!AF$300</f>
        <v>Continua</v>
      </c>
      <c r="AH55" s="31" t="str">
        <f>'2.Mapa'!AG$300</f>
        <v>Con registro</v>
      </c>
      <c r="AI55" s="31" t="str">
        <f>'2.Mapa'!AH$300</f>
        <v>Baja</v>
      </c>
      <c r="AJ55" s="31">
        <f>'2.Mapa'!AI$300</f>
        <v>0.36</v>
      </c>
      <c r="AK55" s="31" t="str">
        <f>'2.Mapa'!AJ$300</f>
        <v>Menor</v>
      </c>
      <c r="AL55" s="31">
        <f>'2.Mapa'!AK$300</f>
        <v>0.4</v>
      </c>
      <c r="AM55" s="31" t="str">
        <f>'2.Mapa'!AL$300</f>
        <v>Moderado</v>
      </c>
      <c r="AN55" s="31" t="str">
        <f ca="1">'2.Mapa'!AM$300</f>
        <v>Baja</v>
      </c>
      <c r="AO55" s="31">
        <f ca="1">'2.Mapa'!AN$300</f>
        <v>0.216</v>
      </c>
      <c r="AP55" s="31" t="str">
        <f ca="1">'2.Mapa'!AO$300</f>
        <v>Menor</v>
      </c>
      <c r="AQ55" s="31">
        <f ca="1">'2.Mapa'!AP$300</f>
        <v>0.26</v>
      </c>
      <c r="AR55" s="31" t="str">
        <f ca="1">'2.Mapa'!AQ$300</f>
        <v>Moderado</v>
      </c>
      <c r="AS55" s="31">
        <f ca="1">'2.Mapa'!AR$300</f>
        <v>5</v>
      </c>
      <c r="AT55" s="31" t="str">
        <f>'2.Mapa'!AS$300</f>
        <v>Aceptar</v>
      </c>
      <c r="AU55" s="31" t="str">
        <f>'2.Mapa'!AT$300</f>
        <v>Mantener el control existente
Verificar que cuando se contrata una persona en el instituto su contrato cuente con clausulas de confidencialidad</v>
      </c>
      <c r="AV55" s="31" t="str">
        <f>'2.Mapa'!AU$300</f>
        <v>Coordinadora grupo de gestión contractual</v>
      </c>
      <c r="AW55" s="31">
        <f>'2.Mapa'!AV$300</f>
        <v>45291</v>
      </c>
      <c r="AX55" s="31">
        <f>'2.Mapa'!AW$300</f>
        <v>0</v>
      </c>
      <c r="AY55" s="31">
        <f>'2.Mapa'!AX$300</f>
        <v>0</v>
      </c>
      <c r="AZ55" s="31">
        <f>'2.Mapa'!AY$300</f>
        <v>0</v>
      </c>
      <c r="BA55" s="31">
        <f>'2.Mapa'!AZ$300</f>
        <v>0</v>
      </c>
      <c r="BB55" s="31">
        <f>'2.Mapa'!BA$300</f>
        <v>0</v>
      </c>
      <c r="BC55" s="31">
        <f>'2.Mapa'!BB$300</f>
        <v>0</v>
      </c>
      <c r="BD55" s="31">
        <f>'2.Mapa'!BC$300</f>
        <v>0</v>
      </c>
      <c r="BE55" s="31">
        <f>'2.Mapa'!BD$300</f>
        <v>0</v>
      </c>
      <c r="BF55" s="31">
        <f>'2.Mapa'!BE$300</f>
        <v>0</v>
      </c>
      <c r="BG55" s="31">
        <f>'2.Mapa'!BF$300</f>
        <v>0</v>
      </c>
      <c r="BH55" s="31">
        <f>'2.Mapa'!BG$300</f>
        <v>0</v>
      </c>
      <c r="BI55" s="31">
        <f>'2.Mapa'!BH$300</f>
        <v>0</v>
      </c>
    </row>
    <row r="56" spans="1:61" ht="24.75" customHeight="1" x14ac:dyDescent="0.3">
      <c r="A56" s="5">
        <v>306</v>
      </c>
      <c r="B56" s="1">
        <f t="shared" si="0"/>
        <v>5</v>
      </c>
      <c r="C56" s="31" t="str">
        <f>'2.Mapa'!A$306</f>
        <v>Direccionamiento estratégico</v>
      </c>
      <c r="D56" s="31">
        <f>'2.Mapa'!B$306</f>
        <v>5</v>
      </c>
      <c r="E56" s="31" t="str">
        <f>'2.Mapa'!C$306</f>
        <v>Servicios</v>
      </c>
      <c r="F56" s="31" t="str">
        <f>'2.Mapa'!D$306</f>
        <v>SISTEMA DE GESTIÓN DE CALIDAD (SIG)</v>
      </c>
      <c r="G56" s="193" t="str">
        <f>'2.Mapa'!E$306</f>
        <v>pérdida de integridad</v>
      </c>
      <c r="H56" s="193" t="str">
        <f>'2.Mapa'!F$306</f>
        <v xml:space="preserve">Gestión inadecuada de las actividades realizadas por parte de los procesos </v>
      </c>
      <c r="I56" s="193" t="str">
        <f>'2.Mapa'!G$306</f>
        <v>Uso de procedimientos, formatos y documentos obsoletos y/o desactualizados</v>
      </c>
      <c r="J56" s="193" t="str">
        <f>'2.Mapa'!I$306</f>
        <v>Las vulnerabilidades de la columna anterior, pueden facilitar Gestión inadecuada de las actividades realizadas por parte de los procesos  generando pérdida de integridad de SISTEMA DE GESTIÓN DE CALIDAD (SIG)</v>
      </c>
      <c r="K56" s="193" t="str">
        <f>'2.Mapa'!J$306</f>
        <v>Usuarios, productos y prácticas organizacionales</v>
      </c>
      <c r="L56" s="193">
        <f>'2.Mapa'!K$306</f>
        <v>50</v>
      </c>
      <c r="M56" s="193" t="str">
        <f>'2.Mapa'!L$306</f>
        <v>Número de respuestas que el proceso a devuelto por cualquier motivo sin dar trámite</v>
      </c>
      <c r="N56" s="193" t="str">
        <f>'2.Mapa'!M$306</f>
        <v>Reputacional</v>
      </c>
      <c r="O56" s="193" t="str">
        <f>'2.Mapa'!N$306</f>
        <v>La entidad con algunos usuarios de relevancia frente al logro de los objetivos</v>
      </c>
      <c r="P56" s="193" t="str">
        <f>'2.Mapa'!O$306</f>
        <v>Media</v>
      </c>
      <c r="Q56" s="31">
        <f>'2.Mapa'!P$306</f>
        <v>0.6</v>
      </c>
      <c r="R56" s="31" t="str">
        <f>'2.Mapa'!Q$306</f>
        <v>Moderado</v>
      </c>
      <c r="S56" s="31">
        <f>'2.Mapa'!R$306</f>
        <v>0.6</v>
      </c>
      <c r="T56" s="31" t="str">
        <f>'2.Mapa'!S$306</f>
        <v>Moderado</v>
      </c>
      <c r="U56" s="31">
        <f>'2.Mapa'!T$306</f>
        <v>11</v>
      </c>
      <c r="V56" s="31">
        <f>'2.Mapa'!U$306</f>
        <v>1</v>
      </c>
      <c r="W56" s="31" t="str">
        <f>'2.Mapa'!V$306</f>
        <v>Contratista rol SIG grupo de planeación</v>
      </c>
      <c r="X56" s="31" t="str">
        <f>'2.Mapa'!W$306</f>
        <v>Verificar que el contenido de la solicitud sea acorde con los requerimientos del procedimiento, guía y formato para gestionar documentos.</v>
      </c>
      <c r="Y56" s="31" t="str">
        <f>'2.Mapa'!X$306</f>
        <v>Mediante el formato de solicitud se da alcance a la verificación realizada y se da respuesta al solicitante.</v>
      </c>
      <c r="Z56" s="31" t="str">
        <f>'2.Mapa'!Y$306</f>
        <v>Preventivo</v>
      </c>
      <c r="AA56" s="31" t="str">
        <f>'2.Mapa'!Z$306</f>
        <v>Manual</v>
      </c>
      <c r="AB56" s="31">
        <f>'2.Mapa'!AA$306</f>
        <v>0.4</v>
      </c>
      <c r="AC56" s="31" t="str">
        <f>'2.Mapa'!AB$306</f>
        <v>Probabilidad</v>
      </c>
      <c r="AD56" s="31">
        <f ca="1">'2.Mapa'!AC$306</f>
        <v>0.34799999999999998</v>
      </c>
      <c r="AE56" s="31">
        <f ca="1">'2.Mapa'!AD$306</f>
        <v>0</v>
      </c>
      <c r="AF56" s="31" t="str">
        <f>'2.Mapa'!AE$306</f>
        <v>Documentado</v>
      </c>
      <c r="AG56" s="31" t="str">
        <f>'2.Mapa'!AF$306</f>
        <v>Continua</v>
      </c>
      <c r="AH56" s="31" t="str">
        <f>'2.Mapa'!AG$306</f>
        <v>Con registro</v>
      </c>
      <c r="AI56" s="31" t="str">
        <f>'2.Mapa'!AH$306</f>
        <v>Baja</v>
      </c>
      <c r="AJ56" s="31">
        <f>'2.Mapa'!AI$306</f>
        <v>0.36</v>
      </c>
      <c r="AK56" s="31" t="str">
        <f>'2.Mapa'!AJ$306</f>
        <v>Moderado</v>
      </c>
      <c r="AL56" s="31">
        <f>'2.Mapa'!AK$306</f>
        <v>0.6</v>
      </c>
      <c r="AM56" s="31" t="str">
        <f>'2.Mapa'!AL$306</f>
        <v>Moderado</v>
      </c>
      <c r="AN56" s="31" t="str">
        <f ca="1">'2.Mapa'!AM$306</f>
        <v>Baja</v>
      </c>
      <c r="AO56" s="31">
        <f ca="1">'2.Mapa'!AN$306</f>
        <v>0.252</v>
      </c>
      <c r="AP56" s="31" t="str">
        <f ca="1">'2.Mapa'!AO$306</f>
        <v>Moderado</v>
      </c>
      <c r="AQ56" s="31">
        <f ca="1">'2.Mapa'!AP$306</f>
        <v>0.6</v>
      </c>
      <c r="AR56" s="31" t="str">
        <f ca="1">'2.Mapa'!AQ$306</f>
        <v>Moderado</v>
      </c>
      <c r="AS56" s="31">
        <f ca="1">'2.Mapa'!AR$306</f>
        <v>10</v>
      </c>
      <c r="AT56" s="31" t="str">
        <f>'2.Mapa'!AS$306</f>
        <v>Aceptar</v>
      </c>
      <c r="AU56" s="31" t="str">
        <f>'2.Mapa'!AT$306</f>
        <v>Mantener el control existente
Verificar que el contenido de la solicitud sea acorde con los requerimientos del procedimiento, guía y formato para gestionar documentos.</v>
      </c>
      <c r="AV56" s="31" t="str">
        <f>'2.Mapa'!AU$306</f>
        <v>Contratista encargado del SIG</v>
      </c>
      <c r="AW56" s="31">
        <f>'2.Mapa'!AV$306</f>
        <v>45291</v>
      </c>
      <c r="AX56" s="31">
        <f>'2.Mapa'!AW$306</f>
        <v>0</v>
      </c>
      <c r="AY56" s="31">
        <f>'2.Mapa'!AX$306</f>
        <v>0</v>
      </c>
      <c r="AZ56" s="31">
        <f>'2.Mapa'!AY$306</f>
        <v>0</v>
      </c>
      <c r="BA56" s="31">
        <f>'2.Mapa'!AZ$306</f>
        <v>0</v>
      </c>
      <c r="BB56" s="31">
        <f>'2.Mapa'!BA$306</f>
        <v>0</v>
      </c>
      <c r="BC56" s="31">
        <f>'2.Mapa'!BB$306</f>
        <v>0</v>
      </c>
      <c r="BD56" s="31">
        <f>'2.Mapa'!BC$306</f>
        <v>0</v>
      </c>
      <c r="BE56" s="31">
        <f>'2.Mapa'!BD$306</f>
        <v>0</v>
      </c>
      <c r="BF56" s="31">
        <f>'2.Mapa'!BE$306</f>
        <v>0</v>
      </c>
      <c r="BG56" s="31">
        <f>'2.Mapa'!BF$306</f>
        <v>0</v>
      </c>
      <c r="BH56" s="31">
        <f>'2.Mapa'!BG$306</f>
        <v>0</v>
      </c>
      <c r="BI56" s="31">
        <f>'2.Mapa'!BH$306</f>
        <v>0</v>
      </c>
    </row>
    <row r="57" spans="1:61" ht="24.75" customHeight="1" x14ac:dyDescent="0.3">
      <c r="A57" s="5">
        <v>312</v>
      </c>
      <c r="B57" s="1">
        <f t="shared" si="0"/>
        <v>6</v>
      </c>
      <c r="C57" s="31" t="str">
        <f>'2.Mapa'!A$312</f>
        <v>Direccionamiento estratégico</v>
      </c>
      <c r="D57" s="31">
        <f>'2.Mapa'!B$312</f>
        <v>6</v>
      </c>
      <c r="E57" s="31" t="str">
        <f>'2.Mapa'!C$312</f>
        <v>Información</v>
      </c>
      <c r="F57" s="31" t="str">
        <f>'2.Mapa'!D$312</f>
        <v>PLANES</v>
      </c>
      <c r="G57" s="193" t="str">
        <f>'2.Mapa'!E$312</f>
        <v>pérdida de integridad</v>
      </c>
      <c r="H57" s="193" t="str">
        <f>'2.Mapa'!F$312</f>
        <v>Suscripción de planes sin los requerimientos metodológicos establecidos por la entidad.</v>
      </c>
      <c r="I57" s="193" t="str">
        <f>'2.Mapa'!G$312</f>
        <v>Ausencia de instrumentos que consolide los requerimientos metodológicos para la elaboración de un plan.</v>
      </c>
      <c r="J57" s="193" t="str">
        <f>'2.Mapa'!I$312</f>
        <v>Las vulnerabilidades de la columna anterior, pueden facilitar Suscripción de planes sin los requerimientos metodológicos establecidos por la entidad. generando pérdida de integridad de PLANES</v>
      </c>
      <c r="K57" s="193" t="str">
        <f>'2.Mapa'!J$312</f>
        <v>Usuarios, productos y prácticas organizacionales</v>
      </c>
      <c r="L57" s="193">
        <f>'2.Mapa'!K$312</f>
        <v>1</v>
      </c>
      <c r="M57" s="193" t="str">
        <f>'2.Mapa'!L$312</f>
        <v>Planes suscritos.</v>
      </c>
      <c r="N57" s="193" t="str">
        <f>'2.Mapa'!M$312</f>
        <v>Reputacional</v>
      </c>
      <c r="O57" s="193" t="str">
        <f>'2.Mapa'!N$312</f>
        <v>La entidad con algunos usuarios de relevancia frente al logro de los objetivos</v>
      </c>
      <c r="P57" s="193" t="str">
        <f>'2.Mapa'!O$312</f>
        <v>Muy Baja</v>
      </c>
      <c r="Q57" s="31">
        <f>'2.Mapa'!P$312</f>
        <v>0.2</v>
      </c>
      <c r="R57" s="31" t="str">
        <f>'2.Mapa'!Q$312</f>
        <v>Moderado</v>
      </c>
      <c r="S57" s="31">
        <f>'2.Mapa'!R$312</f>
        <v>0.6</v>
      </c>
      <c r="T57" s="31" t="str">
        <f>'2.Mapa'!S$312</f>
        <v>Moderado</v>
      </c>
      <c r="U57" s="31">
        <f>'2.Mapa'!T$312</f>
        <v>8</v>
      </c>
      <c r="V57" s="31">
        <f>'2.Mapa'!U$312</f>
        <v>1</v>
      </c>
      <c r="W57" s="31" t="str">
        <f>'2.Mapa'!V$312</f>
        <v>Líderes directivos.</v>
      </c>
      <c r="X57" s="31" t="str">
        <f>'2.Mapa'!W$312</f>
        <v>Verificar que los planes institucionales cumplan los lineamientos metodológicos establecidos por el Grupo de planeación.</v>
      </c>
      <c r="Y57" s="31" t="str">
        <f>'2.Mapa'!X$312</f>
        <v>Mediante una lista de chequeo anexa que forma parte de la metodología</v>
      </c>
      <c r="Z57" s="31" t="str">
        <f>'2.Mapa'!Y$312</f>
        <v>Preventivo</v>
      </c>
      <c r="AA57" s="31" t="str">
        <f>'2.Mapa'!Z$312</f>
        <v>Manual</v>
      </c>
      <c r="AB57" s="31">
        <f>'2.Mapa'!AA$312</f>
        <v>0.4</v>
      </c>
      <c r="AC57" s="31" t="str">
        <f>'2.Mapa'!AB$312</f>
        <v>Probabilidad</v>
      </c>
      <c r="AD57" s="31">
        <f ca="1">'2.Mapa'!AC$312</f>
        <v>0.128</v>
      </c>
      <c r="AE57" s="31">
        <f ca="1">'2.Mapa'!AD$312</f>
        <v>0</v>
      </c>
      <c r="AF57" s="31" t="str">
        <f>'2.Mapa'!AE$312</f>
        <v>Sin documentar</v>
      </c>
      <c r="AG57" s="31" t="str">
        <f>'2.Mapa'!AF$312</f>
        <v>Continua</v>
      </c>
      <c r="AH57" s="31" t="str">
        <f>'2.Mapa'!AG$312</f>
        <v>Sin registro</v>
      </c>
      <c r="AI57" s="31" t="str">
        <f>'2.Mapa'!AH$312</f>
        <v>Muy Baja</v>
      </c>
      <c r="AJ57" s="31">
        <f>'2.Mapa'!AI$312</f>
        <v>0.12</v>
      </c>
      <c r="AK57" s="31" t="str">
        <f>'2.Mapa'!AJ$312</f>
        <v>Moderado</v>
      </c>
      <c r="AL57" s="31">
        <f>'2.Mapa'!AK$312</f>
        <v>0.6</v>
      </c>
      <c r="AM57" s="31" t="str">
        <f>'2.Mapa'!AL$312</f>
        <v>Moderado</v>
      </c>
      <c r="AN57" s="31" t="str">
        <f ca="1">'2.Mapa'!AM$312</f>
        <v>Muy Baja</v>
      </c>
      <c r="AO57" s="31">
        <f ca="1">'2.Mapa'!AN$312</f>
        <v>7.1999999999999995E-2</v>
      </c>
      <c r="AP57" s="31" t="str">
        <f ca="1">'2.Mapa'!AO$312</f>
        <v>Moderado</v>
      </c>
      <c r="AQ57" s="31">
        <f ca="1">'2.Mapa'!AP$312</f>
        <v>0.6</v>
      </c>
      <c r="AR57" s="31" t="str">
        <f ca="1">'2.Mapa'!AQ$312</f>
        <v>Moderado</v>
      </c>
      <c r="AS57" s="31">
        <f ca="1">'2.Mapa'!AR$312</f>
        <v>8</v>
      </c>
      <c r="AT57" s="31" t="str">
        <f>'2.Mapa'!AS$312</f>
        <v>Reducir (mitigar)</v>
      </c>
      <c r="AU57" s="31" t="str">
        <f>'2.Mapa'!AT$312</f>
        <v>Elaborar la metodología general para la formulación de planes incluyendo la lista de chequeo.</v>
      </c>
      <c r="AV57" s="31" t="str">
        <f>'2.Mapa'!AU$312</f>
        <v>Grupo de planeación.</v>
      </c>
      <c r="AW57" s="31">
        <f>'2.Mapa'!AV$312</f>
        <v>44530</v>
      </c>
      <c r="AX57" s="31">
        <f>'2.Mapa'!AW$312</f>
        <v>0</v>
      </c>
      <c r="AY57" s="31">
        <f>'2.Mapa'!AX$312</f>
        <v>0</v>
      </c>
      <c r="AZ57" s="31">
        <f>'2.Mapa'!AY$312</f>
        <v>0</v>
      </c>
      <c r="BA57" s="31">
        <f>'2.Mapa'!AZ$312</f>
        <v>0</v>
      </c>
      <c r="BB57" s="31">
        <f>'2.Mapa'!BA$312</f>
        <v>0</v>
      </c>
      <c r="BC57" s="31">
        <f>'2.Mapa'!BB$312</f>
        <v>0</v>
      </c>
      <c r="BD57" s="31">
        <f>'2.Mapa'!BC$312</f>
        <v>0</v>
      </c>
      <c r="BE57" s="31">
        <f>'2.Mapa'!BD$312</f>
        <v>0</v>
      </c>
      <c r="BF57" s="31">
        <f>'2.Mapa'!BE$312</f>
        <v>0</v>
      </c>
      <c r="BG57" s="31">
        <f>'2.Mapa'!BF$312</f>
        <v>0</v>
      </c>
      <c r="BH57" s="31">
        <f>'2.Mapa'!BG$312</f>
        <v>0</v>
      </c>
      <c r="BI57" s="31">
        <f>'2.Mapa'!BH$312</f>
        <v>0</v>
      </c>
    </row>
    <row r="58" spans="1:61" ht="24.75" customHeight="1" x14ac:dyDescent="0.3">
      <c r="A58" s="5">
        <v>318</v>
      </c>
      <c r="B58" s="1">
        <f t="shared" si="0"/>
        <v>7</v>
      </c>
      <c r="C58" s="31" t="str">
        <f>'2.Mapa'!A$318</f>
        <v>Direccionamiento estratégico</v>
      </c>
      <c r="D58" s="31">
        <f>'2.Mapa'!B$318</f>
        <v>7</v>
      </c>
      <c r="E58" s="31" t="str">
        <f>'2.Mapa'!C$318</f>
        <v>Información</v>
      </c>
      <c r="F58" s="31" t="str">
        <f>'2.Mapa'!D$318</f>
        <v xml:space="preserve">PLANES </v>
      </c>
      <c r="G58" s="193" t="str">
        <f>'2.Mapa'!E$318</f>
        <v>pérdida de integridad</v>
      </c>
      <c r="H58" s="193" t="str">
        <f>'2.Mapa'!F$318</f>
        <v>Publicación de versiones del documento con información errada o inexacta.</v>
      </c>
      <c r="I58" s="193" t="str">
        <f>'2.Mapa'!G$318</f>
        <v>Ausencia de un sistema de información que facilite la trazabilidad de los cambios en las versiones solicitadas de los planes.</v>
      </c>
      <c r="J58" s="193" t="str">
        <f>'2.Mapa'!I$318</f>
        <v xml:space="preserve">Las vulnerabilidades de la columna anterior, pueden facilitar Publicación de versiones del documento con información errada o inexacta. generando pérdida de integridad de PLANES </v>
      </c>
      <c r="K58" s="193" t="str">
        <f>'2.Mapa'!J$318</f>
        <v>Ejecución y administración de procesos</v>
      </c>
      <c r="L58" s="193">
        <f>'2.Mapa'!K$318</f>
        <v>4</v>
      </c>
      <c r="M58" s="193" t="str">
        <f>'2.Mapa'!L$318</f>
        <v>Versiones aprobadas del plan.</v>
      </c>
      <c r="N58" s="193" t="str">
        <f>'2.Mapa'!M$318</f>
        <v>Reputacional</v>
      </c>
      <c r="O58" s="193" t="str">
        <f>'2.Mapa'!N$318</f>
        <v>La entidad con algunos usuarios de relevancia frente al logro de los objetivos</v>
      </c>
      <c r="P58" s="193" t="str">
        <f>'2.Mapa'!O$318</f>
        <v>Baja</v>
      </c>
      <c r="Q58" s="31">
        <f>'2.Mapa'!P$318</f>
        <v>0.4</v>
      </c>
      <c r="R58" s="31" t="str">
        <f>'2.Mapa'!Q$318</f>
        <v>Moderado</v>
      </c>
      <c r="S58" s="31">
        <f>'2.Mapa'!R$318</f>
        <v>0.6</v>
      </c>
      <c r="T58" s="31" t="str">
        <f>'2.Mapa'!S$318</f>
        <v>Moderado</v>
      </c>
      <c r="U58" s="31">
        <f>'2.Mapa'!T$318</f>
        <v>10</v>
      </c>
      <c r="V58" s="31">
        <f>'2.Mapa'!U$318</f>
        <v>1</v>
      </c>
      <c r="W58" s="31" t="str">
        <f>'2.Mapa'!V$318</f>
        <v>Grupo de planeación.</v>
      </c>
      <c r="X58" s="31" t="str">
        <f>'2.Mapa'!W$318</f>
        <v>Verificar metodológicamente que los registros de ajustes al plan cumplan con los lineamientos indicados para la aprobación de la dirección general.</v>
      </c>
      <c r="Y58" s="31" t="str">
        <f>'2.Mapa'!X$318</f>
        <v>Mediante los formatos MEJ-F-03 y MEJ-F-04.</v>
      </c>
      <c r="Z58" s="31" t="str">
        <f>'2.Mapa'!Y$318</f>
        <v>Preventivo</v>
      </c>
      <c r="AA58" s="31" t="str">
        <f>'2.Mapa'!Z$318</f>
        <v>Manual</v>
      </c>
      <c r="AB58" s="31">
        <f>'2.Mapa'!AA$318</f>
        <v>0.4</v>
      </c>
      <c r="AC58" s="31" t="str">
        <f>'2.Mapa'!AB$318</f>
        <v>Probabilidad</v>
      </c>
      <c r="AD58" s="31">
        <f ca="1">'2.Mapa'!AC$318</f>
        <v>0.16000000000000003</v>
      </c>
      <c r="AE58" s="31">
        <f ca="1">'2.Mapa'!AD$318</f>
        <v>0</v>
      </c>
      <c r="AF58" s="31" t="str">
        <f>'2.Mapa'!AE$318</f>
        <v>Documentado</v>
      </c>
      <c r="AG58" s="31" t="str">
        <f>'2.Mapa'!AF$318</f>
        <v>Continua</v>
      </c>
      <c r="AH58" s="31" t="str">
        <f>'2.Mapa'!AG$318</f>
        <v>Con registro</v>
      </c>
      <c r="AI58" s="31" t="str">
        <f>'2.Mapa'!AH$318</f>
        <v>Baja</v>
      </c>
      <c r="AJ58" s="31">
        <f>'2.Mapa'!AI$318</f>
        <v>0.24</v>
      </c>
      <c r="AK58" s="31" t="str">
        <f>'2.Mapa'!AJ$318</f>
        <v>Moderado</v>
      </c>
      <c r="AL58" s="31">
        <f>'2.Mapa'!AK$318</f>
        <v>0.6</v>
      </c>
      <c r="AM58" s="31" t="str">
        <f>'2.Mapa'!AL$318</f>
        <v>Moderado</v>
      </c>
      <c r="AN58" s="31" t="str">
        <f ca="1">'2.Mapa'!AM$318</f>
        <v>Baja</v>
      </c>
      <c r="AO58" s="31">
        <f ca="1">'2.Mapa'!AN$318</f>
        <v>0.24</v>
      </c>
      <c r="AP58" s="31" t="str">
        <f ca="1">'2.Mapa'!AO$318</f>
        <v>Moderado</v>
      </c>
      <c r="AQ58" s="31">
        <f ca="1">'2.Mapa'!AP$318</f>
        <v>0.6</v>
      </c>
      <c r="AR58" s="31" t="str">
        <f ca="1">'2.Mapa'!AQ$318</f>
        <v>Moderado</v>
      </c>
      <c r="AS58" s="31">
        <f ca="1">'2.Mapa'!AR$318</f>
        <v>10</v>
      </c>
      <c r="AT58" s="31" t="str">
        <f>'2.Mapa'!AS$318</f>
        <v>Reducir (mitigar)</v>
      </c>
      <c r="AU58" s="31" t="str">
        <f>'2.Mapa'!AT$318</f>
        <v>Realizar la sensibilización de la importancia y relevancia de la aplicación de la metodología para suscribir los planes incluyendo la evaluación en formularios.</v>
      </c>
      <c r="AV58" s="31" t="str">
        <f>'2.Mapa'!AU$318</f>
        <v>Grupo de planeación.</v>
      </c>
      <c r="AW58" s="31">
        <f>'2.Mapa'!AV$318</f>
        <v>44530</v>
      </c>
      <c r="AX58" s="31">
        <f>'2.Mapa'!AW$318</f>
        <v>0</v>
      </c>
      <c r="AY58" s="31">
        <f>'2.Mapa'!AX$318</f>
        <v>0</v>
      </c>
      <c r="AZ58" s="31">
        <f>'2.Mapa'!AY$318</f>
        <v>0</v>
      </c>
      <c r="BA58" s="31">
        <f>'2.Mapa'!AZ$318</f>
        <v>0</v>
      </c>
      <c r="BB58" s="31">
        <f>'2.Mapa'!BA$318</f>
        <v>0</v>
      </c>
      <c r="BC58" s="31">
        <f>'2.Mapa'!BB$318</f>
        <v>0</v>
      </c>
      <c r="BD58" s="31">
        <f>'2.Mapa'!BC$318</f>
        <v>0</v>
      </c>
      <c r="BE58" s="31">
        <f>'2.Mapa'!BD$318</f>
        <v>0</v>
      </c>
      <c r="BF58" s="31">
        <f>'2.Mapa'!BE$318</f>
        <v>0</v>
      </c>
      <c r="BG58" s="31">
        <f>'2.Mapa'!BF$318</f>
        <v>0</v>
      </c>
      <c r="BH58" s="31">
        <f>'2.Mapa'!BG$318</f>
        <v>0</v>
      </c>
      <c r="BI58" s="31">
        <f>'2.Mapa'!BH$318</f>
        <v>0</v>
      </c>
    </row>
    <row r="59" spans="1:61" ht="24.75" customHeight="1" x14ac:dyDescent="0.3">
      <c r="A59" s="5">
        <v>324</v>
      </c>
      <c r="B59" s="1">
        <f t="shared" si="0"/>
        <v>8</v>
      </c>
      <c r="C59" s="31" t="str">
        <f>'2.Mapa'!A$324</f>
        <v>Direccionamiento estratégico</v>
      </c>
      <c r="D59" s="31">
        <f>'2.Mapa'!B$324</f>
        <v>8</v>
      </c>
      <c r="E59" s="31" t="str">
        <f>'2.Mapa'!C$324</f>
        <v>Información</v>
      </c>
      <c r="F59" s="31" t="str">
        <f>'2.Mapa'!D$324</f>
        <v>INFORMES</v>
      </c>
      <c r="G59" s="193" t="str">
        <f>'2.Mapa'!E$324</f>
        <v>pérdida de integridad</v>
      </c>
      <c r="H59" s="193" t="str">
        <f>'2.Mapa'!F$324</f>
        <v>Publicación del documento con información errada o inexacta.</v>
      </c>
      <c r="I59" s="193" t="str">
        <f>'2.Mapa'!G$324</f>
        <v>Ausencia de un sistema de información en el que las dependencias reporten los avances realizados sobre la gestión.</v>
      </c>
      <c r="J59" s="193" t="str">
        <f>'2.Mapa'!I$324</f>
        <v>Las vulnerabilidades de la columna anterior, pueden facilitar Publicación del documento con información errada o inexacta. generando pérdida de integridad de INFORMES</v>
      </c>
      <c r="K59" s="193" t="str">
        <f>'2.Mapa'!J$324</f>
        <v>Relaciones laborales</v>
      </c>
      <c r="L59" s="193">
        <f>'2.Mapa'!K$324</f>
        <v>2</v>
      </c>
      <c r="M59" s="193" t="str">
        <f>'2.Mapa'!L$324</f>
        <v>Cantidad de informes institucionales publicados.</v>
      </c>
      <c r="N59" s="193" t="str">
        <f>'2.Mapa'!M$324</f>
        <v>Reputacional</v>
      </c>
      <c r="O59" s="193" t="str">
        <f>'2.Mapa'!N$324</f>
        <v>La entidad con efecto publicitario sostenido a nivel de sector administrativo, nivel departamental o municipal</v>
      </c>
      <c r="P59" s="193" t="str">
        <f>'2.Mapa'!O$324</f>
        <v>Muy Baja</v>
      </c>
      <c r="Q59" s="31">
        <f>'2.Mapa'!P$324</f>
        <v>0.2</v>
      </c>
      <c r="R59" s="31" t="str">
        <f>'2.Mapa'!Q$324</f>
        <v>Mayor</v>
      </c>
      <c r="S59" s="31">
        <f>'2.Mapa'!R$324</f>
        <v>0.8</v>
      </c>
      <c r="T59" s="31" t="str">
        <f>'2.Mapa'!S$324</f>
        <v>Alto</v>
      </c>
      <c r="U59" s="31">
        <f>'2.Mapa'!T$324</f>
        <v>13</v>
      </c>
      <c r="V59" s="31">
        <f>'2.Mapa'!U$324</f>
        <v>1</v>
      </c>
      <c r="W59" s="31" t="str">
        <f>'2.Mapa'!V$324</f>
        <v>Grupo de planeación.</v>
      </c>
      <c r="X59" s="31" t="str">
        <f>'2.Mapa'!W$324</f>
        <v>Verificar la información reportada por los líderes directivos de los grupos de trabajo respecto al asunto del informe que se requiere publicar.</v>
      </c>
      <c r="Y59" s="31" t="str">
        <f>'2.Mapa'!X$324</f>
        <v>A través de los documentos compartidos por parte de las dependencias.</v>
      </c>
      <c r="Z59" s="31" t="str">
        <f>'2.Mapa'!Y$324</f>
        <v>Preventivo</v>
      </c>
      <c r="AA59" s="31" t="str">
        <f>'2.Mapa'!Z$324</f>
        <v>Manual</v>
      </c>
      <c r="AB59" s="31">
        <f>'2.Mapa'!AA$324</f>
        <v>0.4</v>
      </c>
      <c r="AC59" s="31" t="str">
        <f>'2.Mapa'!AB$324</f>
        <v>Probabilidad</v>
      </c>
      <c r="AD59" s="31">
        <f ca="1">'2.Mapa'!AC$324</f>
        <v>0.128</v>
      </c>
      <c r="AE59" s="31">
        <f ca="1">'2.Mapa'!AD$324</f>
        <v>0</v>
      </c>
      <c r="AF59" s="31" t="str">
        <f>'2.Mapa'!AE$324</f>
        <v>Sin documentar</v>
      </c>
      <c r="AG59" s="31" t="str">
        <f>'2.Mapa'!AF$324</f>
        <v>Continua</v>
      </c>
      <c r="AH59" s="31" t="str">
        <f>'2.Mapa'!AG$324</f>
        <v>Con registro</v>
      </c>
      <c r="AI59" s="31" t="str">
        <f>'2.Mapa'!AH$324</f>
        <v>Muy Baja</v>
      </c>
      <c r="AJ59" s="31">
        <f>'2.Mapa'!AI$324</f>
        <v>0.12</v>
      </c>
      <c r="AK59" s="31" t="str">
        <f>'2.Mapa'!AJ$324</f>
        <v>Mayor</v>
      </c>
      <c r="AL59" s="31">
        <f>'2.Mapa'!AK$324</f>
        <v>0.8</v>
      </c>
      <c r="AM59" s="31" t="str">
        <f>'2.Mapa'!AL$324</f>
        <v>Alto</v>
      </c>
      <c r="AN59" s="31" t="str">
        <f ca="1">'2.Mapa'!AM$324</f>
        <v>Muy Baja</v>
      </c>
      <c r="AO59" s="31">
        <f ca="1">'2.Mapa'!AN$324</f>
        <v>7.1999999999999995E-2</v>
      </c>
      <c r="AP59" s="31" t="str">
        <f ca="1">'2.Mapa'!AO$324</f>
        <v>Mayor</v>
      </c>
      <c r="AQ59" s="31">
        <f ca="1">'2.Mapa'!AP$324</f>
        <v>0.8</v>
      </c>
      <c r="AR59" s="31" t="str">
        <f ca="1">'2.Mapa'!AQ$324</f>
        <v>Alto</v>
      </c>
      <c r="AS59" s="31">
        <f ca="1">'2.Mapa'!AR$324</f>
        <v>13</v>
      </c>
      <c r="AT59" s="31" t="str">
        <f>'2.Mapa'!AS$324</f>
        <v>Reducir (mitigar)</v>
      </c>
      <c r="AU59" s="31" t="str">
        <f>'2.Mapa'!AT$324</f>
        <v>Solicitar al grupo TIC la priorización de la implementación del sistema de información.</v>
      </c>
      <c r="AV59" s="31" t="str">
        <f>'2.Mapa'!AU$324</f>
        <v>Coordinador grupo de planeación</v>
      </c>
      <c r="AW59" s="31">
        <f>'2.Mapa'!AV$324</f>
        <v>45199</v>
      </c>
      <c r="AX59" s="31">
        <f>'2.Mapa'!AW$324</f>
        <v>0</v>
      </c>
      <c r="AY59" s="31">
        <f>'2.Mapa'!AX$324</f>
        <v>0</v>
      </c>
      <c r="AZ59" s="31">
        <f>'2.Mapa'!AY$324</f>
        <v>0</v>
      </c>
      <c r="BA59" s="31">
        <f>'2.Mapa'!AZ$324</f>
        <v>0</v>
      </c>
      <c r="BB59" s="31">
        <f>'2.Mapa'!BA$324</f>
        <v>0</v>
      </c>
      <c r="BC59" s="31">
        <f>'2.Mapa'!BB$324</f>
        <v>0</v>
      </c>
      <c r="BD59" s="31">
        <f>'2.Mapa'!BC$324</f>
        <v>0</v>
      </c>
      <c r="BE59" s="31">
        <f>'2.Mapa'!BD$324</f>
        <v>0</v>
      </c>
      <c r="BF59" s="31">
        <f>'2.Mapa'!BE$324</f>
        <v>0</v>
      </c>
      <c r="BG59" s="31">
        <f>'2.Mapa'!BF$324</f>
        <v>0</v>
      </c>
      <c r="BH59" s="31">
        <f>'2.Mapa'!BG$324</f>
        <v>0</v>
      </c>
      <c r="BI59" s="31">
        <f>'2.Mapa'!BH$324</f>
        <v>0</v>
      </c>
    </row>
    <row r="60" spans="1:61" ht="24.75" customHeight="1" x14ac:dyDescent="0.3">
      <c r="A60" s="5">
        <v>330</v>
      </c>
      <c r="B60" s="1">
        <f t="shared" si="0"/>
        <v>9</v>
      </c>
      <c r="C60" s="31" t="str">
        <f>'2.Mapa'!A$330</f>
        <v>Direccionamiento estratégico</v>
      </c>
      <c r="D60" s="31">
        <f>'2.Mapa'!B$330</f>
        <v>9</v>
      </c>
      <c r="E60" s="31" t="str">
        <f>'2.Mapa'!C$330</f>
        <v>Información</v>
      </c>
      <c r="F60" s="31" t="str">
        <f>'2.Mapa'!D$330</f>
        <v>PROYECTOS</v>
      </c>
      <c r="G60" s="193" t="str">
        <f>'2.Mapa'!E$330</f>
        <v>pérdida de integridad</v>
      </c>
      <c r="H60" s="193" t="str">
        <f>'2.Mapa'!F$330</f>
        <v>Formulación y ajustes a los proyectos con información errada o inexacta.</v>
      </c>
      <c r="I60" s="193" t="str">
        <f>'2.Mapa'!G$330</f>
        <v>Ausencia de un sistema de información que apoye el seguimiento en la gestión de proyectos y que permita la interoperabilidad con el software del DNP.</v>
      </c>
      <c r="J60" s="193" t="str">
        <f>'2.Mapa'!I$330</f>
        <v>Las vulnerabilidades de la columna anterior, pueden facilitar Formulación y ajustes a los proyectos con información errada o inexacta. generando pérdida de integridad de PROYECTOS</v>
      </c>
      <c r="K60" s="193" t="str">
        <f>'2.Mapa'!J$330</f>
        <v>Usuarios, productos y prácticas organizacionales</v>
      </c>
      <c r="L60" s="193">
        <f>'2.Mapa'!K$330</f>
        <v>1</v>
      </c>
      <c r="M60" s="193" t="str">
        <f>'2.Mapa'!L$330</f>
        <v>Proyecto formulado</v>
      </c>
      <c r="N60" s="193" t="str">
        <f>'2.Mapa'!M$330</f>
        <v>Económica</v>
      </c>
      <c r="O60" s="193" t="str">
        <f>'2.Mapa'!N$330</f>
        <v>Mayor a 500 SMLMV</v>
      </c>
      <c r="P60" s="193" t="str">
        <f>'2.Mapa'!O$330</f>
        <v>Muy Baja</v>
      </c>
      <c r="Q60" s="31">
        <f>'2.Mapa'!P$330</f>
        <v>0.2</v>
      </c>
      <c r="R60" s="31" t="str">
        <f>'2.Mapa'!Q$330</f>
        <v>Catastrófico</v>
      </c>
      <c r="S60" s="31">
        <f>'2.Mapa'!R$330</f>
        <v>1</v>
      </c>
      <c r="T60" s="31" t="str">
        <f>'2.Mapa'!S$330</f>
        <v>Extremo</v>
      </c>
      <c r="U60" s="31">
        <f>'2.Mapa'!T$330</f>
        <v>21</v>
      </c>
      <c r="V60" s="31">
        <f>'2.Mapa'!U$330</f>
        <v>1</v>
      </c>
      <c r="W60" s="31" t="str">
        <f>'2.Mapa'!V$330</f>
        <v>Grupo de planeación.</v>
      </c>
      <c r="X60" s="31" t="str">
        <f>'2.Mapa'!W$330</f>
        <v>Verificar a través de seguimientos semestrales el avance en los indicadores evidenciados en los proyectos de inversión de la Entidad.</v>
      </c>
      <c r="Y60" s="31" t="str">
        <f>'2.Mapa'!X$330</f>
        <v>Mediante los indicadores de las fichas de estadísticas básicas de inversión (EBI)</v>
      </c>
      <c r="Z60" s="31" t="str">
        <f>'2.Mapa'!Y$330</f>
        <v>Detectivo</v>
      </c>
      <c r="AA60" s="31" t="str">
        <f>'2.Mapa'!Z$330</f>
        <v>Manual</v>
      </c>
      <c r="AB60" s="31">
        <f>'2.Mapa'!AA$330</f>
        <v>0.3</v>
      </c>
      <c r="AC60" s="31" t="str">
        <f>'2.Mapa'!AB$330</f>
        <v>Probabilidad</v>
      </c>
      <c r="AD60" s="31">
        <f ca="1">'2.Mapa'!AC$330</f>
        <v>6.0000000000000026E-2</v>
      </c>
      <c r="AE60" s="31">
        <f ca="1">'2.Mapa'!AD$330</f>
        <v>0</v>
      </c>
      <c r="AF60" s="31" t="str">
        <f>'2.Mapa'!AE$330</f>
        <v>Documentado</v>
      </c>
      <c r="AG60" s="31" t="str">
        <f>'2.Mapa'!AF$330</f>
        <v>Aleatoria</v>
      </c>
      <c r="AH60" s="31" t="str">
        <f>'2.Mapa'!AG$330</f>
        <v>Con registro</v>
      </c>
      <c r="AI60" s="31" t="str">
        <f>'2.Mapa'!AH$330</f>
        <v>Muy Baja</v>
      </c>
      <c r="AJ60" s="31">
        <f>'2.Mapa'!AI$330</f>
        <v>0.13999999999999999</v>
      </c>
      <c r="AK60" s="31" t="str">
        <f>'2.Mapa'!AJ$330</f>
        <v>Catastrófico</v>
      </c>
      <c r="AL60" s="31">
        <f>'2.Mapa'!AK$330</f>
        <v>1</v>
      </c>
      <c r="AM60" s="31" t="str">
        <f>'2.Mapa'!AL$330</f>
        <v>Extremo</v>
      </c>
      <c r="AN60" s="31" t="str">
        <f ca="1">'2.Mapa'!AM$330</f>
        <v>Muy Baja</v>
      </c>
      <c r="AO60" s="31">
        <f ca="1">'2.Mapa'!AN$330</f>
        <v>0.13999999999999999</v>
      </c>
      <c r="AP60" s="31" t="str">
        <f ca="1">'2.Mapa'!AO$330</f>
        <v>Catastrófico</v>
      </c>
      <c r="AQ60" s="31">
        <f ca="1">'2.Mapa'!AP$330</f>
        <v>1</v>
      </c>
      <c r="AR60" s="31" t="str">
        <f ca="1">'2.Mapa'!AQ$330</f>
        <v>Extremo</v>
      </c>
      <c r="AS60" s="31">
        <f ca="1">'2.Mapa'!AR$330</f>
        <v>21</v>
      </c>
      <c r="AT60" s="31" t="str">
        <f>'2.Mapa'!AS$330</f>
        <v>Reducir (mitigar)</v>
      </c>
      <c r="AU60" s="31" t="str">
        <f>'2.Mapa'!AT$330</f>
        <v>Socializar en el ICC la metodología para la formulación de proyectos de inversión del DNP</v>
      </c>
      <c r="AV60" s="31" t="str">
        <f>'2.Mapa'!AU$330</f>
        <v>Grupo de planeación.</v>
      </c>
      <c r="AW60" s="31">
        <f>'2.Mapa'!AV$330</f>
        <v>45077</v>
      </c>
      <c r="AX60" s="31">
        <f>'2.Mapa'!AW$330</f>
        <v>0</v>
      </c>
      <c r="AY60" s="31">
        <f>'2.Mapa'!AX$330</f>
        <v>0</v>
      </c>
      <c r="AZ60" s="31">
        <f>'2.Mapa'!AY$330</f>
        <v>0</v>
      </c>
      <c r="BA60" s="31">
        <f>'2.Mapa'!AZ$330</f>
        <v>0</v>
      </c>
      <c r="BB60" s="31">
        <f>'2.Mapa'!BA$330</f>
        <v>0</v>
      </c>
      <c r="BC60" s="31">
        <f>'2.Mapa'!BB$330</f>
        <v>0</v>
      </c>
      <c r="BD60" s="31">
        <f>'2.Mapa'!BC$330</f>
        <v>0</v>
      </c>
      <c r="BE60" s="31">
        <f>'2.Mapa'!BD$330</f>
        <v>0</v>
      </c>
      <c r="BF60" s="31">
        <f>'2.Mapa'!BE$330</f>
        <v>0</v>
      </c>
      <c r="BG60" s="31">
        <f>'2.Mapa'!BF$330</f>
        <v>0</v>
      </c>
      <c r="BH60" s="31">
        <f>'2.Mapa'!BG$330</f>
        <v>0</v>
      </c>
      <c r="BI60" s="31">
        <f>'2.Mapa'!BH$330</f>
        <v>0</v>
      </c>
    </row>
    <row r="61" spans="1:61" ht="24.75" customHeight="1" x14ac:dyDescent="0.3">
      <c r="A61" s="5">
        <v>336</v>
      </c>
      <c r="B61" s="1">
        <f t="shared" si="0"/>
        <v>30</v>
      </c>
      <c r="C61" s="31" t="str">
        <f>'2.Mapa'!A$336</f>
        <v>Formación</v>
      </c>
      <c r="D61" s="31">
        <f>'2.Mapa'!B$336</f>
        <v>30</v>
      </c>
      <c r="E61" s="31" t="str">
        <f>'2.Mapa'!C$336</f>
        <v>Información</v>
      </c>
      <c r="F61" s="31" t="str">
        <f>'2.Mapa'!D$336</f>
        <v>ACADEMUSOFT</v>
      </c>
      <c r="G61" s="193" t="str">
        <f>'2.Mapa'!E$336</f>
        <v>pérdida de confidencialidad</v>
      </c>
      <c r="H61" s="193" t="str">
        <f>'2.Mapa'!F$336</f>
        <v>Filtración de datos</v>
      </c>
      <c r="I61" s="193" t="str">
        <f>'2.Mapa'!G$336</f>
        <v>Uso de los datos por parte de los usuarios que tienen acceso al sistema de información para finalidades distintas por las cuales fueron recolectadas.</v>
      </c>
      <c r="J61" s="193" t="str">
        <f>'2.Mapa'!I$336</f>
        <v>Las vulnerabilidades de la columna anterior, pueden facilitar Filtración de datos generando pérdida de confidencialidad de ACADEMUSOFT</v>
      </c>
      <c r="K61" s="193" t="str">
        <f>'2.Mapa'!J$336</f>
        <v>Usuarios, productos y prácticas organizacionales</v>
      </c>
      <c r="L61" s="193">
        <f>'2.Mapa'!K$336</f>
        <v>365</v>
      </c>
      <c r="M61" s="193" t="str">
        <f>'2.Mapa'!L$336</f>
        <v>Número de ingresos al sistema de información</v>
      </c>
      <c r="N61" s="193" t="str">
        <f>'2.Mapa'!M$336</f>
        <v>Reputacional</v>
      </c>
      <c r="O61" s="193" t="str">
        <f>'2.Mapa'!N$336</f>
        <v>La entidad internamente, de conocimiento general, nivel interno, de junta directiva y accionistas y/o de proveedores</v>
      </c>
      <c r="P61" s="193" t="str">
        <f>'2.Mapa'!O$336</f>
        <v>Media</v>
      </c>
      <c r="Q61" s="31">
        <f>'2.Mapa'!P$336</f>
        <v>0.6</v>
      </c>
      <c r="R61" s="31" t="str">
        <f>'2.Mapa'!Q$336</f>
        <v>Menor</v>
      </c>
      <c r="S61" s="31">
        <f>'2.Mapa'!R$336</f>
        <v>0.4</v>
      </c>
      <c r="T61" s="31" t="str">
        <f>'2.Mapa'!S$336</f>
        <v>Moderado</v>
      </c>
      <c r="U61" s="31">
        <f>'2.Mapa'!T$336</f>
        <v>6</v>
      </c>
      <c r="V61" s="31">
        <f>'2.Mapa'!U$336</f>
        <v>1</v>
      </c>
      <c r="W61" s="31" t="str">
        <f>'2.Mapa'!V$336</f>
        <v>Grupo de gestión contractual
Gestión del talento humano</v>
      </c>
      <c r="X61" s="31" t="str">
        <f>'2.Mapa'!W$336</f>
        <v>Verificar que antes de la contratación y vinculación de una persona con la Entidad suscriba clausulas de confidencialidad.</v>
      </c>
      <c r="Y61" s="31" t="str">
        <f>'2.Mapa'!X$336</f>
        <v>A través de los formatos que se solicitan cuando se vincula un funcionario o la clausula en un contrato.</v>
      </c>
      <c r="Z61" s="31" t="str">
        <f>'2.Mapa'!Y$336</f>
        <v>Preventivo</v>
      </c>
      <c r="AA61" s="31" t="str">
        <f>'2.Mapa'!Z$336</f>
        <v>Manual</v>
      </c>
      <c r="AB61" s="31">
        <f>'2.Mapa'!AA$336</f>
        <v>0.4</v>
      </c>
      <c r="AC61" s="31" t="str">
        <f>'2.Mapa'!AB$336</f>
        <v>Probabilidad</v>
      </c>
      <c r="AD61" s="31">
        <f ca="1">'2.Mapa'!AC$336</f>
        <v>0.24</v>
      </c>
      <c r="AE61" s="31">
        <f ca="1">'2.Mapa'!AD$336</f>
        <v>0</v>
      </c>
      <c r="AF61" s="31" t="str">
        <f>'2.Mapa'!AE$336</f>
        <v>Documentado</v>
      </c>
      <c r="AG61" s="31" t="str">
        <f>'2.Mapa'!AF$336</f>
        <v>Continua</v>
      </c>
      <c r="AH61" s="31" t="str">
        <f>'2.Mapa'!AG$336</f>
        <v>Con registro</v>
      </c>
      <c r="AI61" s="31" t="str">
        <f>'2.Mapa'!AH$336</f>
        <v>Baja</v>
      </c>
      <c r="AJ61" s="31">
        <f>'2.Mapa'!AI$336</f>
        <v>0.36</v>
      </c>
      <c r="AK61" s="31" t="str">
        <f>'2.Mapa'!AJ$336</f>
        <v>Menor</v>
      </c>
      <c r="AL61" s="31">
        <f>'2.Mapa'!AK$336</f>
        <v>0.4</v>
      </c>
      <c r="AM61" s="31" t="str">
        <f>'2.Mapa'!AL$336</f>
        <v>Moderado</v>
      </c>
      <c r="AN61" s="31" t="str">
        <f ca="1">'2.Mapa'!AM$336</f>
        <v>Baja</v>
      </c>
      <c r="AO61" s="31">
        <f ca="1">'2.Mapa'!AN$336</f>
        <v>0.36</v>
      </c>
      <c r="AP61" s="31" t="str">
        <f ca="1">'2.Mapa'!AO$336</f>
        <v>Menor</v>
      </c>
      <c r="AQ61" s="31">
        <f ca="1">'2.Mapa'!AP$336</f>
        <v>0.4</v>
      </c>
      <c r="AR61" s="31" t="str">
        <f ca="1">'2.Mapa'!AQ$336</f>
        <v>Moderado</v>
      </c>
      <c r="AS61" s="31">
        <f ca="1">'2.Mapa'!AR$336</f>
        <v>5</v>
      </c>
      <c r="AT61" s="31" t="str">
        <f>'2.Mapa'!AS$336</f>
        <v>Reducir (mitigar)</v>
      </c>
      <c r="AU61" s="31" t="str">
        <f>'2.Mapa'!AT$336</f>
        <v>Validar la obligatoriedad del diligenciamiento del acuerdo de confidencialidad.</v>
      </c>
      <c r="AV61" s="31" t="str">
        <f>'2.Mapa'!AU$336</f>
        <v>Coordinadora grupo de gestión contractual</v>
      </c>
      <c r="AW61" s="31">
        <f>'2.Mapa'!AV$336</f>
        <v>45291</v>
      </c>
      <c r="AX61" s="31">
        <f>'2.Mapa'!AW$336</f>
        <v>0</v>
      </c>
      <c r="AY61" s="31">
        <f>'2.Mapa'!AX$336</f>
        <v>0</v>
      </c>
      <c r="AZ61" s="31">
        <f>'2.Mapa'!AY$336</f>
        <v>0</v>
      </c>
      <c r="BA61" s="31">
        <f>'2.Mapa'!AZ$336</f>
        <v>0</v>
      </c>
      <c r="BB61" s="31">
        <f>'2.Mapa'!BA$336</f>
        <v>0</v>
      </c>
      <c r="BC61" s="31">
        <f>'2.Mapa'!BB$336</f>
        <v>0</v>
      </c>
      <c r="BD61" s="31">
        <f>'2.Mapa'!BC$336</f>
        <v>0</v>
      </c>
      <c r="BE61" s="31">
        <f>'2.Mapa'!BD$336</f>
        <v>0</v>
      </c>
      <c r="BF61" s="31">
        <f>'2.Mapa'!BE$336</f>
        <v>0</v>
      </c>
      <c r="BG61" s="31">
        <f>'2.Mapa'!BF$336</f>
        <v>0</v>
      </c>
      <c r="BH61" s="31">
        <f>'2.Mapa'!BG$336</f>
        <v>0</v>
      </c>
      <c r="BI61" s="31">
        <f>'2.Mapa'!BH$336</f>
        <v>0</v>
      </c>
    </row>
    <row r="62" spans="1:61" ht="24.75" customHeight="1" x14ac:dyDescent="0.3">
      <c r="A62" s="5">
        <v>342</v>
      </c>
      <c r="B62" s="1">
        <f t="shared" si="0"/>
        <v>32</v>
      </c>
      <c r="C62" s="31" t="str">
        <f>'2.Mapa'!A$342</f>
        <v>Control disciplinario</v>
      </c>
      <c r="D62" s="31">
        <f>'2.Mapa'!B$342</f>
        <v>32</v>
      </c>
      <c r="E62" s="31" t="str">
        <f>'2.Mapa'!C$342</f>
        <v>Información</v>
      </c>
      <c r="F62" s="31" t="str">
        <f>'2.Mapa'!D$342</f>
        <v>PROCESOS / Procesos Disciplinarios (Expedientes Disciplinarios)</v>
      </c>
      <c r="G62" s="193" t="str">
        <f>'2.Mapa'!E$342</f>
        <v>pérdida de disponibilidad</v>
      </c>
      <c r="H62" s="193" t="str">
        <f>'2.Mapa'!F$342</f>
        <v>Extravío de los expedientes en formato físico</v>
      </c>
      <c r="I62" s="193" t="str">
        <f>'2.Mapa'!G$342</f>
        <v>Descuido o falta de atención de la persona encargada del manejo de la documentación física en la oficina.</v>
      </c>
      <c r="J62" s="193" t="str">
        <f>'2.Mapa'!I$342</f>
        <v>Las vulnerabilidades de la columna anterior, pueden facilitar Extravío de los expedientes en formato físico generando pérdida de disponibilidad de PROCESOS / Procesos Disciplinarios (Expedientes Disciplinarios)</v>
      </c>
      <c r="K62" s="193" t="str">
        <f>'2.Mapa'!J$342</f>
        <v>Usuarios, productos y prácticas organizacionales</v>
      </c>
      <c r="L62" s="193">
        <f>'2.Mapa'!K$342</f>
        <v>365</v>
      </c>
      <c r="M62" s="193" t="str">
        <f>'2.Mapa'!L$342</f>
        <v>Cantidad de ingresos a la oficina de control disciplinario</v>
      </c>
      <c r="N62" s="193" t="str">
        <f>'2.Mapa'!M$342</f>
        <v>Reputacional</v>
      </c>
      <c r="O62" s="193" t="str">
        <f>'2.Mapa'!N$342</f>
        <v>La entidad con algunos usuarios de relevancia frente al logro de los objetivos</v>
      </c>
      <c r="P62" s="193" t="str">
        <f>'2.Mapa'!O$342</f>
        <v>Media</v>
      </c>
      <c r="Q62" s="31">
        <f>'2.Mapa'!P$342</f>
        <v>0.6</v>
      </c>
      <c r="R62" s="31" t="str">
        <f>'2.Mapa'!Q$342</f>
        <v>Moderado</v>
      </c>
      <c r="S62" s="31">
        <f>'2.Mapa'!R$342</f>
        <v>0.6</v>
      </c>
      <c r="T62" s="31" t="str">
        <f>'2.Mapa'!S$342</f>
        <v>Moderado</v>
      </c>
      <c r="U62" s="31">
        <f>'2.Mapa'!T$342</f>
        <v>11</v>
      </c>
      <c r="V62" s="31">
        <f>'2.Mapa'!U$342</f>
        <v>1</v>
      </c>
      <c r="W62" s="31" t="str">
        <f>'2.Mapa'!V$342</f>
        <v>Profesional especializado control interno disciplinario</v>
      </c>
      <c r="X62" s="31" t="str">
        <f>'2.Mapa'!W$342</f>
        <v xml:space="preserve">Verificar que la documentación sea administrada por una sola persona </v>
      </c>
      <c r="Y62" s="31" t="str">
        <f>'2.Mapa'!X$342</f>
        <v>a través del acceso único a los documentos físicos</v>
      </c>
      <c r="Z62" s="31" t="str">
        <f>'2.Mapa'!Y$342</f>
        <v>Preventivo</v>
      </c>
      <c r="AA62" s="31" t="str">
        <f>'2.Mapa'!Z$342</f>
        <v>Manual</v>
      </c>
      <c r="AB62" s="31">
        <f>'2.Mapa'!AA$342</f>
        <v>0.4</v>
      </c>
      <c r="AC62" s="31" t="str">
        <f>'2.Mapa'!AB$342</f>
        <v>Probabilidad</v>
      </c>
      <c r="AD62" s="31">
        <f ca="1">'2.Mapa'!AC$342</f>
        <v>0.24</v>
      </c>
      <c r="AE62" s="31">
        <f ca="1">'2.Mapa'!AD$342</f>
        <v>0</v>
      </c>
      <c r="AF62" s="31" t="str">
        <f>'2.Mapa'!AE$342</f>
        <v>Sin documentar</v>
      </c>
      <c r="AG62" s="31" t="str">
        <f>'2.Mapa'!AF$342</f>
        <v>Aleatoria</v>
      </c>
      <c r="AH62" s="31" t="str">
        <f>'2.Mapa'!AG$342</f>
        <v>Sin registro</v>
      </c>
      <c r="AI62" s="31" t="str">
        <f>'2.Mapa'!AH$342</f>
        <v>Baja</v>
      </c>
      <c r="AJ62" s="31">
        <f>'2.Mapa'!AI$342</f>
        <v>0.36</v>
      </c>
      <c r="AK62" s="31" t="str">
        <f>'2.Mapa'!AJ$342</f>
        <v>Moderado</v>
      </c>
      <c r="AL62" s="31">
        <f>'2.Mapa'!AK$342</f>
        <v>0.6</v>
      </c>
      <c r="AM62" s="31" t="str">
        <f>'2.Mapa'!AL$342</f>
        <v>Moderado</v>
      </c>
      <c r="AN62" s="31" t="str">
        <f ca="1">'2.Mapa'!AM$342</f>
        <v>Baja</v>
      </c>
      <c r="AO62" s="31">
        <f ca="1">'2.Mapa'!AN$342</f>
        <v>0.36</v>
      </c>
      <c r="AP62" s="31" t="str">
        <f ca="1">'2.Mapa'!AO$342</f>
        <v>Moderado</v>
      </c>
      <c r="AQ62" s="31">
        <f ca="1">'2.Mapa'!AP$342</f>
        <v>0.6</v>
      </c>
      <c r="AR62" s="31" t="str">
        <f ca="1">'2.Mapa'!AQ$342</f>
        <v>Moderado</v>
      </c>
      <c r="AS62" s="31">
        <f ca="1">'2.Mapa'!AR$342</f>
        <v>10</v>
      </c>
      <c r="AT62" s="31" t="str">
        <f>'2.Mapa'!AS$342</f>
        <v>Aceptar</v>
      </c>
      <c r="AU62" s="31" t="str">
        <f>'2.Mapa'!AT$342</f>
        <v xml:space="preserve">Mantener el control existente
Verificar que la documentación sea administrada por una sola persona </v>
      </c>
      <c r="AV62" s="31" t="str">
        <f>'2.Mapa'!AU$342</f>
        <v>Profesional especializado control interno disciplinario</v>
      </c>
      <c r="AW62" s="31">
        <f>'2.Mapa'!AV$342</f>
        <v>45291</v>
      </c>
      <c r="AX62" s="31">
        <f>'2.Mapa'!AW$342</f>
        <v>0</v>
      </c>
      <c r="AY62" s="31">
        <f>'2.Mapa'!AX$342</f>
        <v>0</v>
      </c>
      <c r="AZ62" s="31">
        <f>'2.Mapa'!AY$342</f>
        <v>0</v>
      </c>
      <c r="BA62" s="31">
        <f>'2.Mapa'!AZ$342</f>
        <v>0</v>
      </c>
      <c r="BB62" s="31">
        <f>'2.Mapa'!BA$342</f>
        <v>0</v>
      </c>
      <c r="BC62" s="31">
        <f>'2.Mapa'!BB$342</f>
        <v>0</v>
      </c>
      <c r="BD62" s="31">
        <f>'2.Mapa'!BC$342</f>
        <v>0</v>
      </c>
      <c r="BE62" s="31">
        <f>'2.Mapa'!BD$342</f>
        <v>0</v>
      </c>
      <c r="BF62" s="31">
        <f>'2.Mapa'!BE$342</f>
        <v>0</v>
      </c>
      <c r="BG62" s="31">
        <f>'2.Mapa'!BF$342</f>
        <v>0</v>
      </c>
      <c r="BH62" s="31">
        <f>'2.Mapa'!BG$342</f>
        <v>0</v>
      </c>
      <c r="BI62" s="31">
        <f>'2.Mapa'!BH$342</f>
        <v>0</v>
      </c>
    </row>
    <row r="63" spans="1:61" ht="24.75" customHeight="1" x14ac:dyDescent="0.3">
      <c r="A63" s="5">
        <v>348</v>
      </c>
      <c r="B63" s="1">
        <f t="shared" si="0"/>
        <v>43</v>
      </c>
      <c r="C63" s="31" t="str">
        <f>'2.Mapa'!A$348</f>
        <v>Investigación</v>
      </c>
      <c r="D63" s="31">
        <f>'2.Mapa'!B$348</f>
        <v>43</v>
      </c>
      <c r="E63" s="31" t="str">
        <f>'2.Mapa'!C$348</f>
        <v>Información</v>
      </c>
      <c r="F63" s="31" t="str">
        <f>'2.Mapa'!D$348</f>
        <v>PROCESOS DE INVESTIGACIÓN</v>
      </c>
      <c r="G63" s="193" t="str">
        <f>'2.Mapa'!E$348</f>
        <v>pérdida de disponibilidad</v>
      </c>
      <c r="H63" s="193" t="str">
        <f>'2.Mapa'!F$348</f>
        <v>extravío de la información</v>
      </c>
      <c r="I63" s="193" t="str">
        <f>'2.Mapa'!G$348</f>
        <v>Ausencia de un procedimiento que indique el manejo de estos tipos documentales (en que momento se recolecta, donde se debe guardar, por cuanto tiempo debe custodiarse).</v>
      </c>
      <c r="J63" s="193" t="str">
        <f>'2.Mapa'!I$348</f>
        <v>Las vulnerabilidades de la columna anterior, pueden facilitar extravío de la información generando pérdida de disponibilidad de PROCESOS DE INVESTIGACIÓN</v>
      </c>
      <c r="K63" s="193" t="str">
        <f>'2.Mapa'!J$348</f>
        <v>Ejecución y administración de procesos</v>
      </c>
      <c r="L63" s="193">
        <f>'2.Mapa'!K$348</f>
        <v>35</v>
      </c>
      <c r="M63" s="193" t="str">
        <f>'2.Mapa'!L$348</f>
        <v>Número de investigaciones</v>
      </c>
      <c r="N63" s="193" t="str">
        <f>'2.Mapa'!M$348</f>
        <v>Económica</v>
      </c>
      <c r="O63" s="193" t="str">
        <f>'2.Mapa'!N$348</f>
        <v>Entre 50 y 100 SMLMV</v>
      </c>
      <c r="P63" s="193" t="str">
        <f>'2.Mapa'!O$348</f>
        <v>Media</v>
      </c>
      <c r="Q63" s="31">
        <f>'2.Mapa'!P$348</f>
        <v>0.6</v>
      </c>
      <c r="R63" s="31" t="str">
        <f>'2.Mapa'!Q$348</f>
        <v>Moderado</v>
      </c>
      <c r="S63" s="31">
        <f>'2.Mapa'!R$348</f>
        <v>0.6</v>
      </c>
      <c r="T63" s="31" t="str">
        <f>'2.Mapa'!S$348</f>
        <v>Moderado</v>
      </c>
      <c r="U63" s="31">
        <f>'2.Mapa'!T$348</f>
        <v>11</v>
      </c>
      <c r="V63" s="31">
        <f>'2.Mapa'!U$348</f>
        <v>1</v>
      </c>
      <c r="W63" s="31" t="str">
        <f>'2.Mapa'!V$348</f>
        <v>Contratista de investigación</v>
      </c>
      <c r="X63" s="31" t="str">
        <f>'2.Mapa'!W$348</f>
        <v>Enviar correo a los investigadores diciendo que quienes hayan trabajado con comunidades en las vigencias requeridas, enviar los consentimientos informados.</v>
      </c>
      <c r="Y63" s="31" t="str">
        <f>'2.Mapa'!X$348</f>
        <v>Correo electrónico enviado a los investigadores</v>
      </c>
      <c r="Z63" s="31" t="str">
        <f>'2.Mapa'!Y$348</f>
        <v>Correctivo</v>
      </c>
      <c r="AA63" s="31" t="str">
        <f>'2.Mapa'!Z$348</f>
        <v>Manual</v>
      </c>
      <c r="AB63" s="31">
        <f>'2.Mapa'!AA$348</f>
        <v>0.25</v>
      </c>
      <c r="AC63" s="31" t="str">
        <f>'2.Mapa'!AB$348</f>
        <v>Impacto</v>
      </c>
      <c r="AD63" s="31">
        <f ca="1">'2.Mapa'!AC$348</f>
        <v>0</v>
      </c>
      <c r="AE63" s="31">
        <f ca="1">'2.Mapa'!AD$348</f>
        <v>0.15000000000000002</v>
      </c>
      <c r="AF63" s="31" t="str">
        <f>'2.Mapa'!AE$348</f>
        <v>Sin documentar</v>
      </c>
      <c r="AG63" s="31" t="str">
        <f>'2.Mapa'!AF$348</f>
        <v>Aleatoria</v>
      </c>
      <c r="AH63" s="31" t="str">
        <f>'2.Mapa'!AG$348</f>
        <v>Sin registro</v>
      </c>
      <c r="AI63" s="31" t="str">
        <f>'2.Mapa'!AH$348</f>
        <v>Media</v>
      </c>
      <c r="AJ63" s="31">
        <f>'2.Mapa'!AI$348</f>
        <v>0.6</v>
      </c>
      <c r="AK63" s="31" t="str">
        <f>'2.Mapa'!AJ$348</f>
        <v>Moderado</v>
      </c>
      <c r="AL63" s="31">
        <f>'2.Mapa'!AK$348</f>
        <v>0.44999999999999996</v>
      </c>
      <c r="AM63" s="31" t="str">
        <f>'2.Mapa'!AL$348</f>
        <v>Moderado</v>
      </c>
      <c r="AN63" s="31" t="str">
        <f ca="1">'2.Mapa'!AM$348</f>
        <v>Media</v>
      </c>
      <c r="AO63" s="31">
        <f ca="1">'2.Mapa'!AN$348</f>
        <v>0.6</v>
      </c>
      <c r="AP63" s="31" t="str">
        <f ca="1">'2.Mapa'!AO$348</f>
        <v>Moderado</v>
      </c>
      <c r="AQ63" s="31">
        <f ca="1">'2.Mapa'!AP$348</f>
        <v>0.44999999999999996</v>
      </c>
      <c r="AR63" s="31" t="str">
        <f ca="1">'2.Mapa'!AQ$348</f>
        <v>Moderado</v>
      </c>
      <c r="AS63" s="31">
        <f ca="1">'2.Mapa'!AR$348</f>
        <v>11</v>
      </c>
      <c r="AT63" s="31" t="str">
        <f>'2.Mapa'!AS$348</f>
        <v>Reducir (mitigar)</v>
      </c>
      <c r="AU63" s="31" t="str">
        <f>'2.Mapa'!AT$348</f>
        <v>Atender e implementar los lineamientos provistos en la guía de documentos digitales para la tabla de retención aprobada por el comité</v>
      </c>
      <c r="AV63" s="31" t="str">
        <f>'2.Mapa'!AU$348</f>
        <v>Coordinador grupo de investigación</v>
      </c>
      <c r="AW63" s="31">
        <f>'2.Mapa'!AV$348</f>
        <v>45015</v>
      </c>
      <c r="AX63" s="31">
        <f>'2.Mapa'!AW$348</f>
        <v>0</v>
      </c>
      <c r="AY63" s="31">
        <f>'2.Mapa'!AX$348</f>
        <v>0</v>
      </c>
      <c r="AZ63" s="31">
        <f>'2.Mapa'!AY$348</f>
        <v>0</v>
      </c>
      <c r="BA63" s="31">
        <f>'2.Mapa'!AZ$348</f>
        <v>0</v>
      </c>
      <c r="BB63" s="31">
        <f>'2.Mapa'!BA$348</f>
        <v>0</v>
      </c>
      <c r="BC63" s="31">
        <f>'2.Mapa'!BB$348</f>
        <v>0</v>
      </c>
      <c r="BD63" s="31">
        <f>'2.Mapa'!BC$348</f>
        <v>0</v>
      </c>
      <c r="BE63" s="31">
        <f>'2.Mapa'!BD$348</f>
        <v>0</v>
      </c>
      <c r="BF63" s="31">
        <f>'2.Mapa'!BE$348</f>
        <v>0</v>
      </c>
      <c r="BG63" s="31">
        <f>'2.Mapa'!BF$348</f>
        <v>0</v>
      </c>
      <c r="BH63" s="31">
        <f>'2.Mapa'!BG$348</f>
        <v>0</v>
      </c>
      <c r="BI63" s="31">
        <f>'2.Mapa'!BH$348</f>
        <v>0</v>
      </c>
    </row>
    <row r="64" spans="1:61" ht="24.75" customHeight="1" x14ac:dyDescent="0.3">
      <c r="A64" s="5">
        <v>354</v>
      </c>
      <c r="B64" s="1" t="e">
        <f t="shared" si="0"/>
        <v>#REF!</v>
      </c>
      <c r="C64" s="31" t="e">
        <f>'2.Mapa'!#REF!</f>
        <v>#REF!</v>
      </c>
      <c r="D64" s="31" t="e">
        <f>'2.Mapa'!#REF!</f>
        <v>#REF!</v>
      </c>
      <c r="E64" s="31" t="e">
        <f>'2.Mapa'!#REF!</f>
        <v>#REF!</v>
      </c>
      <c r="F64" s="31" t="e">
        <f>'2.Mapa'!#REF!</f>
        <v>#REF!</v>
      </c>
      <c r="G64" s="31" t="e">
        <f>'2.Mapa'!#REF!</f>
        <v>#REF!</v>
      </c>
      <c r="H64" s="31" t="e">
        <f>'2.Mapa'!#REF!</f>
        <v>#REF!</v>
      </c>
      <c r="I64" s="31" t="e">
        <f>'2.Mapa'!#REF!</f>
        <v>#REF!</v>
      </c>
      <c r="J64" s="31" t="e">
        <f>'2.Mapa'!#REF!</f>
        <v>#REF!</v>
      </c>
      <c r="K64" s="31" t="e">
        <f>'2.Mapa'!#REF!</f>
        <v>#REF!</v>
      </c>
      <c r="L64" s="31" t="e">
        <f>'2.Mapa'!#REF!</f>
        <v>#REF!</v>
      </c>
      <c r="M64" s="31" t="e">
        <f>'2.Mapa'!#REF!</f>
        <v>#REF!</v>
      </c>
      <c r="N64" s="31" t="e">
        <f>'2.Mapa'!#REF!</f>
        <v>#REF!</v>
      </c>
      <c r="O64" s="31" t="e">
        <f>'2.Mapa'!#REF!</f>
        <v>#REF!</v>
      </c>
      <c r="P64" s="31" t="e">
        <f>'2.Mapa'!#REF!</f>
        <v>#REF!</v>
      </c>
      <c r="Q64" s="31" t="e">
        <f>'2.Mapa'!#REF!</f>
        <v>#REF!</v>
      </c>
      <c r="R64" s="31" t="e">
        <f>'2.Mapa'!#REF!</f>
        <v>#REF!</v>
      </c>
      <c r="S64" s="31" t="e">
        <f>'2.Mapa'!#REF!</f>
        <v>#REF!</v>
      </c>
      <c r="T64" s="31" t="e">
        <f>'2.Mapa'!#REF!</f>
        <v>#REF!</v>
      </c>
      <c r="U64" s="31" t="e">
        <f>'2.Mapa'!#REF!</f>
        <v>#REF!</v>
      </c>
      <c r="V64" s="31" t="e">
        <f>'2.Mapa'!#REF!</f>
        <v>#REF!</v>
      </c>
      <c r="W64" s="31" t="e">
        <f>'2.Mapa'!#REF!</f>
        <v>#REF!</v>
      </c>
      <c r="X64" s="31" t="e">
        <f>'2.Mapa'!#REF!</f>
        <v>#REF!</v>
      </c>
      <c r="Y64" s="31" t="e">
        <f>'2.Mapa'!#REF!</f>
        <v>#REF!</v>
      </c>
      <c r="Z64" s="31" t="e">
        <f>'2.Mapa'!#REF!</f>
        <v>#REF!</v>
      </c>
      <c r="AA64" s="31" t="e">
        <f>'2.Mapa'!#REF!</f>
        <v>#REF!</v>
      </c>
      <c r="AB64" s="31" t="e">
        <f>'2.Mapa'!#REF!</f>
        <v>#REF!</v>
      </c>
      <c r="AC64" s="31" t="e">
        <f>'2.Mapa'!#REF!</f>
        <v>#REF!</v>
      </c>
      <c r="AD64" s="31" t="e">
        <f>'2.Mapa'!#REF!</f>
        <v>#REF!</v>
      </c>
      <c r="AE64" s="31" t="e">
        <f>'2.Mapa'!#REF!</f>
        <v>#REF!</v>
      </c>
      <c r="AF64" s="31" t="e">
        <f>'2.Mapa'!#REF!</f>
        <v>#REF!</v>
      </c>
      <c r="AG64" s="31" t="e">
        <f>'2.Mapa'!#REF!</f>
        <v>#REF!</v>
      </c>
      <c r="AH64" s="31" t="e">
        <f>'2.Mapa'!#REF!</f>
        <v>#REF!</v>
      </c>
      <c r="AI64" s="31" t="e">
        <f>'2.Mapa'!#REF!</f>
        <v>#REF!</v>
      </c>
      <c r="AJ64" s="31" t="e">
        <f>'2.Mapa'!#REF!</f>
        <v>#REF!</v>
      </c>
      <c r="AK64" s="31" t="e">
        <f>'2.Mapa'!#REF!</f>
        <v>#REF!</v>
      </c>
      <c r="AL64" s="31" t="e">
        <f>'2.Mapa'!#REF!</f>
        <v>#REF!</v>
      </c>
      <c r="AM64" s="31" t="e">
        <f>'2.Mapa'!#REF!</f>
        <v>#REF!</v>
      </c>
      <c r="AN64" s="31" t="e">
        <f>'2.Mapa'!#REF!</f>
        <v>#REF!</v>
      </c>
      <c r="AO64" s="31" t="e">
        <f>'2.Mapa'!#REF!</f>
        <v>#REF!</v>
      </c>
      <c r="AP64" s="31" t="e">
        <f>'2.Mapa'!#REF!</f>
        <v>#REF!</v>
      </c>
      <c r="AQ64" s="31" t="e">
        <f>'2.Mapa'!#REF!</f>
        <v>#REF!</v>
      </c>
      <c r="AR64" s="31" t="e">
        <f>'2.Mapa'!#REF!</f>
        <v>#REF!</v>
      </c>
      <c r="AS64" s="31" t="e">
        <f>'2.Mapa'!#REF!</f>
        <v>#REF!</v>
      </c>
      <c r="AT64" s="31" t="e">
        <f>'2.Mapa'!#REF!</f>
        <v>#REF!</v>
      </c>
      <c r="AU64" s="31" t="e">
        <f>'2.Mapa'!#REF!</f>
        <v>#REF!</v>
      </c>
      <c r="AV64" s="31" t="e">
        <f>'2.Mapa'!#REF!</f>
        <v>#REF!</v>
      </c>
      <c r="AW64" s="31" t="e">
        <f>'2.Mapa'!#REF!</f>
        <v>#REF!</v>
      </c>
      <c r="AX64" s="31" t="e">
        <f>'2.Mapa'!#REF!</f>
        <v>#REF!</v>
      </c>
      <c r="AY64" s="31" t="e">
        <f>'2.Mapa'!#REF!</f>
        <v>#REF!</v>
      </c>
      <c r="AZ64" s="31" t="e">
        <f>'2.Mapa'!#REF!</f>
        <v>#REF!</v>
      </c>
      <c r="BA64" s="31" t="e">
        <f>'2.Mapa'!#REF!</f>
        <v>#REF!</v>
      </c>
      <c r="BB64" s="31" t="e">
        <f>'2.Mapa'!#REF!</f>
        <v>#REF!</v>
      </c>
      <c r="BC64" s="31" t="e">
        <f>'2.Mapa'!#REF!</f>
        <v>#REF!</v>
      </c>
      <c r="BD64" s="31" t="e">
        <f>'2.Mapa'!#REF!</f>
        <v>#REF!</v>
      </c>
      <c r="BE64" s="31" t="e">
        <f>'2.Mapa'!#REF!</f>
        <v>#REF!</v>
      </c>
      <c r="BF64" s="31" t="e">
        <f>'2.Mapa'!#REF!</f>
        <v>#REF!</v>
      </c>
      <c r="BG64" s="31" t="e">
        <f>'2.Mapa'!#REF!</f>
        <v>#REF!</v>
      </c>
      <c r="BH64" s="31" t="e">
        <f>'2.Mapa'!#REF!</f>
        <v>#REF!</v>
      </c>
      <c r="BI64" s="31" t="e">
        <f>'2.Mapa'!#REF!</f>
        <v>#REF!</v>
      </c>
    </row>
    <row r="65" spans="1:61" ht="24.75" customHeight="1" x14ac:dyDescent="0.3">
      <c r="A65" s="5">
        <v>360</v>
      </c>
      <c r="B65" s="1" t="e">
        <f t="shared" si="0"/>
        <v>#REF!</v>
      </c>
      <c r="C65" s="31" t="e">
        <f>'2.Mapa'!#REF!</f>
        <v>#REF!</v>
      </c>
      <c r="D65" s="31" t="e">
        <f>'2.Mapa'!#REF!</f>
        <v>#REF!</v>
      </c>
      <c r="E65" s="31" t="e">
        <f>'2.Mapa'!#REF!</f>
        <v>#REF!</v>
      </c>
      <c r="F65" s="31" t="e">
        <f>'2.Mapa'!#REF!</f>
        <v>#REF!</v>
      </c>
      <c r="G65" s="31" t="e">
        <f>'2.Mapa'!#REF!</f>
        <v>#REF!</v>
      </c>
      <c r="H65" s="31" t="e">
        <f>'2.Mapa'!#REF!</f>
        <v>#REF!</v>
      </c>
      <c r="I65" s="31" t="e">
        <f>'2.Mapa'!#REF!</f>
        <v>#REF!</v>
      </c>
      <c r="J65" s="31" t="e">
        <f>'2.Mapa'!#REF!</f>
        <v>#REF!</v>
      </c>
      <c r="K65" s="31" t="e">
        <f>'2.Mapa'!#REF!</f>
        <v>#REF!</v>
      </c>
      <c r="L65" s="31" t="e">
        <f>'2.Mapa'!#REF!</f>
        <v>#REF!</v>
      </c>
      <c r="M65" s="31" t="e">
        <f>'2.Mapa'!#REF!</f>
        <v>#REF!</v>
      </c>
      <c r="N65" s="31" t="e">
        <f>'2.Mapa'!#REF!</f>
        <v>#REF!</v>
      </c>
      <c r="O65" s="31" t="e">
        <f>'2.Mapa'!#REF!</f>
        <v>#REF!</v>
      </c>
      <c r="P65" s="31" t="e">
        <f>'2.Mapa'!#REF!</f>
        <v>#REF!</v>
      </c>
      <c r="Q65" s="31" t="e">
        <f>'2.Mapa'!#REF!</f>
        <v>#REF!</v>
      </c>
      <c r="R65" s="31" t="e">
        <f>'2.Mapa'!#REF!</f>
        <v>#REF!</v>
      </c>
      <c r="S65" s="31" t="e">
        <f>'2.Mapa'!#REF!</f>
        <v>#REF!</v>
      </c>
      <c r="T65" s="31" t="e">
        <f>'2.Mapa'!#REF!</f>
        <v>#REF!</v>
      </c>
      <c r="U65" s="31" t="e">
        <f>'2.Mapa'!#REF!</f>
        <v>#REF!</v>
      </c>
      <c r="V65" s="31" t="e">
        <f>'2.Mapa'!#REF!</f>
        <v>#REF!</v>
      </c>
      <c r="W65" s="31" t="e">
        <f>'2.Mapa'!#REF!</f>
        <v>#REF!</v>
      </c>
      <c r="X65" s="31" t="e">
        <f>'2.Mapa'!#REF!</f>
        <v>#REF!</v>
      </c>
      <c r="Y65" s="31" t="e">
        <f>'2.Mapa'!#REF!</f>
        <v>#REF!</v>
      </c>
      <c r="Z65" s="31" t="e">
        <f>'2.Mapa'!#REF!</f>
        <v>#REF!</v>
      </c>
      <c r="AA65" s="31" t="e">
        <f>'2.Mapa'!#REF!</f>
        <v>#REF!</v>
      </c>
      <c r="AB65" s="31" t="e">
        <f>'2.Mapa'!#REF!</f>
        <v>#REF!</v>
      </c>
      <c r="AC65" s="31" t="e">
        <f>'2.Mapa'!#REF!</f>
        <v>#REF!</v>
      </c>
      <c r="AD65" s="31" t="e">
        <f>'2.Mapa'!#REF!</f>
        <v>#REF!</v>
      </c>
      <c r="AE65" s="31" t="e">
        <f>'2.Mapa'!#REF!</f>
        <v>#REF!</v>
      </c>
      <c r="AF65" s="31" t="e">
        <f>'2.Mapa'!#REF!</f>
        <v>#REF!</v>
      </c>
      <c r="AG65" s="31" t="e">
        <f>'2.Mapa'!#REF!</f>
        <v>#REF!</v>
      </c>
      <c r="AH65" s="31" t="e">
        <f>'2.Mapa'!#REF!</f>
        <v>#REF!</v>
      </c>
      <c r="AI65" s="31" t="e">
        <f>'2.Mapa'!#REF!</f>
        <v>#REF!</v>
      </c>
      <c r="AJ65" s="31" t="e">
        <f>'2.Mapa'!#REF!</f>
        <v>#REF!</v>
      </c>
      <c r="AK65" s="31" t="e">
        <f>'2.Mapa'!#REF!</f>
        <v>#REF!</v>
      </c>
      <c r="AL65" s="31" t="e">
        <f>'2.Mapa'!#REF!</f>
        <v>#REF!</v>
      </c>
      <c r="AM65" s="31" t="e">
        <f>'2.Mapa'!#REF!</f>
        <v>#REF!</v>
      </c>
      <c r="AN65" s="31" t="e">
        <f>'2.Mapa'!#REF!</f>
        <v>#REF!</v>
      </c>
      <c r="AO65" s="31" t="e">
        <f>'2.Mapa'!#REF!</f>
        <v>#REF!</v>
      </c>
      <c r="AP65" s="31" t="e">
        <f>'2.Mapa'!#REF!</f>
        <v>#REF!</v>
      </c>
      <c r="AQ65" s="31" t="e">
        <f>'2.Mapa'!#REF!</f>
        <v>#REF!</v>
      </c>
      <c r="AR65" s="31" t="e">
        <f>'2.Mapa'!#REF!</f>
        <v>#REF!</v>
      </c>
      <c r="AS65" s="31" t="e">
        <f>'2.Mapa'!#REF!</f>
        <v>#REF!</v>
      </c>
      <c r="AT65" s="31" t="e">
        <f>'2.Mapa'!#REF!</f>
        <v>#REF!</v>
      </c>
      <c r="AU65" s="31" t="e">
        <f>'2.Mapa'!#REF!</f>
        <v>#REF!</v>
      </c>
      <c r="AV65" s="31" t="e">
        <f>'2.Mapa'!#REF!</f>
        <v>#REF!</v>
      </c>
      <c r="AW65" s="31" t="e">
        <f>'2.Mapa'!#REF!</f>
        <v>#REF!</v>
      </c>
      <c r="AX65" s="31" t="e">
        <f>'2.Mapa'!#REF!</f>
        <v>#REF!</v>
      </c>
      <c r="AY65" s="31" t="e">
        <f>'2.Mapa'!#REF!</f>
        <v>#REF!</v>
      </c>
      <c r="AZ65" s="31" t="e">
        <f>'2.Mapa'!#REF!</f>
        <v>#REF!</v>
      </c>
      <c r="BA65" s="31" t="e">
        <f>'2.Mapa'!#REF!</f>
        <v>#REF!</v>
      </c>
      <c r="BB65" s="31" t="e">
        <f>'2.Mapa'!#REF!</f>
        <v>#REF!</v>
      </c>
      <c r="BC65" s="31" t="e">
        <f>'2.Mapa'!#REF!</f>
        <v>#REF!</v>
      </c>
      <c r="BD65" s="31" t="e">
        <f>'2.Mapa'!#REF!</f>
        <v>#REF!</v>
      </c>
      <c r="BE65" s="31" t="e">
        <f>'2.Mapa'!#REF!</f>
        <v>#REF!</v>
      </c>
      <c r="BF65" s="31" t="e">
        <f>'2.Mapa'!#REF!</f>
        <v>#REF!</v>
      </c>
      <c r="BG65" s="31" t="e">
        <f>'2.Mapa'!#REF!</f>
        <v>#REF!</v>
      </c>
      <c r="BH65" s="31" t="e">
        <f>'2.Mapa'!#REF!</f>
        <v>#REF!</v>
      </c>
      <c r="BI65" s="31" t="e">
        <f>'2.Mapa'!#REF!</f>
        <v>#REF!</v>
      </c>
    </row>
    <row r="66" spans="1:61" ht="24.75" customHeight="1" x14ac:dyDescent="0.3">
      <c r="A66" s="5">
        <v>366</v>
      </c>
      <c r="B66" s="1" t="e">
        <f t="shared" si="0"/>
        <v>#REF!</v>
      </c>
      <c r="C66" s="31" t="e">
        <f>'2.Mapa'!#REF!</f>
        <v>#REF!</v>
      </c>
      <c r="D66" s="31" t="e">
        <f>'2.Mapa'!#REF!</f>
        <v>#REF!</v>
      </c>
      <c r="E66" s="31" t="e">
        <f>'2.Mapa'!#REF!</f>
        <v>#REF!</v>
      </c>
      <c r="F66" s="31" t="e">
        <f>'2.Mapa'!#REF!</f>
        <v>#REF!</v>
      </c>
      <c r="G66" s="31" t="e">
        <f>'2.Mapa'!#REF!</f>
        <v>#REF!</v>
      </c>
      <c r="H66" s="31" t="e">
        <f>'2.Mapa'!#REF!</f>
        <v>#REF!</v>
      </c>
      <c r="I66" s="31" t="e">
        <f>'2.Mapa'!#REF!</f>
        <v>#REF!</v>
      </c>
      <c r="J66" s="31" t="e">
        <f>'2.Mapa'!#REF!</f>
        <v>#REF!</v>
      </c>
      <c r="K66" s="31" t="e">
        <f>'2.Mapa'!#REF!</f>
        <v>#REF!</v>
      </c>
      <c r="L66" s="31" t="e">
        <f>'2.Mapa'!#REF!</f>
        <v>#REF!</v>
      </c>
      <c r="M66" s="31" t="e">
        <f>'2.Mapa'!#REF!</f>
        <v>#REF!</v>
      </c>
      <c r="N66" s="31" t="e">
        <f>'2.Mapa'!#REF!</f>
        <v>#REF!</v>
      </c>
      <c r="O66" s="31" t="e">
        <f>'2.Mapa'!#REF!</f>
        <v>#REF!</v>
      </c>
      <c r="P66" s="31" t="e">
        <f>'2.Mapa'!#REF!</f>
        <v>#REF!</v>
      </c>
      <c r="Q66" s="31" t="e">
        <f>'2.Mapa'!#REF!</f>
        <v>#REF!</v>
      </c>
      <c r="R66" s="31" t="e">
        <f>'2.Mapa'!#REF!</f>
        <v>#REF!</v>
      </c>
      <c r="S66" s="31" t="e">
        <f>'2.Mapa'!#REF!</f>
        <v>#REF!</v>
      </c>
      <c r="T66" s="31" t="e">
        <f>'2.Mapa'!#REF!</f>
        <v>#REF!</v>
      </c>
      <c r="U66" s="31" t="e">
        <f>'2.Mapa'!#REF!</f>
        <v>#REF!</v>
      </c>
      <c r="V66" s="31" t="e">
        <f>'2.Mapa'!#REF!</f>
        <v>#REF!</v>
      </c>
      <c r="W66" s="31" t="e">
        <f>'2.Mapa'!#REF!</f>
        <v>#REF!</v>
      </c>
      <c r="X66" s="31" t="e">
        <f>'2.Mapa'!#REF!</f>
        <v>#REF!</v>
      </c>
      <c r="Y66" s="31" t="e">
        <f>'2.Mapa'!#REF!</f>
        <v>#REF!</v>
      </c>
      <c r="Z66" s="31" t="e">
        <f>'2.Mapa'!#REF!</f>
        <v>#REF!</v>
      </c>
      <c r="AA66" s="31" t="e">
        <f>'2.Mapa'!#REF!</f>
        <v>#REF!</v>
      </c>
      <c r="AB66" s="31" t="e">
        <f>'2.Mapa'!#REF!</f>
        <v>#REF!</v>
      </c>
      <c r="AC66" s="31" t="e">
        <f>'2.Mapa'!#REF!</f>
        <v>#REF!</v>
      </c>
      <c r="AD66" s="31" t="e">
        <f>'2.Mapa'!#REF!</f>
        <v>#REF!</v>
      </c>
      <c r="AE66" s="31" t="e">
        <f>'2.Mapa'!#REF!</f>
        <v>#REF!</v>
      </c>
      <c r="AF66" s="31" t="e">
        <f>'2.Mapa'!#REF!</f>
        <v>#REF!</v>
      </c>
      <c r="AG66" s="31" t="e">
        <f>'2.Mapa'!#REF!</f>
        <v>#REF!</v>
      </c>
      <c r="AH66" s="31" t="e">
        <f>'2.Mapa'!#REF!</f>
        <v>#REF!</v>
      </c>
      <c r="AI66" s="31" t="e">
        <f>'2.Mapa'!#REF!</f>
        <v>#REF!</v>
      </c>
      <c r="AJ66" s="31" t="e">
        <f>'2.Mapa'!#REF!</f>
        <v>#REF!</v>
      </c>
      <c r="AK66" s="31" t="e">
        <f>'2.Mapa'!#REF!</f>
        <v>#REF!</v>
      </c>
      <c r="AL66" s="31" t="e">
        <f>'2.Mapa'!#REF!</f>
        <v>#REF!</v>
      </c>
      <c r="AM66" s="31" t="e">
        <f>'2.Mapa'!#REF!</f>
        <v>#REF!</v>
      </c>
      <c r="AN66" s="31" t="e">
        <f>'2.Mapa'!#REF!</f>
        <v>#REF!</v>
      </c>
      <c r="AO66" s="31" t="e">
        <f>'2.Mapa'!#REF!</f>
        <v>#REF!</v>
      </c>
      <c r="AP66" s="31" t="e">
        <f>'2.Mapa'!#REF!</f>
        <v>#REF!</v>
      </c>
      <c r="AQ66" s="31" t="e">
        <f>'2.Mapa'!#REF!</f>
        <v>#REF!</v>
      </c>
      <c r="AR66" s="31" t="e">
        <f>'2.Mapa'!#REF!</f>
        <v>#REF!</v>
      </c>
      <c r="AS66" s="31" t="e">
        <f>'2.Mapa'!#REF!</f>
        <v>#REF!</v>
      </c>
      <c r="AT66" s="31" t="e">
        <f>'2.Mapa'!#REF!</f>
        <v>#REF!</v>
      </c>
      <c r="AU66" s="31" t="e">
        <f>'2.Mapa'!#REF!</f>
        <v>#REF!</v>
      </c>
      <c r="AV66" s="31" t="e">
        <f>'2.Mapa'!#REF!</f>
        <v>#REF!</v>
      </c>
      <c r="AW66" s="31" t="e">
        <f>'2.Mapa'!#REF!</f>
        <v>#REF!</v>
      </c>
      <c r="AX66" s="31" t="e">
        <f>'2.Mapa'!#REF!</f>
        <v>#REF!</v>
      </c>
      <c r="AY66" s="31" t="e">
        <f>'2.Mapa'!#REF!</f>
        <v>#REF!</v>
      </c>
      <c r="AZ66" s="31" t="e">
        <f>'2.Mapa'!#REF!</f>
        <v>#REF!</v>
      </c>
      <c r="BA66" s="31" t="e">
        <f>'2.Mapa'!#REF!</f>
        <v>#REF!</v>
      </c>
      <c r="BB66" s="31" t="e">
        <f>'2.Mapa'!#REF!</f>
        <v>#REF!</v>
      </c>
      <c r="BC66" s="31" t="e">
        <f>'2.Mapa'!#REF!</f>
        <v>#REF!</v>
      </c>
      <c r="BD66" s="31" t="e">
        <f>'2.Mapa'!#REF!</f>
        <v>#REF!</v>
      </c>
      <c r="BE66" s="31" t="e">
        <f>'2.Mapa'!#REF!</f>
        <v>#REF!</v>
      </c>
      <c r="BF66" s="31" t="e">
        <f>'2.Mapa'!#REF!</f>
        <v>#REF!</v>
      </c>
      <c r="BG66" s="31" t="e">
        <f>'2.Mapa'!#REF!</f>
        <v>#REF!</v>
      </c>
      <c r="BH66" s="31" t="e">
        <f>'2.Mapa'!#REF!</f>
        <v>#REF!</v>
      </c>
      <c r="BI66" s="31" t="e">
        <f>'2.Mapa'!#REF!</f>
        <v>#REF!</v>
      </c>
    </row>
    <row r="67" spans="1:61" ht="24.75" customHeight="1" x14ac:dyDescent="0.3">
      <c r="A67" s="5">
        <v>372</v>
      </c>
      <c r="B67" s="1" t="e">
        <f t="shared" si="0"/>
        <v>#REF!</v>
      </c>
      <c r="C67" s="31" t="e">
        <f>'2.Mapa'!#REF!</f>
        <v>#REF!</v>
      </c>
      <c r="D67" s="31" t="e">
        <f>'2.Mapa'!#REF!</f>
        <v>#REF!</v>
      </c>
      <c r="E67" s="31" t="e">
        <f>'2.Mapa'!#REF!</f>
        <v>#REF!</v>
      </c>
      <c r="F67" s="31" t="e">
        <f>'2.Mapa'!#REF!</f>
        <v>#REF!</v>
      </c>
      <c r="G67" s="31" t="e">
        <f>'2.Mapa'!#REF!</f>
        <v>#REF!</v>
      </c>
      <c r="H67" s="31" t="e">
        <f>'2.Mapa'!#REF!</f>
        <v>#REF!</v>
      </c>
      <c r="I67" s="31" t="e">
        <f>'2.Mapa'!#REF!</f>
        <v>#REF!</v>
      </c>
      <c r="J67" s="31" t="e">
        <f>'2.Mapa'!#REF!</f>
        <v>#REF!</v>
      </c>
      <c r="K67" s="31" t="e">
        <f>'2.Mapa'!#REF!</f>
        <v>#REF!</v>
      </c>
      <c r="L67" s="31" t="e">
        <f>'2.Mapa'!#REF!</f>
        <v>#REF!</v>
      </c>
      <c r="M67" s="31" t="e">
        <f>'2.Mapa'!#REF!</f>
        <v>#REF!</v>
      </c>
      <c r="N67" s="31" t="e">
        <f>'2.Mapa'!#REF!</f>
        <v>#REF!</v>
      </c>
      <c r="O67" s="31" t="e">
        <f>'2.Mapa'!#REF!</f>
        <v>#REF!</v>
      </c>
      <c r="P67" s="31" t="e">
        <f>'2.Mapa'!#REF!</f>
        <v>#REF!</v>
      </c>
      <c r="Q67" s="31" t="e">
        <f>'2.Mapa'!#REF!</f>
        <v>#REF!</v>
      </c>
      <c r="R67" s="31" t="e">
        <f>'2.Mapa'!#REF!</f>
        <v>#REF!</v>
      </c>
      <c r="S67" s="31" t="e">
        <f>'2.Mapa'!#REF!</f>
        <v>#REF!</v>
      </c>
      <c r="T67" s="31" t="e">
        <f>'2.Mapa'!#REF!</f>
        <v>#REF!</v>
      </c>
      <c r="U67" s="31" t="e">
        <f>'2.Mapa'!#REF!</f>
        <v>#REF!</v>
      </c>
      <c r="V67" s="31" t="e">
        <f>'2.Mapa'!#REF!</f>
        <v>#REF!</v>
      </c>
      <c r="W67" s="31" t="e">
        <f>'2.Mapa'!#REF!</f>
        <v>#REF!</v>
      </c>
      <c r="X67" s="31" t="e">
        <f>'2.Mapa'!#REF!</f>
        <v>#REF!</v>
      </c>
      <c r="Y67" s="31" t="e">
        <f>'2.Mapa'!#REF!</f>
        <v>#REF!</v>
      </c>
      <c r="Z67" s="31" t="e">
        <f>'2.Mapa'!#REF!</f>
        <v>#REF!</v>
      </c>
      <c r="AA67" s="31" t="e">
        <f>'2.Mapa'!#REF!</f>
        <v>#REF!</v>
      </c>
      <c r="AB67" s="31" t="e">
        <f>'2.Mapa'!#REF!</f>
        <v>#REF!</v>
      </c>
      <c r="AC67" s="31" t="e">
        <f>'2.Mapa'!#REF!</f>
        <v>#REF!</v>
      </c>
      <c r="AD67" s="31" t="e">
        <f>'2.Mapa'!#REF!</f>
        <v>#REF!</v>
      </c>
      <c r="AE67" s="31" t="e">
        <f>'2.Mapa'!#REF!</f>
        <v>#REF!</v>
      </c>
      <c r="AF67" s="31" t="e">
        <f>'2.Mapa'!#REF!</f>
        <v>#REF!</v>
      </c>
      <c r="AG67" s="31" t="e">
        <f>'2.Mapa'!#REF!</f>
        <v>#REF!</v>
      </c>
      <c r="AH67" s="31" t="e">
        <f>'2.Mapa'!#REF!</f>
        <v>#REF!</v>
      </c>
      <c r="AI67" s="31" t="e">
        <f>'2.Mapa'!#REF!</f>
        <v>#REF!</v>
      </c>
      <c r="AJ67" s="31" t="e">
        <f>'2.Mapa'!#REF!</f>
        <v>#REF!</v>
      </c>
      <c r="AK67" s="31" t="e">
        <f>'2.Mapa'!#REF!</f>
        <v>#REF!</v>
      </c>
      <c r="AL67" s="31" t="e">
        <f>'2.Mapa'!#REF!</f>
        <v>#REF!</v>
      </c>
      <c r="AM67" s="31" t="e">
        <f>'2.Mapa'!#REF!</f>
        <v>#REF!</v>
      </c>
      <c r="AN67" s="31" t="e">
        <f>'2.Mapa'!#REF!</f>
        <v>#REF!</v>
      </c>
      <c r="AO67" s="31" t="e">
        <f>'2.Mapa'!#REF!</f>
        <v>#REF!</v>
      </c>
      <c r="AP67" s="31" t="e">
        <f>'2.Mapa'!#REF!</f>
        <v>#REF!</v>
      </c>
      <c r="AQ67" s="31" t="e">
        <f>'2.Mapa'!#REF!</f>
        <v>#REF!</v>
      </c>
      <c r="AR67" s="31" t="e">
        <f>'2.Mapa'!#REF!</f>
        <v>#REF!</v>
      </c>
      <c r="AS67" s="31" t="e">
        <f>'2.Mapa'!#REF!</f>
        <v>#REF!</v>
      </c>
      <c r="AT67" s="31" t="e">
        <f>'2.Mapa'!#REF!</f>
        <v>#REF!</v>
      </c>
      <c r="AU67" s="31" t="e">
        <f>'2.Mapa'!#REF!</f>
        <v>#REF!</v>
      </c>
      <c r="AV67" s="31" t="e">
        <f>'2.Mapa'!#REF!</f>
        <v>#REF!</v>
      </c>
      <c r="AW67" s="31" t="e">
        <f>'2.Mapa'!#REF!</f>
        <v>#REF!</v>
      </c>
      <c r="AX67" s="31" t="e">
        <f>'2.Mapa'!#REF!</f>
        <v>#REF!</v>
      </c>
      <c r="AY67" s="31" t="e">
        <f>'2.Mapa'!#REF!</f>
        <v>#REF!</v>
      </c>
      <c r="AZ67" s="31" t="e">
        <f>'2.Mapa'!#REF!</f>
        <v>#REF!</v>
      </c>
      <c r="BA67" s="31" t="e">
        <f>'2.Mapa'!#REF!</f>
        <v>#REF!</v>
      </c>
      <c r="BB67" s="31" t="e">
        <f>'2.Mapa'!#REF!</f>
        <v>#REF!</v>
      </c>
      <c r="BC67" s="31" t="e">
        <f>'2.Mapa'!#REF!</f>
        <v>#REF!</v>
      </c>
      <c r="BD67" s="31" t="e">
        <f>'2.Mapa'!#REF!</f>
        <v>#REF!</v>
      </c>
      <c r="BE67" s="31" t="e">
        <f>'2.Mapa'!#REF!</f>
        <v>#REF!</v>
      </c>
      <c r="BF67" s="31" t="e">
        <f>'2.Mapa'!#REF!</f>
        <v>#REF!</v>
      </c>
      <c r="BG67" s="31" t="e">
        <f>'2.Mapa'!#REF!</f>
        <v>#REF!</v>
      </c>
      <c r="BH67" s="31" t="e">
        <f>'2.Mapa'!#REF!</f>
        <v>#REF!</v>
      </c>
      <c r="BI67" s="31" t="e">
        <f>'2.Mapa'!#REF!</f>
        <v>#REF!</v>
      </c>
    </row>
    <row r="68" spans="1:61" ht="24.75" customHeight="1" x14ac:dyDescent="0.3">
      <c r="A68" s="5">
        <v>378</v>
      </c>
      <c r="B68" s="1" t="e">
        <f t="shared" si="0"/>
        <v>#REF!</v>
      </c>
      <c r="C68" s="31" t="e">
        <f>'2.Mapa'!#REF!</f>
        <v>#REF!</v>
      </c>
      <c r="D68" s="31" t="e">
        <f>'2.Mapa'!#REF!</f>
        <v>#REF!</v>
      </c>
      <c r="E68" s="31" t="e">
        <f>'2.Mapa'!#REF!</f>
        <v>#REF!</v>
      </c>
      <c r="F68" s="31" t="e">
        <f>'2.Mapa'!#REF!</f>
        <v>#REF!</v>
      </c>
      <c r="G68" s="31" t="e">
        <f>'2.Mapa'!#REF!</f>
        <v>#REF!</v>
      </c>
      <c r="H68" s="31" t="e">
        <f>'2.Mapa'!#REF!</f>
        <v>#REF!</v>
      </c>
      <c r="I68" s="31" t="e">
        <f>'2.Mapa'!#REF!</f>
        <v>#REF!</v>
      </c>
      <c r="J68" s="31" t="e">
        <f>'2.Mapa'!#REF!</f>
        <v>#REF!</v>
      </c>
      <c r="K68" s="31" t="e">
        <f>'2.Mapa'!#REF!</f>
        <v>#REF!</v>
      </c>
      <c r="L68" s="31" t="e">
        <f>'2.Mapa'!#REF!</f>
        <v>#REF!</v>
      </c>
      <c r="M68" s="31" t="e">
        <f>'2.Mapa'!#REF!</f>
        <v>#REF!</v>
      </c>
      <c r="N68" s="31" t="e">
        <f>'2.Mapa'!#REF!</f>
        <v>#REF!</v>
      </c>
      <c r="O68" s="31" t="e">
        <f>'2.Mapa'!#REF!</f>
        <v>#REF!</v>
      </c>
      <c r="P68" s="31" t="e">
        <f>'2.Mapa'!#REF!</f>
        <v>#REF!</v>
      </c>
      <c r="Q68" s="31" t="e">
        <f>'2.Mapa'!#REF!</f>
        <v>#REF!</v>
      </c>
      <c r="R68" s="31" t="e">
        <f>'2.Mapa'!#REF!</f>
        <v>#REF!</v>
      </c>
      <c r="S68" s="31" t="e">
        <f>'2.Mapa'!#REF!</f>
        <v>#REF!</v>
      </c>
      <c r="T68" s="31" t="e">
        <f>'2.Mapa'!#REF!</f>
        <v>#REF!</v>
      </c>
      <c r="U68" s="31" t="e">
        <f>'2.Mapa'!#REF!</f>
        <v>#REF!</v>
      </c>
      <c r="V68" s="31" t="e">
        <f>'2.Mapa'!#REF!</f>
        <v>#REF!</v>
      </c>
      <c r="W68" s="31" t="e">
        <f>'2.Mapa'!#REF!</f>
        <v>#REF!</v>
      </c>
      <c r="X68" s="31" t="e">
        <f>'2.Mapa'!#REF!</f>
        <v>#REF!</v>
      </c>
      <c r="Y68" s="31" t="e">
        <f>'2.Mapa'!#REF!</f>
        <v>#REF!</v>
      </c>
      <c r="Z68" s="31" t="e">
        <f>'2.Mapa'!#REF!</f>
        <v>#REF!</v>
      </c>
      <c r="AA68" s="31" t="e">
        <f>'2.Mapa'!#REF!</f>
        <v>#REF!</v>
      </c>
      <c r="AB68" s="31" t="e">
        <f>'2.Mapa'!#REF!</f>
        <v>#REF!</v>
      </c>
      <c r="AC68" s="31" t="e">
        <f>'2.Mapa'!#REF!</f>
        <v>#REF!</v>
      </c>
      <c r="AD68" s="31" t="e">
        <f>'2.Mapa'!#REF!</f>
        <v>#REF!</v>
      </c>
      <c r="AE68" s="31" t="e">
        <f>'2.Mapa'!#REF!</f>
        <v>#REF!</v>
      </c>
      <c r="AF68" s="31" t="e">
        <f>'2.Mapa'!#REF!</f>
        <v>#REF!</v>
      </c>
      <c r="AG68" s="31" t="e">
        <f>'2.Mapa'!#REF!</f>
        <v>#REF!</v>
      </c>
      <c r="AH68" s="31" t="e">
        <f>'2.Mapa'!#REF!</f>
        <v>#REF!</v>
      </c>
      <c r="AI68" s="31" t="e">
        <f>'2.Mapa'!#REF!</f>
        <v>#REF!</v>
      </c>
      <c r="AJ68" s="31" t="e">
        <f>'2.Mapa'!#REF!</f>
        <v>#REF!</v>
      </c>
      <c r="AK68" s="31" t="e">
        <f>'2.Mapa'!#REF!</f>
        <v>#REF!</v>
      </c>
      <c r="AL68" s="31" t="e">
        <f>'2.Mapa'!#REF!</f>
        <v>#REF!</v>
      </c>
      <c r="AM68" s="31" t="e">
        <f>'2.Mapa'!#REF!</f>
        <v>#REF!</v>
      </c>
      <c r="AN68" s="31" t="e">
        <f>'2.Mapa'!#REF!</f>
        <v>#REF!</v>
      </c>
      <c r="AO68" s="31" t="e">
        <f>'2.Mapa'!#REF!</f>
        <v>#REF!</v>
      </c>
      <c r="AP68" s="31" t="e">
        <f>'2.Mapa'!#REF!</f>
        <v>#REF!</v>
      </c>
      <c r="AQ68" s="31" t="e">
        <f>'2.Mapa'!#REF!</f>
        <v>#REF!</v>
      </c>
      <c r="AR68" s="31" t="e">
        <f>'2.Mapa'!#REF!</f>
        <v>#REF!</v>
      </c>
      <c r="AS68" s="31" t="e">
        <f>'2.Mapa'!#REF!</f>
        <v>#REF!</v>
      </c>
      <c r="AT68" s="31" t="e">
        <f>'2.Mapa'!#REF!</f>
        <v>#REF!</v>
      </c>
      <c r="AU68" s="31" t="e">
        <f>'2.Mapa'!#REF!</f>
        <v>#REF!</v>
      </c>
      <c r="AV68" s="31" t="e">
        <f>'2.Mapa'!#REF!</f>
        <v>#REF!</v>
      </c>
      <c r="AW68" s="31" t="e">
        <f>'2.Mapa'!#REF!</f>
        <v>#REF!</v>
      </c>
      <c r="AX68" s="31" t="e">
        <f>'2.Mapa'!#REF!</f>
        <v>#REF!</v>
      </c>
      <c r="AY68" s="31" t="e">
        <f>'2.Mapa'!#REF!</f>
        <v>#REF!</v>
      </c>
      <c r="AZ68" s="31" t="e">
        <f>'2.Mapa'!#REF!</f>
        <v>#REF!</v>
      </c>
      <c r="BA68" s="31" t="e">
        <f>'2.Mapa'!#REF!</f>
        <v>#REF!</v>
      </c>
      <c r="BB68" s="31" t="e">
        <f>'2.Mapa'!#REF!</f>
        <v>#REF!</v>
      </c>
      <c r="BC68" s="31" t="e">
        <f>'2.Mapa'!#REF!</f>
        <v>#REF!</v>
      </c>
      <c r="BD68" s="31" t="e">
        <f>'2.Mapa'!#REF!</f>
        <v>#REF!</v>
      </c>
      <c r="BE68" s="31" t="e">
        <f>'2.Mapa'!#REF!</f>
        <v>#REF!</v>
      </c>
      <c r="BF68" s="31" t="e">
        <f>'2.Mapa'!#REF!</f>
        <v>#REF!</v>
      </c>
      <c r="BG68" s="31" t="e">
        <f>'2.Mapa'!#REF!</f>
        <v>#REF!</v>
      </c>
      <c r="BH68" s="31" t="e">
        <f>'2.Mapa'!#REF!</f>
        <v>#REF!</v>
      </c>
      <c r="BI68" s="31" t="e">
        <f>'2.Mapa'!#REF!</f>
        <v>#REF!</v>
      </c>
    </row>
    <row r="69" spans="1:61" ht="24.75" customHeight="1" x14ac:dyDescent="0.3">
      <c r="A69" s="5">
        <v>384</v>
      </c>
      <c r="B69" s="1" t="e">
        <f t="shared" si="0"/>
        <v>#REF!</v>
      </c>
      <c r="C69" s="31" t="e">
        <f>'2.Mapa'!#REF!</f>
        <v>#REF!</v>
      </c>
      <c r="D69" s="31" t="e">
        <f>'2.Mapa'!#REF!</f>
        <v>#REF!</v>
      </c>
      <c r="E69" s="31" t="e">
        <f>'2.Mapa'!#REF!</f>
        <v>#REF!</v>
      </c>
      <c r="F69" s="31" t="e">
        <f>'2.Mapa'!#REF!</f>
        <v>#REF!</v>
      </c>
      <c r="G69" s="31" t="e">
        <f>'2.Mapa'!#REF!</f>
        <v>#REF!</v>
      </c>
      <c r="H69" s="31" t="e">
        <f>'2.Mapa'!#REF!</f>
        <v>#REF!</v>
      </c>
      <c r="I69" s="31" t="e">
        <f>'2.Mapa'!#REF!</f>
        <v>#REF!</v>
      </c>
      <c r="J69" s="31" t="e">
        <f>'2.Mapa'!#REF!</f>
        <v>#REF!</v>
      </c>
      <c r="K69" s="31" t="e">
        <f>'2.Mapa'!#REF!</f>
        <v>#REF!</v>
      </c>
      <c r="L69" s="31" t="e">
        <f>'2.Mapa'!#REF!</f>
        <v>#REF!</v>
      </c>
      <c r="M69" s="31" t="e">
        <f>'2.Mapa'!#REF!</f>
        <v>#REF!</v>
      </c>
      <c r="N69" s="31" t="e">
        <f>'2.Mapa'!#REF!</f>
        <v>#REF!</v>
      </c>
      <c r="O69" s="31" t="e">
        <f>'2.Mapa'!#REF!</f>
        <v>#REF!</v>
      </c>
      <c r="P69" s="31" t="e">
        <f>'2.Mapa'!#REF!</f>
        <v>#REF!</v>
      </c>
      <c r="Q69" s="31" t="e">
        <f>'2.Mapa'!#REF!</f>
        <v>#REF!</v>
      </c>
      <c r="R69" s="31" t="e">
        <f>'2.Mapa'!#REF!</f>
        <v>#REF!</v>
      </c>
      <c r="S69" s="31" t="e">
        <f>'2.Mapa'!#REF!</f>
        <v>#REF!</v>
      </c>
      <c r="T69" s="31" t="e">
        <f>'2.Mapa'!#REF!</f>
        <v>#REF!</v>
      </c>
      <c r="U69" s="31" t="e">
        <f>'2.Mapa'!#REF!</f>
        <v>#REF!</v>
      </c>
      <c r="V69" s="31" t="e">
        <f>'2.Mapa'!#REF!</f>
        <v>#REF!</v>
      </c>
      <c r="W69" s="31" t="e">
        <f>'2.Mapa'!#REF!</f>
        <v>#REF!</v>
      </c>
      <c r="X69" s="31" t="e">
        <f>'2.Mapa'!#REF!</f>
        <v>#REF!</v>
      </c>
      <c r="Y69" s="31" t="e">
        <f>'2.Mapa'!#REF!</f>
        <v>#REF!</v>
      </c>
      <c r="Z69" s="31" t="e">
        <f>'2.Mapa'!#REF!</f>
        <v>#REF!</v>
      </c>
      <c r="AA69" s="31" t="e">
        <f>'2.Mapa'!#REF!</f>
        <v>#REF!</v>
      </c>
      <c r="AB69" s="31" t="e">
        <f>'2.Mapa'!#REF!</f>
        <v>#REF!</v>
      </c>
      <c r="AC69" s="31" t="e">
        <f>'2.Mapa'!#REF!</f>
        <v>#REF!</v>
      </c>
      <c r="AD69" s="31" t="e">
        <f>'2.Mapa'!#REF!</f>
        <v>#REF!</v>
      </c>
      <c r="AE69" s="31" t="e">
        <f>'2.Mapa'!#REF!</f>
        <v>#REF!</v>
      </c>
      <c r="AF69" s="31" t="e">
        <f>'2.Mapa'!#REF!</f>
        <v>#REF!</v>
      </c>
      <c r="AG69" s="31" t="e">
        <f>'2.Mapa'!#REF!</f>
        <v>#REF!</v>
      </c>
      <c r="AH69" s="31" t="e">
        <f>'2.Mapa'!#REF!</f>
        <v>#REF!</v>
      </c>
      <c r="AI69" s="31" t="e">
        <f>'2.Mapa'!#REF!</f>
        <v>#REF!</v>
      </c>
      <c r="AJ69" s="31" t="e">
        <f>'2.Mapa'!#REF!</f>
        <v>#REF!</v>
      </c>
      <c r="AK69" s="31" t="e">
        <f>'2.Mapa'!#REF!</f>
        <v>#REF!</v>
      </c>
      <c r="AL69" s="31" t="e">
        <f>'2.Mapa'!#REF!</f>
        <v>#REF!</v>
      </c>
      <c r="AM69" s="31" t="e">
        <f>'2.Mapa'!#REF!</f>
        <v>#REF!</v>
      </c>
      <c r="AN69" s="31" t="e">
        <f>'2.Mapa'!#REF!</f>
        <v>#REF!</v>
      </c>
      <c r="AO69" s="31" t="e">
        <f>'2.Mapa'!#REF!</f>
        <v>#REF!</v>
      </c>
      <c r="AP69" s="31" t="e">
        <f>'2.Mapa'!#REF!</f>
        <v>#REF!</v>
      </c>
      <c r="AQ69" s="31" t="e">
        <f>'2.Mapa'!#REF!</f>
        <v>#REF!</v>
      </c>
      <c r="AR69" s="31" t="e">
        <f>'2.Mapa'!#REF!</f>
        <v>#REF!</v>
      </c>
      <c r="AS69" s="31" t="e">
        <f>'2.Mapa'!#REF!</f>
        <v>#REF!</v>
      </c>
      <c r="AT69" s="31" t="e">
        <f>'2.Mapa'!#REF!</f>
        <v>#REF!</v>
      </c>
      <c r="AU69" s="31" t="e">
        <f>'2.Mapa'!#REF!</f>
        <v>#REF!</v>
      </c>
      <c r="AV69" s="31" t="e">
        <f>'2.Mapa'!#REF!</f>
        <v>#REF!</v>
      </c>
      <c r="AW69" s="31" t="e">
        <f>'2.Mapa'!#REF!</f>
        <v>#REF!</v>
      </c>
      <c r="AX69" s="31" t="e">
        <f>'2.Mapa'!#REF!</f>
        <v>#REF!</v>
      </c>
      <c r="AY69" s="31" t="e">
        <f>'2.Mapa'!#REF!</f>
        <v>#REF!</v>
      </c>
      <c r="AZ69" s="31" t="e">
        <f>'2.Mapa'!#REF!</f>
        <v>#REF!</v>
      </c>
      <c r="BA69" s="31" t="e">
        <f>'2.Mapa'!#REF!</f>
        <v>#REF!</v>
      </c>
      <c r="BB69" s="31" t="e">
        <f>'2.Mapa'!#REF!</f>
        <v>#REF!</v>
      </c>
      <c r="BC69" s="31" t="e">
        <f>'2.Mapa'!#REF!</f>
        <v>#REF!</v>
      </c>
      <c r="BD69" s="31" t="e">
        <f>'2.Mapa'!#REF!</f>
        <v>#REF!</v>
      </c>
      <c r="BE69" s="31" t="e">
        <f>'2.Mapa'!#REF!</f>
        <v>#REF!</v>
      </c>
      <c r="BF69" s="31" t="e">
        <f>'2.Mapa'!#REF!</f>
        <v>#REF!</v>
      </c>
      <c r="BG69" s="31" t="e">
        <f>'2.Mapa'!#REF!</f>
        <v>#REF!</v>
      </c>
      <c r="BH69" s="31" t="e">
        <f>'2.Mapa'!#REF!</f>
        <v>#REF!</v>
      </c>
      <c r="BI69" s="31" t="e">
        <f>'2.Mapa'!#REF!</f>
        <v>#REF!</v>
      </c>
    </row>
    <row r="70" spans="1:61" ht="24.75" customHeight="1" x14ac:dyDescent="0.3">
      <c r="A70" s="5">
        <v>390</v>
      </c>
      <c r="B70" s="1" t="e">
        <f t="shared" si="0"/>
        <v>#REF!</v>
      </c>
      <c r="C70" s="31" t="e">
        <f>'2.Mapa'!#REF!</f>
        <v>#REF!</v>
      </c>
      <c r="D70" s="31" t="e">
        <f>'2.Mapa'!#REF!</f>
        <v>#REF!</v>
      </c>
      <c r="E70" s="31" t="e">
        <f>'2.Mapa'!#REF!</f>
        <v>#REF!</v>
      </c>
      <c r="F70" s="31" t="e">
        <f>'2.Mapa'!#REF!</f>
        <v>#REF!</v>
      </c>
      <c r="G70" s="31" t="e">
        <f>'2.Mapa'!#REF!</f>
        <v>#REF!</v>
      </c>
      <c r="H70" s="31" t="e">
        <f>'2.Mapa'!#REF!</f>
        <v>#REF!</v>
      </c>
      <c r="I70" s="31" t="e">
        <f>'2.Mapa'!#REF!</f>
        <v>#REF!</v>
      </c>
      <c r="J70" s="31" t="e">
        <f>'2.Mapa'!#REF!</f>
        <v>#REF!</v>
      </c>
      <c r="K70" s="31" t="e">
        <f>'2.Mapa'!#REF!</f>
        <v>#REF!</v>
      </c>
      <c r="L70" s="31" t="e">
        <f>'2.Mapa'!#REF!</f>
        <v>#REF!</v>
      </c>
      <c r="M70" s="31" t="e">
        <f>'2.Mapa'!#REF!</f>
        <v>#REF!</v>
      </c>
      <c r="N70" s="31" t="e">
        <f>'2.Mapa'!#REF!</f>
        <v>#REF!</v>
      </c>
      <c r="O70" s="31" t="e">
        <f>'2.Mapa'!#REF!</f>
        <v>#REF!</v>
      </c>
      <c r="P70" s="31" t="e">
        <f>'2.Mapa'!#REF!</f>
        <v>#REF!</v>
      </c>
      <c r="Q70" s="31" t="e">
        <f>'2.Mapa'!#REF!</f>
        <v>#REF!</v>
      </c>
      <c r="R70" s="31" t="e">
        <f>'2.Mapa'!#REF!</f>
        <v>#REF!</v>
      </c>
      <c r="S70" s="31" t="e">
        <f>'2.Mapa'!#REF!</f>
        <v>#REF!</v>
      </c>
      <c r="T70" s="31" t="e">
        <f>'2.Mapa'!#REF!</f>
        <v>#REF!</v>
      </c>
      <c r="U70" s="31" t="e">
        <f>'2.Mapa'!#REF!</f>
        <v>#REF!</v>
      </c>
      <c r="V70" s="31" t="e">
        <f>'2.Mapa'!#REF!</f>
        <v>#REF!</v>
      </c>
      <c r="W70" s="31" t="e">
        <f>'2.Mapa'!#REF!</f>
        <v>#REF!</v>
      </c>
      <c r="X70" s="31" t="e">
        <f>'2.Mapa'!#REF!</f>
        <v>#REF!</v>
      </c>
      <c r="Y70" s="31" t="e">
        <f>'2.Mapa'!#REF!</f>
        <v>#REF!</v>
      </c>
      <c r="Z70" s="31" t="e">
        <f>'2.Mapa'!#REF!</f>
        <v>#REF!</v>
      </c>
      <c r="AA70" s="31" t="e">
        <f>'2.Mapa'!#REF!</f>
        <v>#REF!</v>
      </c>
      <c r="AB70" s="31" t="e">
        <f>'2.Mapa'!#REF!</f>
        <v>#REF!</v>
      </c>
      <c r="AC70" s="31" t="e">
        <f>'2.Mapa'!#REF!</f>
        <v>#REF!</v>
      </c>
      <c r="AD70" s="31" t="e">
        <f>'2.Mapa'!#REF!</f>
        <v>#REF!</v>
      </c>
      <c r="AE70" s="31" t="e">
        <f>'2.Mapa'!#REF!</f>
        <v>#REF!</v>
      </c>
      <c r="AF70" s="31" t="e">
        <f>'2.Mapa'!#REF!</f>
        <v>#REF!</v>
      </c>
      <c r="AG70" s="31" t="e">
        <f>'2.Mapa'!#REF!</f>
        <v>#REF!</v>
      </c>
      <c r="AH70" s="31" t="e">
        <f>'2.Mapa'!#REF!</f>
        <v>#REF!</v>
      </c>
      <c r="AI70" s="31" t="e">
        <f>'2.Mapa'!#REF!</f>
        <v>#REF!</v>
      </c>
      <c r="AJ70" s="31" t="e">
        <f>'2.Mapa'!#REF!</f>
        <v>#REF!</v>
      </c>
      <c r="AK70" s="31" t="e">
        <f>'2.Mapa'!#REF!</f>
        <v>#REF!</v>
      </c>
      <c r="AL70" s="31" t="e">
        <f>'2.Mapa'!#REF!</f>
        <v>#REF!</v>
      </c>
      <c r="AM70" s="31" t="e">
        <f>'2.Mapa'!#REF!</f>
        <v>#REF!</v>
      </c>
      <c r="AN70" s="31" t="e">
        <f>'2.Mapa'!#REF!</f>
        <v>#REF!</v>
      </c>
      <c r="AO70" s="31" t="e">
        <f>'2.Mapa'!#REF!</f>
        <v>#REF!</v>
      </c>
      <c r="AP70" s="31" t="e">
        <f>'2.Mapa'!#REF!</f>
        <v>#REF!</v>
      </c>
      <c r="AQ70" s="31" t="e">
        <f>'2.Mapa'!#REF!</f>
        <v>#REF!</v>
      </c>
      <c r="AR70" s="31" t="e">
        <f>'2.Mapa'!#REF!</f>
        <v>#REF!</v>
      </c>
      <c r="AS70" s="31" t="e">
        <f>'2.Mapa'!#REF!</f>
        <v>#REF!</v>
      </c>
      <c r="AT70" s="31" t="e">
        <f>'2.Mapa'!#REF!</f>
        <v>#REF!</v>
      </c>
      <c r="AU70" s="31" t="e">
        <f>'2.Mapa'!#REF!</f>
        <v>#REF!</v>
      </c>
      <c r="AV70" s="31" t="e">
        <f>'2.Mapa'!#REF!</f>
        <v>#REF!</v>
      </c>
      <c r="AW70" s="31" t="e">
        <f>'2.Mapa'!#REF!</f>
        <v>#REF!</v>
      </c>
      <c r="AX70" s="31" t="e">
        <f>'2.Mapa'!#REF!</f>
        <v>#REF!</v>
      </c>
      <c r="AY70" s="31" t="e">
        <f>'2.Mapa'!#REF!</f>
        <v>#REF!</v>
      </c>
      <c r="AZ70" s="31" t="e">
        <f>'2.Mapa'!#REF!</f>
        <v>#REF!</v>
      </c>
      <c r="BA70" s="31" t="e">
        <f>'2.Mapa'!#REF!</f>
        <v>#REF!</v>
      </c>
      <c r="BB70" s="31" t="e">
        <f>'2.Mapa'!#REF!</f>
        <v>#REF!</v>
      </c>
      <c r="BC70" s="31" t="e">
        <f>'2.Mapa'!#REF!</f>
        <v>#REF!</v>
      </c>
      <c r="BD70" s="31" t="e">
        <f>'2.Mapa'!#REF!</f>
        <v>#REF!</v>
      </c>
      <c r="BE70" s="31" t="e">
        <f>'2.Mapa'!#REF!</f>
        <v>#REF!</v>
      </c>
      <c r="BF70" s="31" t="e">
        <f>'2.Mapa'!#REF!</f>
        <v>#REF!</v>
      </c>
      <c r="BG70" s="31" t="e">
        <f>'2.Mapa'!#REF!</f>
        <v>#REF!</v>
      </c>
      <c r="BH70" s="31" t="e">
        <f>'2.Mapa'!#REF!</f>
        <v>#REF!</v>
      </c>
      <c r="BI70" s="31" t="e">
        <f>'2.Mapa'!#REF!</f>
        <v>#REF!</v>
      </c>
    </row>
    <row r="71" spans="1:61" ht="24.75" customHeight="1" x14ac:dyDescent="0.3">
      <c r="A71" s="5">
        <v>396</v>
      </c>
      <c r="B71" s="1" t="e">
        <f t="shared" ref="B71:B90" si="1">D71</f>
        <v>#REF!</v>
      </c>
      <c r="C71" s="31" t="e">
        <f>'2.Mapa'!#REF!</f>
        <v>#REF!</v>
      </c>
      <c r="D71" s="31" t="e">
        <f>'2.Mapa'!#REF!</f>
        <v>#REF!</v>
      </c>
      <c r="E71" s="31" t="e">
        <f>'2.Mapa'!#REF!</f>
        <v>#REF!</v>
      </c>
      <c r="F71" s="31" t="e">
        <f>'2.Mapa'!#REF!</f>
        <v>#REF!</v>
      </c>
      <c r="G71" s="31" t="e">
        <f>'2.Mapa'!#REF!</f>
        <v>#REF!</v>
      </c>
      <c r="H71" s="31" t="e">
        <f>'2.Mapa'!#REF!</f>
        <v>#REF!</v>
      </c>
      <c r="I71" s="31" t="e">
        <f>'2.Mapa'!#REF!</f>
        <v>#REF!</v>
      </c>
      <c r="J71" s="31" t="e">
        <f>'2.Mapa'!#REF!</f>
        <v>#REF!</v>
      </c>
      <c r="K71" s="31" t="e">
        <f>'2.Mapa'!#REF!</f>
        <v>#REF!</v>
      </c>
      <c r="L71" s="31" t="e">
        <f>'2.Mapa'!#REF!</f>
        <v>#REF!</v>
      </c>
      <c r="M71" s="31" t="e">
        <f>'2.Mapa'!#REF!</f>
        <v>#REF!</v>
      </c>
      <c r="N71" s="31" t="e">
        <f>'2.Mapa'!#REF!</f>
        <v>#REF!</v>
      </c>
      <c r="O71" s="31" t="e">
        <f>'2.Mapa'!#REF!</f>
        <v>#REF!</v>
      </c>
      <c r="P71" s="31" t="e">
        <f>'2.Mapa'!#REF!</f>
        <v>#REF!</v>
      </c>
      <c r="Q71" s="31" t="e">
        <f>'2.Mapa'!#REF!</f>
        <v>#REF!</v>
      </c>
      <c r="R71" s="31" t="e">
        <f>'2.Mapa'!#REF!</f>
        <v>#REF!</v>
      </c>
      <c r="S71" s="31" t="e">
        <f>'2.Mapa'!#REF!</f>
        <v>#REF!</v>
      </c>
      <c r="T71" s="31" t="e">
        <f>'2.Mapa'!#REF!</f>
        <v>#REF!</v>
      </c>
      <c r="U71" s="31" t="e">
        <f>'2.Mapa'!#REF!</f>
        <v>#REF!</v>
      </c>
      <c r="V71" s="31" t="e">
        <f>'2.Mapa'!#REF!</f>
        <v>#REF!</v>
      </c>
      <c r="W71" s="31" t="e">
        <f>'2.Mapa'!#REF!</f>
        <v>#REF!</v>
      </c>
      <c r="X71" s="31" t="e">
        <f>'2.Mapa'!#REF!</f>
        <v>#REF!</v>
      </c>
      <c r="Y71" s="31" t="e">
        <f>'2.Mapa'!#REF!</f>
        <v>#REF!</v>
      </c>
      <c r="Z71" s="31" t="e">
        <f>'2.Mapa'!#REF!</f>
        <v>#REF!</v>
      </c>
      <c r="AA71" s="31" t="e">
        <f>'2.Mapa'!#REF!</f>
        <v>#REF!</v>
      </c>
      <c r="AB71" s="31" t="e">
        <f>'2.Mapa'!#REF!</f>
        <v>#REF!</v>
      </c>
      <c r="AC71" s="31" t="e">
        <f>'2.Mapa'!#REF!</f>
        <v>#REF!</v>
      </c>
      <c r="AD71" s="31" t="e">
        <f>'2.Mapa'!#REF!</f>
        <v>#REF!</v>
      </c>
      <c r="AE71" s="31" t="e">
        <f>'2.Mapa'!#REF!</f>
        <v>#REF!</v>
      </c>
      <c r="AF71" s="31" t="e">
        <f>'2.Mapa'!#REF!</f>
        <v>#REF!</v>
      </c>
      <c r="AG71" s="31" t="e">
        <f>'2.Mapa'!#REF!</f>
        <v>#REF!</v>
      </c>
      <c r="AH71" s="31" t="e">
        <f>'2.Mapa'!#REF!</f>
        <v>#REF!</v>
      </c>
      <c r="AI71" s="31" t="e">
        <f>'2.Mapa'!#REF!</f>
        <v>#REF!</v>
      </c>
      <c r="AJ71" s="31" t="e">
        <f>'2.Mapa'!#REF!</f>
        <v>#REF!</v>
      </c>
      <c r="AK71" s="31" t="e">
        <f>'2.Mapa'!#REF!</f>
        <v>#REF!</v>
      </c>
      <c r="AL71" s="31" t="e">
        <f>'2.Mapa'!#REF!</f>
        <v>#REF!</v>
      </c>
      <c r="AM71" s="31" t="e">
        <f>'2.Mapa'!#REF!</f>
        <v>#REF!</v>
      </c>
      <c r="AN71" s="31" t="e">
        <f>'2.Mapa'!#REF!</f>
        <v>#REF!</v>
      </c>
      <c r="AO71" s="31" t="e">
        <f>'2.Mapa'!#REF!</f>
        <v>#REF!</v>
      </c>
      <c r="AP71" s="31" t="e">
        <f>'2.Mapa'!#REF!</f>
        <v>#REF!</v>
      </c>
      <c r="AQ71" s="31" t="e">
        <f>'2.Mapa'!#REF!</f>
        <v>#REF!</v>
      </c>
      <c r="AR71" s="31" t="e">
        <f>'2.Mapa'!#REF!</f>
        <v>#REF!</v>
      </c>
      <c r="AS71" s="31" t="e">
        <f>'2.Mapa'!#REF!</f>
        <v>#REF!</v>
      </c>
      <c r="AT71" s="31" t="e">
        <f>'2.Mapa'!#REF!</f>
        <v>#REF!</v>
      </c>
      <c r="AU71" s="31" t="e">
        <f>'2.Mapa'!#REF!</f>
        <v>#REF!</v>
      </c>
      <c r="AV71" s="31" t="e">
        <f>'2.Mapa'!#REF!</f>
        <v>#REF!</v>
      </c>
      <c r="AW71" s="31" t="e">
        <f>'2.Mapa'!#REF!</f>
        <v>#REF!</v>
      </c>
      <c r="AX71" s="31" t="e">
        <f>'2.Mapa'!#REF!</f>
        <v>#REF!</v>
      </c>
      <c r="AY71" s="31" t="e">
        <f>'2.Mapa'!#REF!</f>
        <v>#REF!</v>
      </c>
      <c r="AZ71" s="31" t="e">
        <f>'2.Mapa'!#REF!</f>
        <v>#REF!</v>
      </c>
      <c r="BA71" s="31" t="e">
        <f>'2.Mapa'!#REF!</f>
        <v>#REF!</v>
      </c>
      <c r="BB71" s="31" t="e">
        <f>'2.Mapa'!#REF!</f>
        <v>#REF!</v>
      </c>
      <c r="BC71" s="31" t="e">
        <f>'2.Mapa'!#REF!</f>
        <v>#REF!</v>
      </c>
      <c r="BD71" s="31" t="e">
        <f>'2.Mapa'!#REF!</f>
        <v>#REF!</v>
      </c>
      <c r="BE71" s="31" t="e">
        <f>'2.Mapa'!#REF!</f>
        <v>#REF!</v>
      </c>
      <c r="BF71" s="31" t="e">
        <f>'2.Mapa'!#REF!</f>
        <v>#REF!</v>
      </c>
      <c r="BG71" s="31" t="e">
        <f>'2.Mapa'!#REF!</f>
        <v>#REF!</v>
      </c>
      <c r="BH71" s="31" t="e">
        <f>'2.Mapa'!#REF!</f>
        <v>#REF!</v>
      </c>
      <c r="BI71" s="31" t="e">
        <f>'2.Mapa'!#REF!</f>
        <v>#REF!</v>
      </c>
    </row>
    <row r="72" spans="1:61" ht="24.75" customHeight="1" x14ac:dyDescent="0.3">
      <c r="A72" s="5">
        <v>402</v>
      </c>
      <c r="B72" s="1" t="e">
        <f t="shared" si="1"/>
        <v>#REF!</v>
      </c>
      <c r="C72" s="31" t="e">
        <f>'2.Mapa'!#REF!</f>
        <v>#REF!</v>
      </c>
      <c r="D72" s="31" t="e">
        <f>'2.Mapa'!#REF!</f>
        <v>#REF!</v>
      </c>
      <c r="E72" s="31" t="e">
        <f>'2.Mapa'!#REF!</f>
        <v>#REF!</v>
      </c>
      <c r="F72" s="31" t="e">
        <f>'2.Mapa'!#REF!</f>
        <v>#REF!</v>
      </c>
      <c r="G72" s="31" t="e">
        <f>'2.Mapa'!#REF!</f>
        <v>#REF!</v>
      </c>
      <c r="H72" s="31" t="e">
        <f>'2.Mapa'!#REF!</f>
        <v>#REF!</v>
      </c>
      <c r="I72" s="31" t="e">
        <f>'2.Mapa'!#REF!</f>
        <v>#REF!</v>
      </c>
      <c r="J72" s="31" t="e">
        <f>'2.Mapa'!#REF!</f>
        <v>#REF!</v>
      </c>
      <c r="K72" s="31" t="e">
        <f>'2.Mapa'!#REF!</f>
        <v>#REF!</v>
      </c>
      <c r="L72" s="31" t="e">
        <f>'2.Mapa'!#REF!</f>
        <v>#REF!</v>
      </c>
      <c r="M72" s="31" t="e">
        <f>'2.Mapa'!#REF!</f>
        <v>#REF!</v>
      </c>
      <c r="N72" s="31" t="e">
        <f>'2.Mapa'!#REF!</f>
        <v>#REF!</v>
      </c>
      <c r="O72" s="31" t="e">
        <f>'2.Mapa'!#REF!</f>
        <v>#REF!</v>
      </c>
      <c r="P72" s="31" t="e">
        <f>'2.Mapa'!#REF!</f>
        <v>#REF!</v>
      </c>
      <c r="Q72" s="31" t="e">
        <f>'2.Mapa'!#REF!</f>
        <v>#REF!</v>
      </c>
      <c r="R72" s="31" t="e">
        <f>'2.Mapa'!#REF!</f>
        <v>#REF!</v>
      </c>
      <c r="S72" s="31" t="e">
        <f>'2.Mapa'!#REF!</f>
        <v>#REF!</v>
      </c>
      <c r="T72" s="31" t="e">
        <f>'2.Mapa'!#REF!</f>
        <v>#REF!</v>
      </c>
      <c r="U72" s="31" t="e">
        <f>'2.Mapa'!#REF!</f>
        <v>#REF!</v>
      </c>
      <c r="V72" s="31" t="e">
        <f>'2.Mapa'!#REF!</f>
        <v>#REF!</v>
      </c>
      <c r="W72" s="31" t="e">
        <f>'2.Mapa'!#REF!</f>
        <v>#REF!</v>
      </c>
      <c r="X72" s="31" t="e">
        <f>'2.Mapa'!#REF!</f>
        <v>#REF!</v>
      </c>
      <c r="Y72" s="31" t="e">
        <f>'2.Mapa'!#REF!</f>
        <v>#REF!</v>
      </c>
      <c r="Z72" s="31" t="e">
        <f>'2.Mapa'!#REF!</f>
        <v>#REF!</v>
      </c>
      <c r="AA72" s="31" t="e">
        <f>'2.Mapa'!#REF!</f>
        <v>#REF!</v>
      </c>
      <c r="AB72" s="31" t="e">
        <f>'2.Mapa'!#REF!</f>
        <v>#REF!</v>
      </c>
      <c r="AC72" s="31" t="e">
        <f>'2.Mapa'!#REF!</f>
        <v>#REF!</v>
      </c>
      <c r="AD72" s="31" t="e">
        <f>'2.Mapa'!#REF!</f>
        <v>#REF!</v>
      </c>
      <c r="AE72" s="31" t="e">
        <f>'2.Mapa'!#REF!</f>
        <v>#REF!</v>
      </c>
      <c r="AF72" s="31" t="e">
        <f>'2.Mapa'!#REF!</f>
        <v>#REF!</v>
      </c>
      <c r="AG72" s="31" t="e">
        <f>'2.Mapa'!#REF!</f>
        <v>#REF!</v>
      </c>
      <c r="AH72" s="31" t="e">
        <f>'2.Mapa'!#REF!</f>
        <v>#REF!</v>
      </c>
      <c r="AI72" s="31" t="e">
        <f>'2.Mapa'!#REF!</f>
        <v>#REF!</v>
      </c>
      <c r="AJ72" s="31" t="e">
        <f>'2.Mapa'!#REF!</f>
        <v>#REF!</v>
      </c>
      <c r="AK72" s="31" t="e">
        <f>'2.Mapa'!#REF!</f>
        <v>#REF!</v>
      </c>
      <c r="AL72" s="31" t="e">
        <f>'2.Mapa'!#REF!</f>
        <v>#REF!</v>
      </c>
      <c r="AM72" s="31" t="e">
        <f>'2.Mapa'!#REF!</f>
        <v>#REF!</v>
      </c>
      <c r="AN72" s="31" t="e">
        <f>'2.Mapa'!#REF!</f>
        <v>#REF!</v>
      </c>
      <c r="AO72" s="31" t="e">
        <f>'2.Mapa'!#REF!</f>
        <v>#REF!</v>
      </c>
      <c r="AP72" s="31" t="e">
        <f>'2.Mapa'!#REF!</f>
        <v>#REF!</v>
      </c>
      <c r="AQ72" s="31" t="e">
        <f>'2.Mapa'!#REF!</f>
        <v>#REF!</v>
      </c>
      <c r="AR72" s="31" t="e">
        <f>'2.Mapa'!#REF!</f>
        <v>#REF!</v>
      </c>
      <c r="AS72" s="31" t="e">
        <f>'2.Mapa'!#REF!</f>
        <v>#REF!</v>
      </c>
      <c r="AT72" s="31" t="e">
        <f>'2.Mapa'!#REF!</f>
        <v>#REF!</v>
      </c>
      <c r="AU72" s="31" t="e">
        <f>'2.Mapa'!#REF!</f>
        <v>#REF!</v>
      </c>
      <c r="AV72" s="31" t="e">
        <f>'2.Mapa'!#REF!</f>
        <v>#REF!</v>
      </c>
      <c r="AW72" s="31" t="e">
        <f>'2.Mapa'!#REF!</f>
        <v>#REF!</v>
      </c>
      <c r="AX72" s="31" t="e">
        <f>'2.Mapa'!#REF!</f>
        <v>#REF!</v>
      </c>
      <c r="AY72" s="31" t="e">
        <f>'2.Mapa'!#REF!</f>
        <v>#REF!</v>
      </c>
      <c r="AZ72" s="31" t="e">
        <f>'2.Mapa'!#REF!</f>
        <v>#REF!</v>
      </c>
      <c r="BA72" s="31" t="e">
        <f>'2.Mapa'!#REF!</f>
        <v>#REF!</v>
      </c>
      <c r="BB72" s="31" t="e">
        <f>'2.Mapa'!#REF!</f>
        <v>#REF!</v>
      </c>
      <c r="BC72" s="31" t="e">
        <f>'2.Mapa'!#REF!</f>
        <v>#REF!</v>
      </c>
      <c r="BD72" s="31" t="e">
        <f>'2.Mapa'!#REF!</f>
        <v>#REF!</v>
      </c>
      <c r="BE72" s="31" t="e">
        <f>'2.Mapa'!#REF!</f>
        <v>#REF!</v>
      </c>
      <c r="BF72" s="31" t="e">
        <f>'2.Mapa'!#REF!</f>
        <v>#REF!</v>
      </c>
      <c r="BG72" s="31" t="e">
        <f>'2.Mapa'!#REF!</f>
        <v>#REF!</v>
      </c>
      <c r="BH72" s="31" t="e">
        <f>'2.Mapa'!#REF!</f>
        <v>#REF!</v>
      </c>
      <c r="BI72" s="31" t="e">
        <f>'2.Mapa'!#REF!</f>
        <v>#REF!</v>
      </c>
    </row>
    <row r="73" spans="1:61" ht="24.75" customHeight="1" x14ac:dyDescent="0.3">
      <c r="A73" s="5">
        <v>408</v>
      </c>
      <c r="B73" s="1" t="e">
        <f t="shared" si="1"/>
        <v>#REF!</v>
      </c>
      <c r="C73" s="31" t="e">
        <f>'2.Mapa'!#REF!</f>
        <v>#REF!</v>
      </c>
      <c r="D73" s="31" t="e">
        <f>'2.Mapa'!#REF!</f>
        <v>#REF!</v>
      </c>
      <c r="E73" s="31" t="e">
        <f>'2.Mapa'!#REF!</f>
        <v>#REF!</v>
      </c>
      <c r="F73" s="31" t="e">
        <f>'2.Mapa'!#REF!</f>
        <v>#REF!</v>
      </c>
      <c r="G73" s="31" t="e">
        <f>'2.Mapa'!#REF!</f>
        <v>#REF!</v>
      </c>
      <c r="H73" s="31" t="e">
        <f>'2.Mapa'!#REF!</f>
        <v>#REF!</v>
      </c>
      <c r="I73" s="31" t="e">
        <f>'2.Mapa'!#REF!</f>
        <v>#REF!</v>
      </c>
      <c r="J73" s="31" t="e">
        <f>'2.Mapa'!#REF!</f>
        <v>#REF!</v>
      </c>
      <c r="K73" s="31" t="e">
        <f>'2.Mapa'!#REF!</f>
        <v>#REF!</v>
      </c>
      <c r="L73" s="31" t="e">
        <f>'2.Mapa'!#REF!</f>
        <v>#REF!</v>
      </c>
      <c r="M73" s="31" t="e">
        <f>'2.Mapa'!#REF!</f>
        <v>#REF!</v>
      </c>
      <c r="N73" s="31" t="e">
        <f>'2.Mapa'!#REF!</f>
        <v>#REF!</v>
      </c>
      <c r="O73" s="31" t="e">
        <f>'2.Mapa'!#REF!</f>
        <v>#REF!</v>
      </c>
      <c r="P73" s="31" t="e">
        <f>'2.Mapa'!#REF!</f>
        <v>#REF!</v>
      </c>
      <c r="Q73" s="31" t="e">
        <f>'2.Mapa'!#REF!</f>
        <v>#REF!</v>
      </c>
      <c r="R73" s="31" t="e">
        <f>'2.Mapa'!#REF!</f>
        <v>#REF!</v>
      </c>
      <c r="S73" s="31" t="e">
        <f>'2.Mapa'!#REF!</f>
        <v>#REF!</v>
      </c>
      <c r="T73" s="31" t="e">
        <f>'2.Mapa'!#REF!</f>
        <v>#REF!</v>
      </c>
      <c r="U73" s="31" t="e">
        <f>'2.Mapa'!#REF!</f>
        <v>#REF!</v>
      </c>
      <c r="V73" s="31" t="e">
        <f>'2.Mapa'!#REF!</f>
        <v>#REF!</v>
      </c>
      <c r="W73" s="31" t="e">
        <f>'2.Mapa'!#REF!</f>
        <v>#REF!</v>
      </c>
      <c r="X73" s="31" t="e">
        <f>'2.Mapa'!#REF!</f>
        <v>#REF!</v>
      </c>
      <c r="Y73" s="31" t="e">
        <f>'2.Mapa'!#REF!</f>
        <v>#REF!</v>
      </c>
      <c r="Z73" s="31" t="e">
        <f>'2.Mapa'!#REF!</f>
        <v>#REF!</v>
      </c>
      <c r="AA73" s="31" t="e">
        <f>'2.Mapa'!#REF!</f>
        <v>#REF!</v>
      </c>
      <c r="AB73" s="31" t="e">
        <f>'2.Mapa'!#REF!</f>
        <v>#REF!</v>
      </c>
      <c r="AC73" s="31" t="e">
        <f>'2.Mapa'!#REF!</f>
        <v>#REF!</v>
      </c>
      <c r="AD73" s="31" t="e">
        <f>'2.Mapa'!#REF!</f>
        <v>#REF!</v>
      </c>
      <c r="AE73" s="31" t="e">
        <f>'2.Mapa'!#REF!</f>
        <v>#REF!</v>
      </c>
      <c r="AF73" s="31" t="e">
        <f>'2.Mapa'!#REF!</f>
        <v>#REF!</v>
      </c>
      <c r="AG73" s="31" t="e">
        <f>'2.Mapa'!#REF!</f>
        <v>#REF!</v>
      </c>
      <c r="AH73" s="31" t="e">
        <f>'2.Mapa'!#REF!</f>
        <v>#REF!</v>
      </c>
      <c r="AI73" s="31" t="e">
        <f>'2.Mapa'!#REF!</f>
        <v>#REF!</v>
      </c>
      <c r="AJ73" s="31" t="e">
        <f>'2.Mapa'!#REF!</f>
        <v>#REF!</v>
      </c>
      <c r="AK73" s="31" t="e">
        <f>'2.Mapa'!#REF!</f>
        <v>#REF!</v>
      </c>
      <c r="AL73" s="31" t="e">
        <f>'2.Mapa'!#REF!</f>
        <v>#REF!</v>
      </c>
      <c r="AM73" s="31" t="e">
        <f>'2.Mapa'!#REF!</f>
        <v>#REF!</v>
      </c>
      <c r="AN73" s="31" t="e">
        <f>'2.Mapa'!#REF!</f>
        <v>#REF!</v>
      </c>
      <c r="AO73" s="31" t="e">
        <f>'2.Mapa'!#REF!</f>
        <v>#REF!</v>
      </c>
      <c r="AP73" s="31" t="e">
        <f>'2.Mapa'!#REF!</f>
        <v>#REF!</v>
      </c>
      <c r="AQ73" s="31" t="e">
        <f>'2.Mapa'!#REF!</f>
        <v>#REF!</v>
      </c>
      <c r="AR73" s="31" t="e">
        <f>'2.Mapa'!#REF!</f>
        <v>#REF!</v>
      </c>
      <c r="AS73" s="31" t="e">
        <f>'2.Mapa'!#REF!</f>
        <v>#REF!</v>
      </c>
      <c r="AT73" s="31" t="e">
        <f>'2.Mapa'!#REF!</f>
        <v>#REF!</v>
      </c>
      <c r="AU73" s="31" t="e">
        <f>'2.Mapa'!#REF!</f>
        <v>#REF!</v>
      </c>
      <c r="AV73" s="31" t="e">
        <f>'2.Mapa'!#REF!</f>
        <v>#REF!</v>
      </c>
      <c r="AW73" s="31" t="e">
        <f>'2.Mapa'!#REF!</f>
        <v>#REF!</v>
      </c>
      <c r="AX73" s="31" t="e">
        <f>'2.Mapa'!#REF!</f>
        <v>#REF!</v>
      </c>
      <c r="AY73" s="31" t="e">
        <f>'2.Mapa'!#REF!</f>
        <v>#REF!</v>
      </c>
      <c r="AZ73" s="31" t="e">
        <f>'2.Mapa'!#REF!</f>
        <v>#REF!</v>
      </c>
      <c r="BA73" s="31" t="e">
        <f>'2.Mapa'!#REF!</f>
        <v>#REF!</v>
      </c>
      <c r="BB73" s="31" t="e">
        <f>'2.Mapa'!#REF!</f>
        <v>#REF!</v>
      </c>
      <c r="BC73" s="31" t="e">
        <f>'2.Mapa'!#REF!</f>
        <v>#REF!</v>
      </c>
      <c r="BD73" s="31" t="e">
        <f>'2.Mapa'!#REF!</f>
        <v>#REF!</v>
      </c>
      <c r="BE73" s="31" t="e">
        <f>'2.Mapa'!#REF!</f>
        <v>#REF!</v>
      </c>
      <c r="BF73" s="31" t="e">
        <f>'2.Mapa'!#REF!</f>
        <v>#REF!</v>
      </c>
      <c r="BG73" s="31" t="e">
        <f>'2.Mapa'!#REF!</f>
        <v>#REF!</v>
      </c>
      <c r="BH73" s="31" t="e">
        <f>'2.Mapa'!#REF!</f>
        <v>#REF!</v>
      </c>
      <c r="BI73" s="31" t="e">
        <f>'2.Mapa'!#REF!</f>
        <v>#REF!</v>
      </c>
    </row>
    <row r="74" spans="1:61" ht="24.75" customHeight="1" x14ac:dyDescent="0.3">
      <c r="A74" s="5">
        <v>414</v>
      </c>
      <c r="B74" s="1" t="e">
        <f t="shared" si="1"/>
        <v>#REF!</v>
      </c>
      <c r="C74" s="31" t="e">
        <f>'2.Mapa'!#REF!</f>
        <v>#REF!</v>
      </c>
      <c r="D74" s="31" t="e">
        <f>'2.Mapa'!#REF!</f>
        <v>#REF!</v>
      </c>
      <c r="E74" s="31" t="e">
        <f>'2.Mapa'!#REF!</f>
        <v>#REF!</v>
      </c>
      <c r="F74" s="31" t="e">
        <f>'2.Mapa'!#REF!</f>
        <v>#REF!</v>
      </c>
      <c r="G74" s="31" t="e">
        <f>'2.Mapa'!#REF!</f>
        <v>#REF!</v>
      </c>
      <c r="H74" s="31" t="e">
        <f>'2.Mapa'!#REF!</f>
        <v>#REF!</v>
      </c>
      <c r="I74" s="31" t="e">
        <f>'2.Mapa'!#REF!</f>
        <v>#REF!</v>
      </c>
      <c r="J74" s="31" t="e">
        <f>'2.Mapa'!#REF!</f>
        <v>#REF!</v>
      </c>
      <c r="K74" s="31" t="e">
        <f>'2.Mapa'!#REF!</f>
        <v>#REF!</v>
      </c>
      <c r="L74" s="31" t="e">
        <f>'2.Mapa'!#REF!</f>
        <v>#REF!</v>
      </c>
      <c r="M74" s="31" t="e">
        <f>'2.Mapa'!#REF!</f>
        <v>#REF!</v>
      </c>
      <c r="N74" s="31" t="e">
        <f>'2.Mapa'!#REF!</f>
        <v>#REF!</v>
      </c>
      <c r="O74" s="31" t="e">
        <f>'2.Mapa'!#REF!</f>
        <v>#REF!</v>
      </c>
      <c r="P74" s="31" t="e">
        <f>'2.Mapa'!#REF!</f>
        <v>#REF!</v>
      </c>
      <c r="Q74" s="31" t="e">
        <f>'2.Mapa'!#REF!</f>
        <v>#REF!</v>
      </c>
      <c r="R74" s="31" t="e">
        <f>'2.Mapa'!#REF!</f>
        <v>#REF!</v>
      </c>
      <c r="S74" s="31" t="e">
        <f>'2.Mapa'!#REF!</f>
        <v>#REF!</v>
      </c>
      <c r="T74" s="31" t="e">
        <f>'2.Mapa'!#REF!</f>
        <v>#REF!</v>
      </c>
      <c r="U74" s="31" t="e">
        <f>'2.Mapa'!#REF!</f>
        <v>#REF!</v>
      </c>
      <c r="V74" s="31" t="e">
        <f>'2.Mapa'!#REF!</f>
        <v>#REF!</v>
      </c>
      <c r="W74" s="31" t="e">
        <f>'2.Mapa'!#REF!</f>
        <v>#REF!</v>
      </c>
      <c r="X74" s="31" t="e">
        <f>'2.Mapa'!#REF!</f>
        <v>#REF!</v>
      </c>
      <c r="Y74" s="31" t="e">
        <f>'2.Mapa'!#REF!</f>
        <v>#REF!</v>
      </c>
      <c r="Z74" s="31" t="e">
        <f>'2.Mapa'!#REF!</f>
        <v>#REF!</v>
      </c>
      <c r="AA74" s="31" t="e">
        <f>'2.Mapa'!#REF!</f>
        <v>#REF!</v>
      </c>
      <c r="AB74" s="31" t="e">
        <f>'2.Mapa'!#REF!</f>
        <v>#REF!</v>
      </c>
      <c r="AC74" s="31" t="e">
        <f>'2.Mapa'!#REF!</f>
        <v>#REF!</v>
      </c>
      <c r="AD74" s="31" t="e">
        <f>'2.Mapa'!#REF!</f>
        <v>#REF!</v>
      </c>
      <c r="AE74" s="31" t="e">
        <f>'2.Mapa'!#REF!</f>
        <v>#REF!</v>
      </c>
      <c r="AF74" s="31" t="e">
        <f>'2.Mapa'!#REF!</f>
        <v>#REF!</v>
      </c>
      <c r="AG74" s="31" t="e">
        <f>'2.Mapa'!#REF!</f>
        <v>#REF!</v>
      </c>
      <c r="AH74" s="31" t="e">
        <f>'2.Mapa'!#REF!</f>
        <v>#REF!</v>
      </c>
      <c r="AI74" s="31" t="e">
        <f>'2.Mapa'!#REF!</f>
        <v>#REF!</v>
      </c>
      <c r="AJ74" s="31" t="e">
        <f>'2.Mapa'!#REF!</f>
        <v>#REF!</v>
      </c>
      <c r="AK74" s="31" t="e">
        <f>'2.Mapa'!#REF!</f>
        <v>#REF!</v>
      </c>
      <c r="AL74" s="31" t="e">
        <f>'2.Mapa'!#REF!</f>
        <v>#REF!</v>
      </c>
      <c r="AM74" s="31" t="e">
        <f>'2.Mapa'!#REF!</f>
        <v>#REF!</v>
      </c>
      <c r="AN74" s="31" t="e">
        <f>'2.Mapa'!#REF!</f>
        <v>#REF!</v>
      </c>
      <c r="AO74" s="31" t="e">
        <f>'2.Mapa'!#REF!</f>
        <v>#REF!</v>
      </c>
      <c r="AP74" s="31" t="e">
        <f>'2.Mapa'!#REF!</f>
        <v>#REF!</v>
      </c>
      <c r="AQ74" s="31" t="e">
        <f>'2.Mapa'!#REF!</f>
        <v>#REF!</v>
      </c>
      <c r="AR74" s="31" t="e">
        <f>'2.Mapa'!#REF!</f>
        <v>#REF!</v>
      </c>
      <c r="AS74" s="31" t="e">
        <f>'2.Mapa'!#REF!</f>
        <v>#REF!</v>
      </c>
      <c r="AT74" s="31" t="e">
        <f>'2.Mapa'!#REF!</f>
        <v>#REF!</v>
      </c>
      <c r="AU74" s="31" t="e">
        <f>'2.Mapa'!#REF!</f>
        <v>#REF!</v>
      </c>
      <c r="AV74" s="31" t="e">
        <f>'2.Mapa'!#REF!</f>
        <v>#REF!</v>
      </c>
      <c r="AW74" s="31" t="e">
        <f>'2.Mapa'!#REF!</f>
        <v>#REF!</v>
      </c>
      <c r="AX74" s="31" t="e">
        <f>'2.Mapa'!#REF!</f>
        <v>#REF!</v>
      </c>
      <c r="AY74" s="31" t="e">
        <f>'2.Mapa'!#REF!</f>
        <v>#REF!</v>
      </c>
      <c r="AZ74" s="31" t="e">
        <f>'2.Mapa'!#REF!</f>
        <v>#REF!</v>
      </c>
      <c r="BA74" s="31" t="e">
        <f>'2.Mapa'!#REF!</f>
        <v>#REF!</v>
      </c>
      <c r="BB74" s="31" t="e">
        <f>'2.Mapa'!#REF!</f>
        <v>#REF!</v>
      </c>
      <c r="BC74" s="31" t="e">
        <f>'2.Mapa'!#REF!</f>
        <v>#REF!</v>
      </c>
      <c r="BD74" s="31" t="e">
        <f>'2.Mapa'!#REF!</f>
        <v>#REF!</v>
      </c>
      <c r="BE74" s="31" t="e">
        <f>'2.Mapa'!#REF!</f>
        <v>#REF!</v>
      </c>
      <c r="BF74" s="31" t="e">
        <f>'2.Mapa'!#REF!</f>
        <v>#REF!</v>
      </c>
      <c r="BG74" s="31" t="e">
        <f>'2.Mapa'!#REF!</f>
        <v>#REF!</v>
      </c>
      <c r="BH74" s="31" t="e">
        <f>'2.Mapa'!#REF!</f>
        <v>#REF!</v>
      </c>
      <c r="BI74" s="31" t="e">
        <f>'2.Mapa'!#REF!</f>
        <v>#REF!</v>
      </c>
    </row>
    <row r="75" spans="1:61" ht="24.75" customHeight="1" x14ac:dyDescent="0.3">
      <c r="A75" s="5">
        <v>420</v>
      </c>
      <c r="B75" s="1" t="e">
        <f t="shared" si="1"/>
        <v>#REF!</v>
      </c>
      <c r="C75" s="31" t="e">
        <f>'2.Mapa'!#REF!</f>
        <v>#REF!</v>
      </c>
      <c r="D75" s="31" t="e">
        <f>'2.Mapa'!#REF!</f>
        <v>#REF!</v>
      </c>
      <c r="E75" s="31" t="e">
        <f>'2.Mapa'!#REF!</f>
        <v>#REF!</v>
      </c>
      <c r="F75" s="31" t="e">
        <f>'2.Mapa'!#REF!</f>
        <v>#REF!</v>
      </c>
      <c r="G75" s="31" t="e">
        <f>'2.Mapa'!#REF!</f>
        <v>#REF!</v>
      </c>
      <c r="H75" s="31" t="e">
        <f>'2.Mapa'!#REF!</f>
        <v>#REF!</v>
      </c>
      <c r="I75" s="31" t="e">
        <f>'2.Mapa'!#REF!</f>
        <v>#REF!</v>
      </c>
      <c r="J75" s="31" t="e">
        <f>'2.Mapa'!#REF!</f>
        <v>#REF!</v>
      </c>
      <c r="K75" s="31" t="e">
        <f>'2.Mapa'!#REF!</f>
        <v>#REF!</v>
      </c>
      <c r="L75" s="31" t="e">
        <f>'2.Mapa'!#REF!</f>
        <v>#REF!</v>
      </c>
      <c r="M75" s="31" t="e">
        <f>'2.Mapa'!#REF!</f>
        <v>#REF!</v>
      </c>
      <c r="N75" s="31" t="e">
        <f>'2.Mapa'!#REF!</f>
        <v>#REF!</v>
      </c>
      <c r="O75" s="31" t="e">
        <f>'2.Mapa'!#REF!</f>
        <v>#REF!</v>
      </c>
      <c r="P75" s="31" t="e">
        <f>'2.Mapa'!#REF!</f>
        <v>#REF!</v>
      </c>
      <c r="Q75" s="31" t="e">
        <f>'2.Mapa'!#REF!</f>
        <v>#REF!</v>
      </c>
      <c r="R75" s="31" t="e">
        <f>'2.Mapa'!#REF!</f>
        <v>#REF!</v>
      </c>
      <c r="S75" s="31" t="e">
        <f>'2.Mapa'!#REF!</f>
        <v>#REF!</v>
      </c>
      <c r="T75" s="31" t="e">
        <f>'2.Mapa'!#REF!</f>
        <v>#REF!</v>
      </c>
      <c r="U75" s="31" t="e">
        <f>'2.Mapa'!#REF!</f>
        <v>#REF!</v>
      </c>
      <c r="V75" s="31" t="e">
        <f>'2.Mapa'!#REF!</f>
        <v>#REF!</v>
      </c>
      <c r="W75" s="31" t="e">
        <f>'2.Mapa'!#REF!</f>
        <v>#REF!</v>
      </c>
      <c r="X75" s="31" t="e">
        <f>'2.Mapa'!#REF!</f>
        <v>#REF!</v>
      </c>
      <c r="Y75" s="31" t="e">
        <f>'2.Mapa'!#REF!</f>
        <v>#REF!</v>
      </c>
      <c r="Z75" s="31" t="e">
        <f>'2.Mapa'!#REF!</f>
        <v>#REF!</v>
      </c>
      <c r="AA75" s="31" t="e">
        <f>'2.Mapa'!#REF!</f>
        <v>#REF!</v>
      </c>
      <c r="AB75" s="31" t="e">
        <f>'2.Mapa'!#REF!</f>
        <v>#REF!</v>
      </c>
      <c r="AC75" s="31" t="e">
        <f>'2.Mapa'!#REF!</f>
        <v>#REF!</v>
      </c>
      <c r="AD75" s="31" t="e">
        <f>'2.Mapa'!#REF!</f>
        <v>#REF!</v>
      </c>
      <c r="AE75" s="31" t="e">
        <f>'2.Mapa'!#REF!</f>
        <v>#REF!</v>
      </c>
      <c r="AF75" s="31" t="e">
        <f>'2.Mapa'!#REF!</f>
        <v>#REF!</v>
      </c>
      <c r="AG75" s="31" t="e">
        <f>'2.Mapa'!#REF!</f>
        <v>#REF!</v>
      </c>
      <c r="AH75" s="31" t="e">
        <f>'2.Mapa'!#REF!</f>
        <v>#REF!</v>
      </c>
      <c r="AI75" s="31" t="e">
        <f>'2.Mapa'!#REF!</f>
        <v>#REF!</v>
      </c>
      <c r="AJ75" s="31" t="e">
        <f>'2.Mapa'!#REF!</f>
        <v>#REF!</v>
      </c>
      <c r="AK75" s="31" t="e">
        <f>'2.Mapa'!#REF!</f>
        <v>#REF!</v>
      </c>
      <c r="AL75" s="31" t="e">
        <f>'2.Mapa'!#REF!</f>
        <v>#REF!</v>
      </c>
      <c r="AM75" s="31" t="e">
        <f>'2.Mapa'!#REF!</f>
        <v>#REF!</v>
      </c>
      <c r="AN75" s="31" t="e">
        <f>'2.Mapa'!#REF!</f>
        <v>#REF!</v>
      </c>
      <c r="AO75" s="31" t="e">
        <f>'2.Mapa'!#REF!</f>
        <v>#REF!</v>
      </c>
      <c r="AP75" s="31" t="e">
        <f>'2.Mapa'!#REF!</f>
        <v>#REF!</v>
      </c>
      <c r="AQ75" s="31" t="e">
        <f>'2.Mapa'!#REF!</f>
        <v>#REF!</v>
      </c>
      <c r="AR75" s="31" t="e">
        <f>'2.Mapa'!#REF!</f>
        <v>#REF!</v>
      </c>
      <c r="AS75" s="31" t="e">
        <f>'2.Mapa'!#REF!</f>
        <v>#REF!</v>
      </c>
      <c r="AT75" s="31" t="e">
        <f>'2.Mapa'!#REF!</f>
        <v>#REF!</v>
      </c>
      <c r="AU75" s="31" t="e">
        <f>'2.Mapa'!#REF!</f>
        <v>#REF!</v>
      </c>
      <c r="AV75" s="31" t="e">
        <f>'2.Mapa'!#REF!</f>
        <v>#REF!</v>
      </c>
      <c r="AW75" s="31" t="e">
        <f>'2.Mapa'!#REF!</f>
        <v>#REF!</v>
      </c>
      <c r="AX75" s="31" t="e">
        <f>'2.Mapa'!#REF!</f>
        <v>#REF!</v>
      </c>
      <c r="AY75" s="31" t="e">
        <f>'2.Mapa'!#REF!</f>
        <v>#REF!</v>
      </c>
      <c r="AZ75" s="31" t="e">
        <f>'2.Mapa'!#REF!</f>
        <v>#REF!</v>
      </c>
      <c r="BA75" s="31" t="e">
        <f>'2.Mapa'!#REF!</f>
        <v>#REF!</v>
      </c>
      <c r="BB75" s="31" t="e">
        <f>'2.Mapa'!#REF!</f>
        <v>#REF!</v>
      </c>
      <c r="BC75" s="31" t="e">
        <f>'2.Mapa'!#REF!</f>
        <v>#REF!</v>
      </c>
      <c r="BD75" s="31" t="e">
        <f>'2.Mapa'!#REF!</f>
        <v>#REF!</v>
      </c>
      <c r="BE75" s="31" t="e">
        <f>'2.Mapa'!#REF!</f>
        <v>#REF!</v>
      </c>
      <c r="BF75" s="31" t="e">
        <f>'2.Mapa'!#REF!</f>
        <v>#REF!</v>
      </c>
      <c r="BG75" s="31" t="e">
        <f>'2.Mapa'!#REF!</f>
        <v>#REF!</v>
      </c>
      <c r="BH75" s="31" t="e">
        <f>'2.Mapa'!#REF!</f>
        <v>#REF!</v>
      </c>
      <c r="BI75" s="31" t="e">
        <f>'2.Mapa'!#REF!</f>
        <v>#REF!</v>
      </c>
    </row>
    <row r="76" spans="1:61" ht="24.75" customHeight="1" x14ac:dyDescent="0.3">
      <c r="A76" s="5">
        <v>426</v>
      </c>
      <c r="B76" s="1" t="e">
        <f t="shared" si="1"/>
        <v>#REF!</v>
      </c>
      <c r="C76" s="31" t="e">
        <f>'2.Mapa'!#REF!</f>
        <v>#REF!</v>
      </c>
      <c r="D76" s="31" t="e">
        <f>'2.Mapa'!#REF!</f>
        <v>#REF!</v>
      </c>
      <c r="E76" s="31" t="e">
        <f>'2.Mapa'!#REF!</f>
        <v>#REF!</v>
      </c>
      <c r="F76" s="31" t="e">
        <f>'2.Mapa'!#REF!</f>
        <v>#REF!</v>
      </c>
      <c r="G76" s="31" t="e">
        <f>'2.Mapa'!#REF!</f>
        <v>#REF!</v>
      </c>
      <c r="H76" s="31" t="e">
        <f>'2.Mapa'!#REF!</f>
        <v>#REF!</v>
      </c>
      <c r="I76" s="31" t="e">
        <f>'2.Mapa'!#REF!</f>
        <v>#REF!</v>
      </c>
      <c r="J76" s="31" t="e">
        <f>'2.Mapa'!#REF!</f>
        <v>#REF!</v>
      </c>
      <c r="K76" s="31" t="e">
        <f>'2.Mapa'!#REF!</f>
        <v>#REF!</v>
      </c>
      <c r="L76" s="31" t="e">
        <f>'2.Mapa'!#REF!</f>
        <v>#REF!</v>
      </c>
      <c r="M76" s="31" t="e">
        <f>'2.Mapa'!#REF!</f>
        <v>#REF!</v>
      </c>
      <c r="N76" s="31" t="e">
        <f>'2.Mapa'!#REF!</f>
        <v>#REF!</v>
      </c>
      <c r="O76" s="31" t="e">
        <f>'2.Mapa'!#REF!</f>
        <v>#REF!</v>
      </c>
      <c r="P76" s="31" t="e">
        <f>'2.Mapa'!#REF!</f>
        <v>#REF!</v>
      </c>
      <c r="Q76" s="31" t="e">
        <f>'2.Mapa'!#REF!</f>
        <v>#REF!</v>
      </c>
      <c r="R76" s="31" t="e">
        <f>'2.Mapa'!#REF!</f>
        <v>#REF!</v>
      </c>
      <c r="S76" s="31" t="e">
        <f>'2.Mapa'!#REF!</f>
        <v>#REF!</v>
      </c>
      <c r="T76" s="31" t="e">
        <f>'2.Mapa'!#REF!</f>
        <v>#REF!</v>
      </c>
      <c r="U76" s="31" t="e">
        <f>'2.Mapa'!#REF!</f>
        <v>#REF!</v>
      </c>
      <c r="V76" s="31" t="e">
        <f>'2.Mapa'!#REF!</f>
        <v>#REF!</v>
      </c>
      <c r="W76" s="31" t="e">
        <f>'2.Mapa'!#REF!</f>
        <v>#REF!</v>
      </c>
      <c r="X76" s="31" t="e">
        <f>'2.Mapa'!#REF!</f>
        <v>#REF!</v>
      </c>
      <c r="Y76" s="31" t="e">
        <f>'2.Mapa'!#REF!</f>
        <v>#REF!</v>
      </c>
      <c r="Z76" s="31" t="e">
        <f>'2.Mapa'!#REF!</f>
        <v>#REF!</v>
      </c>
      <c r="AA76" s="31" t="e">
        <f>'2.Mapa'!#REF!</f>
        <v>#REF!</v>
      </c>
      <c r="AB76" s="31" t="e">
        <f>'2.Mapa'!#REF!</f>
        <v>#REF!</v>
      </c>
      <c r="AC76" s="31" t="e">
        <f>'2.Mapa'!#REF!</f>
        <v>#REF!</v>
      </c>
      <c r="AD76" s="31" t="e">
        <f>'2.Mapa'!#REF!</f>
        <v>#REF!</v>
      </c>
      <c r="AE76" s="31" t="e">
        <f>'2.Mapa'!#REF!</f>
        <v>#REF!</v>
      </c>
      <c r="AF76" s="31" t="e">
        <f>'2.Mapa'!#REF!</f>
        <v>#REF!</v>
      </c>
      <c r="AG76" s="31" t="e">
        <f>'2.Mapa'!#REF!</f>
        <v>#REF!</v>
      </c>
      <c r="AH76" s="31" t="e">
        <f>'2.Mapa'!#REF!</f>
        <v>#REF!</v>
      </c>
      <c r="AI76" s="31" t="e">
        <f>'2.Mapa'!#REF!</f>
        <v>#REF!</v>
      </c>
      <c r="AJ76" s="31" t="e">
        <f>'2.Mapa'!#REF!</f>
        <v>#REF!</v>
      </c>
      <c r="AK76" s="31" t="e">
        <f>'2.Mapa'!#REF!</f>
        <v>#REF!</v>
      </c>
      <c r="AL76" s="31" t="e">
        <f>'2.Mapa'!#REF!</f>
        <v>#REF!</v>
      </c>
      <c r="AM76" s="31" t="e">
        <f>'2.Mapa'!#REF!</f>
        <v>#REF!</v>
      </c>
      <c r="AN76" s="31" t="e">
        <f>'2.Mapa'!#REF!</f>
        <v>#REF!</v>
      </c>
      <c r="AO76" s="31" t="e">
        <f>'2.Mapa'!#REF!</f>
        <v>#REF!</v>
      </c>
      <c r="AP76" s="31" t="e">
        <f>'2.Mapa'!#REF!</f>
        <v>#REF!</v>
      </c>
      <c r="AQ76" s="31" t="e">
        <f>'2.Mapa'!#REF!</f>
        <v>#REF!</v>
      </c>
      <c r="AR76" s="31" t="e">
        <f>'2.Mapa'!#REF!</f>
        <v>#REF!</v>
      </c>
      <c r="AS76" s="31" t="e">
        <f>'2.Mapa'!#REF!</f>
        <v>#REF!</v>
      </c>
      <c r="AT76" s="31" t="e">
        <f>'2.Mapa'!#REF!</f>
        <v>#REF!</v>
      </c>
      <c r="AU76" s="31" t="e">
        <f>'2.Mapa'!#REF!</f>
        <v>#REF!</v>
      </c>
      <c r="AV76" s="31" t="e">
        <f>'2.Mapa'!#REF!</f>
        <v>#REF!</v>
      </c>
      <c r="AW76" s="31" t="e">
        <f>'2.Mapa'!#REF!</f>
        <v>#REF!</v>
      </c>
      <c r="AX76" s="31" t="e">
        <f>'2.Mapa'!#REF!</f>
        <v>#REF!</v>
      </c>
      <c r="AY76" s="31" t="e">
        <f>'2.Mapa'!#REF!</f>
        <v>#REF!</v>
      </c>
      <c r="AZ76" s="31" t="e">
        <f>'2.Mapa'!#REF!</f>
        <v>#REF!</v>
      </c>
      <c r="BA76" s="31" t="e">
        <f>'2.Mapa'!#REF!</f>
        <v>#REF!</v>
      </c>
      <c r="BB76" s="31" t="e">
        <f>'2.Mapa'!#REF!</f>
        <v>#REF!</v>
      </c>
      <c r="BC76" s="31" t="e">
        <f>'2.Mapa'!#REF!</f>
        <v>#REF!</v>
      </c>
      <c r="BD76" s="31" t="e">
        <f>'2.Mapa'!#REF!</f>
        <v>#REF!</v>
      </c>
      <c r="BE76" s="31" t="e">
        <f>'2.Mapa'!#REF!</f>
        <v>#REF!</v>
      </c>
      <c r="BF76" s="31" t="e">
        <f>'2.Mapa'!#REF!</f>
        <v>#REF!</v>
      </c>
      <c r="BG76" s="31" t="e">
        <f>'2.Mapa'!#REF!</f>
        <v>#REF!</v>
      </c>
      <c r="BH76" s="31" t="e">
        <f>'2.Mapa'!#REF!</f>
        <v>#REF!</v>
      </c>
      <c r="BI76" s="31" t="e">
        <f>'2.Mapa'!#REF!</f>
        <v>#REF!</v>
      </c>
    </row>
    <row r="77" spans="1:61" ht="24.75" customHeight="1" x14ac:dyDescent="0.3">
      <c r="A77" s="5">
        <v>432</v>
      </c>
      <c r="B77" s="1" t="e">
        <f t="shared" si="1"/>
        <v>#REF!</v>
      </c>
      <c r="C77" s="31" t="e">
        <f>'2.Mapa'!#REF!</f>
        <v>#REF!</v>
      </c>
      <c r="D77" s="31" t="e">
        <f>'2.Mapa'!#REF!</f>
        <v>#REF!</v>
      </c>
      <c r="E77" s="31" t="e">
        <f>'2.Mapa'!#REF!</f>
        <v>#REF!</v>
      </c>
      <c r="F77" s="31" t="e">
        <f>'2.Mapa'!#REF!</f>
        <v>#REF!</v>
      </c>
      <c r="G77" s="31" t="e">
        <f>'2.Mapa'!#REF!</f>
        <v>#REF!</v>
      </c>
      <c r="H77" s="31" t="e">
        <f>'2.Mapa'!#REF!</f>
        <v>#REF!</v>
      </c>
      <c r="I77" s="31" t="e">
        <f>'2.Mapa'!#REF!</f>
        <v>#REF!</v>
      </c>
      <c r="J77" s="31" t="e">
        <f>'2.Mapa'!#REF!</f>
        <v>#REF!</v>
      </c>
      <c r="K77" s="31" t="e">
        <f>'2.Mapa'!#REF!</f>
        <v>#REF!</v>
      </c>
      <c r="L77" s="31" t="e">
        <f>'2.Mapa'!#REF!</f>
        <v>#REF!</v>
      </c>
      <c r="M77" s="31" t="e">
        <f>'2.Mapa'!#REF!</f>
        <v>#REF!</v>
      </c>
      <c r="N77" s="31" t="e">
        <f>'2.Mapa'!#REF!</f>
        <v>#REF!</v>
      </c>
      <c r="O77" s="31" t="e">
        <f>'2.Mapa'!#REF!</f>
        <v>#REF!</v>
      </c>
      <c r="P77" s="31" t="e">
        <f>'2.Mapa'!#REF!</f>
        <v>#REF!</v>
      </c>
      <c r="Q77" s="31" t="e">
        <f>'2.Mapa'!#REF!</f>
        <v>#REF!</v>
      </c>
      <c r="R77" s="31" t="e">
        <f>'2.Mapa'!#REF!</f>
        <v>#REF!</v>
      </c>
      <c r="S77" s="31" t="e">
        <f>'2.Mapa'!#REF!</f>
        <v>#REF!</v>
      </c>
      <c r="T77" s="31" t="e">
        <f>'2.Mapa'!#REF!</f>
        <v>#REF!</v>
      </c>
      <c r="U77" s="31" t="e">
        <f>'2.Mapa'!#REF!</f>
        <v>#REF!</v>
      </c>
      <c r="V77" s="31" t="e">
        <f>'2.Mapa'!#REF!</f>
        <v>#REF!</v>
      </c>
      <c r="W77" s="31" t="e">
        <f>'2.Mapa'!#REF!</f>
        <v>#REF!</v>
      </c>
      <c r="X77" s="31" t="e">
        <f>'2.Mapa'!#REF!</f>
        <v>#REF!</v>
      </c>
      <c r="Y77" s="31" t="e">
        <f>'2.Mapa'!#REF!</f>
        <v>#REF!</v>
      </c>
      <c r="Z77" s="31" t="e">
        <f>'2.Mapa'!#REF!</f>
        <v>#REF!</v>
      </c>
      <c r="AA77" s="31" t="e">
        <f>'2.Mapa'!#REF!</f>
        <v>#REF!</v>
      </c>
      <c r="AB77" s="31" t="e">
        <f>'2.Mapa'!#REF!</f>
        <v>#REF!</v>
      </c>
      <c r="AC77" s="31" t="e">
        <f>'2.Mapa'!#REF!</f>
        <v>#REF!</v>
      </c>
      <c r="AD77" s="31" t="e">
        <f>'2.Mapa'!#REF!</f>
        <v>#REF!</v>
      </c>
      <c r="AE77" s="31" t="e">
        <f>'2.Mapa'!#REF!</f>
        <v>#REF!</v>
      </c>
      <c r="AF77" s="31" t="e">
        <f>'2.Mapa'!#REF!</f>
        <v>#REF!</v>
      </c>
      <c r="AG77" s="31" t="e">
        <f>'2.Mapa'!#REF!</f>
        <v>#REF!</v>
      </c>
      <c r="AH77" s="31" t="e">
        <f>'2.Mapa'!#REF!</f>
        <v>#REF!</v>
      </c>
      <c r="AI77" s="31" t="e">
        <f>'2.Mapa'!#REF!</f>
        <v>#REF!</v>
      </c>
      <c r="AJ77" s="31" t="e">
        <f>'2.Mapa'!#REF!</f>
        <v>#REF!</v>
      </c>
      <c r="AK77" s="31" t="e">
        <f>'2.Mapa'!#REF!</f>
        <v>#REF!</v>
      </c>
      <c r="AL77" s="31" t="e">
        <f>'2.Mapa'!#REF!</f>
        <v>#REF!</v>
      </c>
      <c r="AM77" s="31" t="e">
        <f>'2.Mapa'!#REF!</f>
        <v>#REF!</v>
      </c>
      <c r="AN77" s="31" t="e">
        <f>'2.Mapa'!#REF!</f>
        <v>#REF!</v>
      </c>
      <c r="AO77" s="31" t="e">
        <f>'2.Mapa'!#REF!</f>
        <v>#REF!</v>
      </c>
      <c r="AP77" s="31" t="e">
        <f>'2.Mapa'!#REF!</f>
        <v>#REF!</v>
      </c>
      <c r="AQ77" s="31" t="e">
        <f>'2.Mapa'!#REF!</f>
        <v>#REF!</v>
      </c>
      <c r="AR77" s="31" t="e">
        <f>'2.Mapa'!#REF!</f>
        <v>#REF!</v>
      </c>
      <c r="AS77" s="31" t="e">
        <f>'2.Mapa'!#REF!</f>
        <v>#REF!</v>
      </c>
      <c r="AT77" s="31" t="e">
        <f>'2.Mapa'!#REF!</f>
        <v>#REF!</v>
      </c>
      <c r="AU77" s="31" t="e">
        <f>'2.Mapa'!#REF!</f>
        <v>#REF!</v>
      </c>
      <c r="AV77" s="31" t="e">
        <f>'2.Mapa'!#REF!</f>
        <v>#REF!</v>
      </c>
      <c r="AW77" s="31" t="e">
        <f>'2.Mapa'!#REF!</f>
        <v>#REF!</v>
      </c>
      <c r="AX77" s="31" t="e">
        <f>'2.Mapa'!#REF!</f>
        <v>#REF!</v>
      </c>
      <c r="AY77" s="31" t="e">
        <f>'2.Mapa'!#REF!</f>
        <v>#REF!</v>
      </c>
      <c r="AZ77" s="31" t="e">
        <f>'2.Mapa'!#REF!</f>
        <v>#REF!</v>
      </c>
      <c r="BA77" s="31" t="e">
        <f>'2.Mapa'!#REF!</f>
        <v>#REF!</v>
      </c>
      <c r="BB77" s="31" t="e">
        <f>'2.Mapa'!#REF!</f>
        <v>#REF!</v>
      </c>
      <c r="BC77" s="31" t="e">
        <f>'2.Mapa'!#REF!</f>
        <v>#REF!</v>
      </c>
      <c r="BD77" s="31" t="e">
        <f>'2.Mapa'!#REF!</f>
        <v>#REF!</v>
      </c>
      <c r="BE77" s="31" t="e">
        <f>'2.Mapa'!#REF!</f>
        <v>#REF!</v>
      </c>
      <c r="BF77" s="31" t="e">
        <f>'2.Mapa'!#REF!</f>
        <v>#REF!</v>
      </c>
      <c r="BG77" s="31" t="e">
        <f>'2.Mapa'!#REF!</f>
        <v>#REF!</v>
      </c>
      <c r="BH77" s="31" t="e">
        <f>'2.Mapa'!#REF!</f>
        <v>#REF!</v>
      </c>
      <c r="BI77" s="31" t="e">
        <f>'2.Mapa'!#REF!</f>
        <v>#REF!</v>
      </c>
    </row>
    <row r="78" spans="1:61" ht="24.75" customHeight="1" x14ac:dyDescent="0.3">
      <c r="A78" s="5">
        <v>438</v>
      </c>
      <c r="B78" s="1" t="e">
        <f t="shared" si="1"/>
        <v>#REF!</v>
      </c>
      <c r="C78" s="31" t="e">
        <f>'2.Mapa'!#REF!</f>
        <v>#REF!</v>
      </c>
      <c r="D78" s="31" t="e">
        <f>'2.Mapa'!#REF!</f>
        <v>#REF!</v>
      </c>
      <c r="E78" s="31" t="e">
        <f>'2.Mapa'!#REF!</f>
        <v>#REF!</v>
      </c>
      <c r="F78" s="31" t="e">
        <f>'2.Mapa'!#REF!</f>
        <v>#REF!</v>
      </c>
      <c r="G78" s="31" t="e">
        <f>'2.Mapa'!#REF!</f>
        <v>#REF!</v>
      </c>
      <c r="H78" s="31" t="e">
        <f>'2.Mapa'!#REF!</f>
        <v>#REF!</v>
      </c>
      <c r="I78" s="31" t="e">
        <f>'2.Mapa'!#REF!</f>
        <v>#REF!</v>
      </c>
      <c r="J78" s="31" t="e">
        <f>'2.Mapa'!#REF!</f>
        <v>#REF!</v>
      </c>
      <c r="K78" s="31" t="e">
        <f>'2.Mapa'!#REF!</f>
        <v>#REF!</v>
      </c>
      <c r="L78" s="31" t="e">
        <f>'2.Mapa'!#REF!</f>
        <v>#REF!</v>
      </c>
      <c r="M78" s="31" t="e">
        <f>'2.Mapa'!#REF!</f>
        <v>#REF!</v>
      </c>
      <c r="N78" s="31" t="e">
        <f>'2.Mapa'!#REF!</f>
        <v>#REF!</v>
      </c>
      <c r="O78" s="31" t="e">
        <f>'2.Mapa'!#REF!</f>
        <v>#REF!</v>
      </c>
      <c r="P78" s="31" t="e">
        <f>'2.Mapa'!#REF!</f>
        <v>#REF!</v>
      </c>
      <c r="Q78" s="31" t="e">
        <f>'2.Mapa'!#REF!</f>
        <v>#REF!</v>
      </c>
      <c r="R78" s="31" t="e">
        <f>'2.Mapa'!#REF!</f>
        <v>#REF!</v>
      </c>
      <c r="S78" s="31" t="e">
        <f>'2.Mapa'!#REF!</f>
        <v>#REF!</v>
      </c>
      <c r="T78" s="31" t="e">
        <f>'2.Mapa'!#REF!</f>
        <v>#REF!</v>
      </c>
      <c r="U78" s="31" t="e">
        <f>'2.Mapa'!#REF!</f>
        <v>#REF!</v>
      </c>
      <c r="V78" s="31" t="e">
        <f>'2.Mapa'!#REF!</f>
        <v>#REF!</v>
      </c>
      <c r="W78" s="31" t="e">
        <f>'2.Mapa'!#REF!</f>
        <v>#REF!</v>
      </c>
      <c r="X78" s="31" t="e">
        <f>'2.Mapa'!#REF!</f>
        <v>#REF!</v>
      </c>
      <c r="Y78" s="31" t="e">
        <f>'2.Mapa'!#REF!</f>
        <v>#REF!</v>
      </c>
      <c r="Z78" s="31" t="e">
        <f>'2.Mapa'!#REF!</f>
        <v>#REF!</v>
      </c>
      <c r="AA78" s="31" t="e">
        <f>'2.Mapa'!#REF!</f>
        <v>#REF!</v>
      </c>
      <c r="AB78" s="31" t="e">
        <f>'2.Mapa'!#REF!</f>
        <v>#REF!</v>
      </c>
      <c r="AC78" s="31" t="e">
        <f>'2.Mapa'!#REF!</f>
        <v>#REF!</v>
      </c>
      <c r="AD78" s="31" t="e">
        <f>'2.Mapa'!#REF!</f>
        <v>#REF!</v>
      </c>
      <c r="AE78" s="31" t="e">
        <f>'2.Mapa'!#REF!</f>
        <v>#REF!</v>
      </c>
      <c r="AF78" s="31" t="e">
        <f>'2.Mapa'!#REF!</f>
        <v>#REF!</v>
      </c>
      <c r="AG78" s="31" t="e">
        <f>'2.Mapa'!#REF!</f>
        <v>#REF!</v>
      </c>
      <c r="AH78" s="31" t="e">
        <f>'2.Mapa'!#REF!</f>
        <v>#REF!</v>
      </c>
      <c r="AI78" s="31" t="e">
        <f>'2.Mapa'!#REF!</f>
        <v>#REF!</v>
      </c>
      <c r="AJ78" s="31" t="e">
        <f>'2.Mapa'!#REF!</f>
        <v>#REF!</v>
      </c>
      <c r="AK78" s="31" t="e">
        <f>'2.Mapa'!#REF!</f>
        <v>#REF!</v>
      </c>
      <c r="AL78" s="31" t="e">
        <f>'2.Mapa'!#REF!</f>
        <v>#REF!</v>
      </c>
      <c r="AM78" s="31" t="e">
        <f>'2.Mapa'!#REF!</f>
        <v>#REF!</v>
      </c>
      <c r="AN78" s="31" t="e">
        <f>'2.Mapa'!#REF!</f>
        <v>#REF!</v>
      </c>
      <c r="AO78" s="31" t="e">
        <f>'2.Mapa'!#REF!</f>
        <v>#REF!</v>
      </c>
      <c r="AP78" s="31" t="e">
        <f>'2.Mapa'!#REF!</f>
        <v>#REF!</v>
      </c>
      <c r="AQ78" s="31" t="e">
        <f>'2.Mapa'!#REF!</f>
        <v>#REF!</v>
      </c>
      <c r="AR78" s="31" t="e">
        <f>'2.Mapa'!#REF!</f>
        <v>#REF!</v>
      </c>
      <c r="AS78" s="31" t="e">
        <f>'2.Mapa'!#REF!</f>
        <v>#REF!</v>
      </c>
      <c r="AT78" s="31" t="e">
        <f>'2.Mapa'!#REF!</f>
        <v>#REF!</v>
      </c>
      <c r="AU78" s="31" t="e">
        <f>'2.Mapa'!#REF!</f>
        <v>#REF!</v>
      </c>
      <c r="AV78" s="31" t="e">
        <f>'2.Mapa'!#REF!</f>
        <v>#REF!</v>
      </c>
      <c r="AW78" s="31" t="e">
        <f>'2.Mapa'!#REF!</f>
        <v>#REF!</v>
      </c>
      <c r="AX78" s="31" t="e">
        <f>'2.Mapa'!#REF!</f>
        <v>#REF!</v>
      </c>
      <c r="AY78" s="31" t="e">
        <f>'2.Mapa'!#REF!</f>
        <v>#REF!</v>
      </c>
      <c r="AZ78" s="31" t="e">
        <f>'2.Mapa'!#REF!</f>
        <v>#REF!</v>
      </c>
      <c r="BA78" s="31" t="e">
        <f>'2.Mapa'!#REF!</f>
        <v>#REF!</v>
      </c>
      <c r="BB78" s="31" t="e">
        <f>'2.Mapa'!#REF!</f>
        <v>#REF!</v>
      </c>
      <c r="BC78" s="31" t="e">
        <f>'2.Mapa'!#REF!</f>
        <v>#REF!</v>
      </c>
      <c r="BD78" s="31" t="e">
        <f>'2.Mapa'!#REF!</f>
        <v>#REF!</v>
      </c>
      <c r="BE78" s="31" t="e">
        <f>'2.Mapa'!#REF!</f>
        <v>#REF!</v>
      </c>
      <c r="BF78" s="31" t="e">
        <f>'2.Mapa'!#REF!</f>
        <v>#REF!</v>
      </c>
      <c r="BG78" s="31" t="e">
        <f>'2.Mapa'!#REF!</f>
        <v>#REF!</v>
      </c>
      <c r="BH78" s="31" t="e">
        <f>'2.Mapa'!#REF!</f>
        <v>#REF!</v>
      </c>
      <c r="BI78" s="31" t="e">
        <f>'2.Mapa'!#REF!</f>
        <v>#REF!</v>
      </c>
    </row>
    <row r="79" spans="1:61" ht="24.75" customHeight="1" x14ac:dyDescent="0.3">
      <c r="A79" s="5">
        <v>444</v>
      </c>
      <c r="B79" s="1" t="e">
        <f t="shared" si="1"/>
        <v>#REF!</v>
      </c>
      <c r="C79" s="31" t="e">
        <f>'2.Mapa'!#REF!</f>
        <v>#REF!</v>
      </c>
      <c r="D79" s="31" t="e">
        <f>'2.Mapa'!#REF!</f>
        <v>#REF!</v>
      </c>
      <c r="E79" s="31" t="e">
        <f>'2.Mapa'!#REF!</f>
        <v>#REF!</v>
      </c>
      <c r="F79" s="31" t="e">
        <f>'2.Mapa'!#REF!</f>
        <v>#REF!</v>
      </c>
      <c r="G79" s="31" t="e">
        <f>'2.Mapa'!#REF!</f>
        <v>#REF!</v>
      </c>
      <c r="H79" s="31" t="e">
        <f>'2.Mapa'!#REF!</f>
        <v>#REF!</v>
      </c>
      <c r="I79" s="31" t="e">
        <f>'2.Mapa'!#REF!</f>
        <v>#REF!</v>
      </c>
      <c r="J79" s="31" t="e">
        <f>'2.Mapa'!#REF!</f>
        <v>#REF!</v>
      </c>
      <c r="K79" s="31" t="e">
        <f>'2.Mapa'!#REF!</f>
        <v>#REF!</v>
      </c>
      <c r="L79" s="31" t="e">
        <f>'2.Mapa'!#REF!</f>
        <v>#REF!</v>
      </c>
      <c r="M79" s="31" t="e">
        <f>'2.Mapa'!#REF!</f>
        <v>#REF!</v>
      </c>
      <c r="N79" s="31" t="e">
        <f>'2.Mapa'!#REF!</f>
        <v>#REF!</v>
      </c>
      <c r="O79" s="31" t="e">
        <f>'2.Mapa'!#REF!</f>
        <v>#REF!</v>
      </c>
      <c r="P79" s="31" t="e">
        <f>'2.Mapa'!#REF!</f>
        <v>#REF!</v>
      </c>
      <c r="Q79" s="31" t="e">
        <f>'2.Mapa'!#REF!</f>
        <v>#REF!</v>
      </c>
      <c r="R79" s="31" t="e">
        <f>'2.Mapa'!#REF!</f>
        <v>#REF!</v>
      </c>
      <c r="S79" s="31" t="e">
        <f>'2.Mapa'!#REF!</f>
        <v>#REF!</v>
      </c>
      <c r="T79" s="31" t="e">
        <f>'2.Mapa'!#REF!</f>
        <v>#REF!</v>
      </c>
      <c r="U79" s="31" t="e">
        <f>'2.Mapa'!#REF!</f>
        <v>#REF!</v>
      </c>
      <c r="V79" s="31" t="e">
        <f>'2.Mapa'!#REF!</f>
        <v>#REF!</v>
      </c>
      <c r="W79" s="31" t="e">
        <f>'2.Mapa'!#REF!</f>
        <v>#REF!</v>
      </c>
      <c r="X79" s="31" t="e">
        <f>'2.Mapa'!#REF!</f>
        <v>#REF!</v>
      </c>
      <c r="Y79" s="31" t="e">
        <f>'2.Mapa'!#REF!</f>
        <v>#REF!</v>
      </c>
      <c r="Z79" s="31" t="e">
        <f>'2.Mapa'!#REF!</f>
        <v>#REF!</v>
      </c>
      <c r="AA79" s="31" t="e">
        <f>'2.Mapa'!#REF!</f>
        <v>#REF!</v>
      </c>
      <c r="AB79" s="31" t="e">
        <f>'2.Mapa'!#REF!</f>
        <v>#REF!</v>
      </c>
      <c r="AC79" s="31" t="e">
        <f>'2.Mapa'!#REF!</f>
        <v>#REF!</v>
      </c>
      <c r="AD79" s="31" t="e">
        <f>'2.Mapa'!#REF!</f>
        <v>#REF!</v>
      </c>
      <c r="AE79" s="31" t="e">
        <f>'2.Mapa'!#REF!</f>
        <v>#REF!</v>
      </c>
      <c r="AF79" s="31" t="e">
        <f>'2.Mapa'!#REF!</f>
        <v>#REF!</v>
      </c>
      <c r="AG79" s="31" t="e">
        <f>'2.Mapa'!#REF!</f>
        <v>#REF!</v>
      </c>
      <c r="AH79" s="31" t="e">
        <f>'2.Mapa'!#REF!</f>
        <v>#REF!</v>
      </c>
      <c r="AI79" s="31" t="e">
        <f>'2.Mapa'!#REF!</f>
        <v>#REF!</v>
      </c>
      <c r="AJ79" s="31" t="e">
        <f>'2.Mapa'!#REF!</f>
        <v>#REF!</v>
      </c>
      <c r="AK79" s="31" t="e">
        <f>'2.Mapa'!#REF!</f>
        <v>#REF!</v>
      </c>
      <c r="AL79" s="31" t="e">
        <f>'2.Mapa'!#REF!</f>
        <v>#REF!</v>
      </c>
      <c r="AM79" s="31" t="e">
        <f>'2.Mapa'!#REF!</f>
        <v>#REF!</v>
      </c>
      <c r="AN79" s="31" t="e">
        <f>'2.Mapa'!#REF!</f>
        <v>#REF!</v>
      </c>
      <c r="AO79" s="31" t="e">
        <f>'2.Mapa'!#REF!</f>
        <v>#REF!</v>
      </c>
      <c r="AP79" s="31" t="e">
        <f>'2.Mapa'!#REF!</f>
        <v>#REF!</v>
      </c>
      <c r="AQ79" s="31" t="e">
        <f>'2.Mapa'!#REF!</f>
        <v>#REF!</v>
      </c>
      <c r="AR79" s="31" t="e">
        <f>'2.Mapa'!#REF!</f>
        <v>#REF!</v>
      </c>
      <c r="AS79" s="31" t="e">
        <f>'2.Mapa'!#REF!</f>
        <v>#REF!</v>
      </c>
      <c r="AT79" s="31" t="e">
        <f>'2.Mapa'!#REF!</f>
        <v>#REF!</v>
      </c>
      <c r="AU79" s="31" t="e">
        <f>'2.Mapa'!#REF!</f>
        <v>#REF!</v>
      </c>
      <c r="AV79" s="31" t="e">
        <f>'2.Mapa'!#REF!</f>
        <v>#REF!</v>
      </c>
      <c r="AW79" s="31" t="e">
        <f>'2.Mapa'!#REF!</f>
        <v>#REF!</v>
      </c>
      <c r="AX79" s="31" t="e">
        <f>'2.Mapa'!#REF!</f>
        <v>#REF!</v>
      </c>
      <c r="AY79" s="31" t="e">
        <f>'2.Mapa'!#REF!</f>
        <v>#REF!</v>
      </c>
      <c r="AZ79" s="31" t="e">
        <f>'2.Mapa'!#REF!</f>
        <v>#REF!</v>
      </c>
      <c r="BA79" s="31" t="e">
        <f>'2.Mapa'!#REF!</f>
        <v>#REF!</v>
      </c>
      <c r="BB79" s="31" t="e">
        <f>'2.Mapa'!#REF!</f>
        <v>#REF!</v>
      </c>
      <c r="BC79" s="31" t="e">
        <f>'2.Mapa'!#REF!</f>
        <v>#REF!</v>
      </c>
      <c r="BD79" s="31" t="e">
        <f>'2.Mapa'!#REF!</f>
        <v>#REF!</v>
      </c>
      <c r="BE79" s="31" t="e">
        <f>'2.Mapa'!#REF!</f>
        <v>#REF!</v>
      </c>
      <c r="BF79" s="31" t="e">
        <f>'2.Mapa'!#REF!</f>
        <v>#REF!</v>
      </c>
      <c r="BG79" s="31" t="e">
        <f>'2.Mapa'!#REF!</f>
        <v>#REF!</v>
      </c>
      <c r="BH79" s="31" t="e">
        <f>'2.Mapa'!#REF!</f>
        <v>#REF!</v>
      </c>
      <c r="BI79" s="31" t="e">
        <f>'2.Mapa'!#REF!</f>
        <v>#REF!</v>
      </c>
    </row>
    <row r="80" spans="1:61" ht="24.75" customHeight="1" x14ac:dyDescent="0.3">
      <c r="A80" s="5">
        <v>450</v>
      </c>
      <c r="B80" s="1" t="e">
        <f t="shared" si="1"/>
        <v>#REF!</v>
      </c>
      <c r="C80" s="31" t="e">
        <f>'2.Mapa'!#REF!</f>
        <v>#REF!</v>
      </c>
      <c r="D80" s="31" t="e">
        <f>'2.Mapa'!#REF!</f>
        <v>#REF!</v>
      </c>
      <c r="E80" s="31" t="e">
        <f>'2.Mapa'!#REF!</f>
        <v>#REF!</v>
      </c>
      <c r="F80" s="31" t="e">
        <f>'2.Mapa'!#REF!</f>
        <v>#REF!</v>
      </c>
      <c r="G80" s="31" t="e">
        <f>'2.Mapa'!#REF!</f>
        <v>#REF!</v>
      </c>
      <c r="H80" s="31" t="e">
        <f>'2.Mapa'!#REF!</f>
        <v>#REF!</v>
      </c>
      <c r="I80" s="31" t="e">
        <f>'2.Mapa'!#REF!</f>
        <v>#REF!</v>
      </c>
      <c r="J80" s="31" t="e">
        <f>'2.Mapa'!#REF!</f>
        <v>#REF!</v>
      </c>
      <c r="K80" s="31" t="e">
        <f>'2.Mapa'!#REF!</f>
        <v>#REF!</v>
      </c>
      <c r="L80" s="31" t="e">
        <f>'2.Mapa'!#REF!</f>
        <v>#REF!</v>
      </c>
      <c r="M80" s="31" t="e">
        <f>'2.Mapa'!#REF!</f>
        <v>#REF!</v>
      </c>
      <c r="N80" s="31" t="e">
        <f>'2.Mapa'!#REF!</f>
        <v>#REF!</v>
      </c>
      <c r="O80" s="31" t="e">
        <f>'2.Mapa'!#REF!</f>
        <v>#REF!</v>
      </c>
      <c r="P80" s="31" t="e">
        <f>'2.Mapa'!#REF!</f>
        <v>#REF!</v>
      </c>
      <c r="Q80" s="31" t="e">
        <f>'2.Mapa'!#REF!</f>
        <v>#REF!</v>
      </c>
      <c r="R80" s="31" t="e">
        <f>'2.Mapa'!#REF!</f>
        <v>#REF!</v>
      </c>
      <c r="S80" s="31" t="e">
        <f>'2.Mapa'!#REF!</f>
        <v>#REF!</v>
      </c>
      <c r="T80" s="31" t="e">
        <f>'2.Mapa'!#REF!</f>
        <v>#REF!</v>
      </c>
      <c r="U80" s="31" t="e">
        <f>'2.Mapa'!#REF!</f>
        <v>#REF!</v>
      </c>
      <c r="V80" s="31" t="e">
        <f>'2.Mapa'!#REF!</f>
        <v>#REF!</v>
      </c>
      <c r="W80" s="31" t="e">
        <f>'2.Mapa'!#REF!</f>
        <v>#REF!</v>
      </c>
      <c r="X80" s="31" t="e">
        <f>'2.Mapa'!#REF!</f>
        <v>#REF!</v>
      </c>
      <c r="Y80" s="31" t="e">
        <f>'2.Mapa'!#REF!</f>
        <v>#REF!</v>
      </c>
      <c r="Z80" s="31" t="e">
        <f>'2.Mapa'!#REF!</f>
        <v>#REF!</v>
      </c>
      <c r="AA80" s="31" t="e">
        <f>'2.Mapa'!#REF!</f>
        <v>#REF!</v>
      </c>
      <c r="AB80" s="31" t="e">
        <f>'2.Mapa'!#REF!</f>
        <v>#REF!</v>
      </c>
      <c r="AC80" s="31" t="e">
        <f>'2.Mapa'!#REF!</f>
        <v>#REF!</v>
      </c>
      <c r="AD80" s="31" t="e">
        <f>'2.Mapa'!#REF!</f>
        <v>#REF!</v>
      </c>
      <c r="AE80" s="31" t="e">
        <f>'2.Mapa'!#REF!</f>
        <v>#REF!</v>
      </c>
      <c r="AF80" s="31" t="e">
        <f>'2.Mapa'!#REF!</f>
        <v>#REF!</v>
      </c>
      <c r="AG80" s="31" t="e">
        <f>'2.Mapa'!#REF!</f>
        <v>#REF!</v>
      </c>
      <c r="AH80" s="31" t="e">
        <f>'2.Mapa'!#REF!</f>
        <v>#REF!</v>
      </c>
      <c r="AI80" s="31" t="e">
        <f>'2.Mapa'!#REF!</f>
        <v>#REF!</v>
      </c>
      <c r="AJ80" s="31" t="e">
        <f>'2.Mapa'!#REF!</f>
        <v>#REF!</v>
      </c>
      <c r="AK80" s="31" t="e">
        <f>'2.Mapa'!#REF!</f>
        <v>#REF!</v>
      </c>
      <c r="AL80" s="31" t="e">
        <f>'2.Mapa'!#REF!</f>
        <v>#REF!</v>
      </c>
      <c r="AM80" s="31" t="e">
        <f>'2.Mapa'!#REF!</f>
        <v>#REF!</v>
      </c>
      <c r="AN80" s="31" t="e">
        <f>'2.Mapa'!#REF!</f>
        <v>#REF!</v>
      </c>
      <c r="AO80" s="31" t="e">
        <f>'2.Mapa'!#REF!</f>
        <v>#REF!</v>
      </c>
      <c r="AP80" s="31" t="e">
        <f>'2.Mapa'!#REF!</f>
        <v>#REF!</v>
      </c>
      <c r="AQ80" s="31" t="e">
        <f>'2.Mapa'!#REF!</f>
        <v>#REF!</v>
      </c>
      <c r="AR80" s="31" t="e">
        <f>'2.Mapa'!#REF!</f>
        <v>#REF!</v>
      </c>
      <c r="AS80" s="31" t="e">
        <f>'2.Mapa'!#REF!</f>
        <v>#REF!</v>
      </c>
      <c r="AT80" s="31" t="e">
        <f>'2.Mapa'!#REF!</f>
        <v>#REF!</v>
      </c>
      <c r="AU80" s="31" t="e">
        <f>'2.Mapa'!#REF!</f>
        <v>#REF!</v>
      </c>
      <c r="AV80" s="31" t="e">
        <f>'2.Mapa'!#REF!</f>
        <v>#REF!</v>
      </c>
      <c r="AW80" s="31" t="e">
        <f>'2.Mapa'!#REF!</f>
        <v>#REF!</v>
      </c>
      <c r="AX80" s="31" t="e">
        <f>'2.Mapa'!#REF!</f>
        <v>#REF!</v>
      </c>
      <c r="AY80" s="31" t="e">
        <f>'2.Mapa'!#REF!</f>
        <v>#REF!</v>
      </c>
      <c r="AZ80" s="31" t="e">
        <f>'2.Mapa'!#REF!</f>
        <v>#REF!</v>
      </c>
      <c r="BA80" s="31" t="e">
        <f>'2.Mapa'!#REF!</f>
        <v>#REF!</v>
      </c>
      <c r="BB80" s="31" t="e">
        <f>'2.Mapa'!#REF!</f>
        <v>#REF!</v>
      </c>
      <c r="BC80" s="31" t="e">
        <f>'2.Mapa'!#REF!</f>
        <v>#REF!</v>
      </c>
      <c r="BD80" s="31" t="e">
        <f>'2.Mapa'!#REF!</f>
        <v>#REF!</v>
      </c>
      <c r="BE80" s="31" t="e">
        <f>'2.Mapa'!#REF!</f>
        <v>#REF!</v>
      </c>
      <c r="BF80" s="31" t="e">
        <f>'2.Mapa'!#REF!</f>
        <v>#REF!</v>
      </c>
      <c r="BG80" s="31" t="e">
        <f>'2.Mapa'!#REF!</f>
        <v>#REF!</v>
      </c>
      <c r="BH80" s="31" t="e">
        <f>'2.Mapa'!#REF!</f>
        <v>#REF!</v>
      </c>
      <c r="BI80" s="31" t="e">
        <f>'2.Mapa'!#REF!</f>
        <v>#REF!</v>
      </c>
    </row>
    <row r="81" spans="1:61" ht="24.75" customHeight="1" x14ac:dyDescent="0.3">
      <c r="A81" s="5">
        <v>456</v>
      </c>
      <c r="B81" s="1" t="e">
        <f t="shared" si="1"/>
        <v>#REF!</v>
      </c>
      <c r="C81" s="31" t="e">
        <f>'2.Mapa'!#REF!</f>
        <v>#REF!</v>
      </c>
      <c r="D81" s="31" t="e">
        <f>'2.Mapa'!#REF!</f>
        <v>#REF!</v>
      </c>
      <c r="E81" s="31" t="e">
        <f>'2.Mapa'!#REF!</f>
        <v>#REF!</v>
      </c>
      <c r="F81" s="31" t="e">
        <f>'2.Mapa'!#REF!</f>
        <v>#REF!</v>
      </c>
      <c r="G81" s="31" t="e">
        <f>'2.Mapa'!#REF!</f>
        <v>#REF!</v>
      </c>
      <c r="H81" s="31" t="e">
        <f>'2.Mapa'!#REF!</f>
        <v>#REF!</v>
      </c>
      <c r="I81" s="31" t="e">
        <f>'2.Mapa'!#REF!</f>
        <v>#REF!</v>
      </c>
      <c r="J81" s="31" t="e">
        <f>'2.Mapa'!#REF!</f>
        <v>#REF!</v>
      </c>
      <c r="K81" s="31" t="e">
        <f>'2.Mapa'!#REF!</f>
        <v>#REF!</v>
      </c>
      <c r="L81" s="31" t="e">
        <f>'2.Mapa'!#REF!</f>
        <v>#REF!</v>
      </c>
      <c r="M81" s="31" t="e">
        <f>'2.Mapa'!#REF!</f>
        <v>#REF!</v>
      </c>
      <c r="N81" s="31" t="e">
        <f>'2.Mapa'!#REF!</f>
        <v>#REF!</v>
      </c>
      <c r="O81" s="31" t="e">
        <f>'2.Mapa'!#REF!</f>
        <v>#REF!</v>
      </c>
      <c r="P81" s="31" t="e">
        <f>'2.Mapa'!#REF!</f>
        <v>#REF!</v>
      </c>
      <c r="Q81" s="31" t="e">
        <f>'2.Mapa'!#REF!</f>
        <v>#REF!</v>
      </c>
      <c r="R81" s="31" t="e">
        <f>'2.Mapa'!#REF!</f>
        <v>#REF!</v>
      </c>
      <c r="S81" s="31" t="e">
        <f>'2.Mapa'!#REF!</f>
        <v>#REF!</v>
      </c>
      <c r="T81" s="31" t="e">
        <f>'2.Mapa'!#REF!</f>
        <v>#REF!</v>
      </c>
      <c r="U81" s="31" t="e">
        <f>'2.Mapa'!#REF!</f>
        <v>#REF!</v>
      </c>
      <c r="V81" s="31" t="e">
        <f>'2.Mapa'!#REF!</f>
        <v>#REF!</v>
      </c>
      <c r="W81" s="31" t="e">
        <f>'2.Mapa'!#REF!</f>
        <v>#REF!</v>
      </c>
      <c r="X81" s="31" t="e">
        <f>'2.Mapa'!#REF!</f>
        <v>#REF!</v>
      </c>
      <c r="Y81" s="31" t="e">
        <f>'2.Mapa'!#REF!</f>
        <v>#REF!</v>
      </c>
      <c r="Z81" s="31" t="e">
        <f>'2.Mapa'!#REF!</f>
        <v>#REF!</v>
      </c>
      <c r="AA81" s="31" t="e">
        <f>'2.Mapa'!#REF!</f>
        <v>#REF!</v>
      </c>
      <c r="AB81" s="31" t="e">
        <f>'2.Mapa'!#REF!</f>
        <v>#REF!</v>
      </c>
      <c r="AC81" s="31" t="e">
        <f>'2.Mapa'!#REF!</f>
        <v>#REF!</v>
      </c>
      <c r="AD81" s="31" t="e">
        <f>'2.Mapa'!#REF!</f>
        <v>#REF!</v>
      </c>
      <c r="AE81" s="31" t="e">
        <f>'2.Mapa'!#REF!</f>
        <v>#REF!</v>
      </c>
      <c r="AF81" s="31" t="e">
        <f>'2.Mapa'!#REF!</f>
        <v>#REF!</v>
      </c>
      <c r="AG81" s="31" t="e">
        <f>'2.Mapa'!#REF!</f>
        <v>#REF!</v>
      </c>
      <c r="AH81" s="31" t="e">
        <f>'2.Mapa'!#REF!</f>
        <v>#REF!</v>
      </c>
      <c r="AI81" s="31" t="e">
        <f>'2.Mapa'!#REF!</f>
        <v>#REF!</v>
      </c>
      <c r="AJ81" s="31" t="e">
        <f>'2.Mapa'!#REF!</f>
        <v>#REF!</v>
      </c>
      <c r="AK81" s="31" t="e">
        <f>'2.Mapa'!#REF!</f>
        <v>#REF!</v>
      </c>
      <c r="AL81" s="31" t="e">
        <f>'2.Mapa'!#REF!</f>
        <v>#REF!</v>
      </c>
      <c r="AM81" s="31" t="e">
        <f>'2.Mapa'!#REF!</f>
        <v>#REF!</v>
      </c>
      <c r="AN81" s="31" t="e">
        <f>'2.Mapa'!#REF!</f>
        <v>#REF!</v>
      </c>
      <c r="AO81" s="31" t="e">
        <f>'2.Mapa'!#REF!</f>
        <v>#REF!</v>
      </c>
      <c r="AP81" s="31" t="e">
        <f>'2.Mapa'!#REF!</f>
        <v>#REF!</v>
      </c>
      <c r="AQ81" s="31" t="e">
        <f>'2.Mapa'!#REF!</f>
        <v>#REF!</v>
      </c>
      <c r="AR81" s="31" t="e">
        <f>'2.Mapa'!#REF!</f>
        <v>#REF!</v>
      </c>
      <c r="AS81" s="31" t="e">
        <f>'2.Mapa'!#REF!</f>
        <v>#REF!</v>
      </c>
      <c r="AT81" s="31" t="e">
        <f>'2.Mapa'!#REF!</f>
        <v>#REF!</v>
      </c>
      <c r="AU81" s="31" t="e">
        <f>'2.Mapa'!#REF!</f>
        <v>#REF!</v>
      </c>
      <c r="AV81" s="31" t="e">
        <f>'2.Mapa'!#REF!</f>
        <v>#REF!</v>
      </c>
      <c r="AW81" s="31" t="e">
        <f>'2.Mapa'!#REF!</f>
        <v>#REF!</v>
      </c>
      <c r="AX81" s="31" t="e">
        <f>'2.Mapa'!#REF!</f>
        <v>#REF!</v>
      </c>
      <c r="AY81" s="31" t="e">
        <f>'2.Mapa'!#REF!</f>
        <v>#REF!</v>
      </c>
      <c r="AZ81" s="31" t="e">
        <f>'2.Mapa'!#REF!</f>
        <v>#REF!</v>
      </c>
      <c r="BA81" s="31" t="e">
        <f>'2.Mapa'!#REF!</f>
        <v>#REF!</v>
      </c>
      <c r="BB81" s="31" t="e">
        <f>'2.Mapa'!#REF!</f>
        <v>#REF!</v>
      </c>
      <c r="BC81" s="31" t="e">
        <f>'2.Mapa'!#REF!</f>
        <v>#REF!</v>
      </c>
      <c r="BD81" s="31" t="e">
        <f>'2.Mapa'!#REF!</f>
        <v>#REF!</v>
      </c>
      <c r="BE81" s="31" t="e">
        <f>'2.Mapa'!#REF!</f>
        <v>#REF!</v>
      </c>
      <c r="BF81" s="31" t="e">
        <f>'2.Mapa'!#REF!</f>
        <v>#REF!</v>
      </c>
      <c r="BG81" s="31" t="e">
        <f>'2.Mapa'!#REF!</f>
        <v>#REF!</v>
      </c>
      <c r="BH81" s="31" t="e">
        <f>'2.Mapa'!#REF!</f>
        <v>#REF!</v>
      </c>
      <c r="BI81" s="31" t="e">
        <f>'2.Mapa'!#REF!</f>
        <v>#REF!</v>
      </c>
    </row>
    <row r="82" spans="1:61" ht="24.75" customHeight="1" x14ac:dyDescent="0.3">
      <c r="A82" s="5">
        <v>462</v>
      </c>
      <c r="B82" s="1" t="e">
        <f t="shared" si="1"/>
        <v>#REF!</v>
      </c>
      <c r="C82" s="31" t="e">
        <f>'2.Mapa'!#REF!</f>
        <v>#REF!</v>
      </c>
      <c r="D82" s="31" t="e">
        <f>'2.Mapa'!#REF!</f>
        <v>#REF!</v>
      </c>
      <c r="E82" s="31" t="e">
        <f>'2.Mapa'!#REF!</f>
        <v>#REF!</v>
      </c>
      <c r="F82" s="31" t="e">
        <f>'2.Mapa'!#REF!</f>
        <v>#REF!</v>
      </c>
      <c r="G82" s="31" t="e">
        <f>'2.Mapa'!#REF!</f>
        <v>#REF!</v>
      </c>
      <c r="H82" s="31" t="e">
        <f>'2.Mapa'!#REF!</f>
        <v>#REF!</v>
      </c>
      <c r="I82" s="31" t="e">
        <f>'2.Mapa'!#REF!</f>
        <v>#REF!</v>
      </c>
      <c r="J82" s="31" t="e">
        <f>'2.Mapa'!#REF!</f>
        <v>#REF!</v>
      </c>
      <c r="K82" s="31" t="e">
        <f>'2.Mapa'!#REF!</f>
        <v>#REF!</v>
      </c>
      <c r="L82" s="31" t="e">
        <f>'2.Mapa'!#REF!</f>
        <v>#REF!</v>
      </c>
      <c r="M82" s="31" t="e">
        <f>'2.Mapa'!#REF!</f>
        <v>#REF!</v>
      </c>
      <c r="N82" s="31" t="e">
        <f>'2.Mapa'!#REF!</f>
        <v>#REF!</v>
      </c>
      <c r="O82" s="31" t="e">
        <f>'2.Mapa'!#REF!</f>
        <v>#REF!</v>
      </c>
      <c r="P82" s="31" t="e">
        <f>'2.Mapa'!#REF!</f>
        <v>#REF!</v>
      </c>
      <c r="Q82" s="31" t="e">
        <f>'2.Mapa'!#REF!</f>
        <v>#REF!</v>
      </c>
      <c r="R82" s="31" t="e">
        <f>'2.Mapa'!#REF!</f>
        <v>#REF!</v>
      </c>
      <c r="S82" s="31" t="e">
        <f>'2.Mapa'!#REF!</f>
        <v>#REF!</v>
      </c>
      <c r="T82" s="31" t="e">
        <f>'2.Mapa'!#REF!</f>
        <v>#REF!</v>
      </c>
      <c r="U82" s="31" t="e">
        <f>'2.Mapa'!#REF!</f>
        <v>#REF!</v>
      </c>
      <c r="V82" s="31" t="e">
        <f>'2.Mapa'!#REF!</f>
        <v>#REF!</v>
      </c>
      <c r="W82" s="31" t="e">
        <f>'2.Mapa'!#REF!</f>
        <v>#REF!</v>
      </c>
      <c r="X82" s="31" t="e">
        <f>'2.Mapa'!#REF!</f>
        <v>#REF!</v>
      </c>
      <c r="Y82" s="31" t="e">
        <f>'2.Mapa'!#REF!</f>
        <v>#REF!</v>
      </c>
      <c r="Z82" s="31" t="e">
        <f>'2.Mapa'!#REF!</f>
        <v>#REF!</v>
      </c>
      <c r="AA82" s="31" t="e">
        <f>'2.Mapa'!#REF!</f>
        <v>#REF!</v>
      </c>
      <c r="AB82" s="31" t="e">
        <f>'2.Mapa'!#REF!</f>
        <v>#REF!</v>
      </c>
      <c r="AC82" s="31" t="e">
        <f>'2.Mapa'!#REF!</f>
        <v>#REF!</v>
      </c>
      <c r="AD82" s="31" t="e">
        <f>'2.Mapa'!#REF!</f>
        <v>#REF!</v>
      </c>
      <c r="AE82" s="31" t="e">
        <f>'2.Mapa'!#REF!</f>
        <v>#REF!</v>
      </c>
      <c r="AF82" s="31" t="e">
        <f>'2.Mapa'!#REF!</f>
        <v>#REF!</v>
      </c>
      <c r="AG82" s="31" t="e">
        <f>'2.Mapa'!#REF!</f>
        <v>#REF!</v>
      </c>
      <c r="AH82" s="31" t="e">
        <f>'2.Mapa'!#REF!</f>
        <v>#REF!</v>
      </c>
      <c r="AI82" s="31" t="e">
        <f>'2.Mapa'!#REF!</f>
        <v>#REF!</v>
      </c>
      <c r="AJ82" s="31" t="e">
        <f>'2.Mapa'!#REF!</f>
        <v>#REF!</v>
      </c>
      <c r="AK82" s="31" t="e">
        <f>'2.Mapa'!#REF!</f>
        <v>#REF!</v>
      </c>
      <c r="AL82" s="31" t="e">
        <f>'2.Mapa'!#REF!</f>
        <v>#REF!</v>
      </c>
      <c r="AM82" s="31" t="e">
        <f>'2.Mapa'!#REF!</f>
        <v>#REF!</v>
      </c>
      <c r="AN82" s="31" t="e">
        <f>'2.Mapa'!#REF!</f>
        <v>#REF!</v>
      </c>
      <c r="AO82" s="31" t="e">
        <f>'2.Mapa'!#REF!</f>
        <v>#REF!</v>
      </c>
      <c r="AP82" s="31" t="e">
        <f>'2.Mapa'!#REF!</f>
        <v>#REF!</v>
      </c>
      <c r="AQ82" s="31" t="e">
        <f>'2.Mapa'!#REF!</f>
        <v>#REF!</v>
      </c>
      <c r="AR82" s="31" t="e">
        <f>'2.Mapa'!#REF!</f>
        <v>#REF!</v>
      </c>
      <c r="AS82" s="31" t="e">
        <f>'2.Mapa'!#REF!</f>
        <v>#REF!</v>
      </c>
      <c r="AT82" s="31" t="e">
        <f>'2.Mapa'!#REF!</f>
        <v>#REF!</v>
      </c>
      <c r="AU82" s="31" t="e">
        <f>'2.Mapa'!#REF!</f>
        <v>#REF!</v>
      </c>
      <c r="AV82" s="31" t="e">
        <f>'2.Mapa'!#REF!</f>
        <v>#REF!</v>
      </c>
      <c r="AW82" s="31" t="e">
        <f>'2.Mapa'!#REF!</f>
        <v>#REF!</v>
      </c>
      <c r="AX82" s="31" t="e">
        <f>'2.Mapa'!#REF!</f>
        <v>#REF!</v>
      </c>
      <c r="AY82" s="31" t="e">
        <f>'2.Mapa'!#REF!</f>
        <v>#REF!</v>
      </c>
      <c r="AZ82" s="31" t="e">
        <f>'2.Mapa'!#REF!</f>
        <v>#REF!</v>
      </c>
      <c r="BA82" s="31" t="e">
        <f>'2.Mapa'!#REF!</f>
        <v>#REF!</v>
      </c>
      <c r="BB82" s="31" t="e">
        <f>'2.Mapa'!#REF!</f>
        <v>#REF!</v>
      </c>
      <c r="BC82" s="31" t="e">
        <f>'2.Mapa'!#REF!</f>
        <v>#REF!</v>
      </c>
      <c r="BD82" s="31" t="e">
        <f>'2.Mapa'!#REF!</f>
        <v>#REF!</v>
      </c>
      <c r="BE82" s="31" t="e">
        <f>'2.Mapa'!#REF!</f>
        <v>#REF!</v>
      </c>
      <c r="BF82" s="31" t="e">
        <f>'2.Mapa'!#REF!</f>
        <v>#REF!</v>
      </c>
      <c r="BG82" s="31" t="e">
        <f>'2.Mapa'!#REF!</f>
        <v>#REF!</v>
      </c>
      <c r="BH82" s="31" t="e">
        <f>'2.Mapa'!#REF!</f>
        <v>#REF!</v>
      </c>
      <c r="BI82" s="31" t="e">
        <f>'2.Mapa'!#REF!</f>
        <v>#REF!</v>
      </c>
    </row>
    <row r="83" spans="1:61" ht="24.75" customHeight="1" x14ac:dyDescent="0.3">
      <c r="A83" s="5">
        <v>468</v>
      </c>
      <c r="B83" s="1" t="e">
        <f t="shared" si="1"/>
        <v>#REF!</v>
      </c>
      <c r="C83" s="31" t="e">
        <f>'2.Mapa'!#REF!</f>
        <v>#REF!</v>
      </c>
      <c r="D83" s="31" t="e">
        <f>'2.Mapa'!#REF!</f>
        <v>#REF!</v>
      </c>
      <c r="E83" s="31" t="e">
        <f>'2.Mapa'!#REF!</f>
        <v>#REF!</v>
      </c>
      <c r="F83" s="31" t="e">
        <f>'2.Mapa'!#REF!</f>
        <v>#REF!</v>
      </c>
      <c r="G83" s="31" t="e">
        <f>'2.Mapa'!#REF!</f>
        <v>#REF!</v>
      </c>
      <c r="H83" s="31" t="e">
        <f>'2.Mapa'!#REF!</f>
        <v>#REF!</v>
      </c>
      <c r="I83" s="31" t="e">
        <f>'2.Mapa'!#REF!</f>
        <v>#REF!</v>
      </c>
      <c r="J83" s="31" t="e">
        <f>'2.Mapa'!#REF!</f>
        <v>#REF!</v>
      </c>
      <c r="K83" s="31" t="e">
        <f>'2.Mapa'!#REF!</f>
        <v>#REF!</v>
      </c>
      <c r="L83" s="31" t="e">
        <f>'2.Mapa'!#REF!</f>
        <v>#REF!</v>
      </c>
      <c r="M83" s="31" t="e">
        <f>'2.Mapa'!#REF!</f>
        <v>#REF!</v>
      </c>
      <c r="N83" s="31" t="e">
        <f>'2.Mapa'!#REF!</f>
        <v>#REF!</v>
      </c>
      <c r="O83" s="31" t="e">
        <f>'2.Mapa'!#REF!</f>
        <v>#REF!</v>
      </c>
      <c r="P83" s="31" t="e">
        <f>'2.Mapa'!#REF!</f>
        <v>#REF!</v>
      </c>
      <c r="Q83" s="31" t="e">
        <f>'2.Mapa'!#REF!</f>
        <v>#REF!</v>
      </c>
      <c r="R83" s="31" t="e">
        <f>'2.Mapa'!#REF!</f>
        <v>#REF!</v>
      </c>
      <c r="S83" s="31" t="e">
        <f>'2.Mapa'!#REF!</f>
        <v>#REF!</v>
      </c>
      <c r="T83" s="31" t="e">
        <f>'2.Mapa'!#REF!</f>
        <v>#REF!</v>
      </c>
      <c r="U83" s="31" t="e">
        <f>'2.Mapa'!#REF!</f>
        <v>#REF!</v>
      </c>
      <c r="V83" s="31" t="e">
        <f>'2.Mapa'!#REF!</f>
        <v>#REF!</v>
      </c>
      <c r="W83" s="31" t="e">
        <f>'2.Mapa'!#REF!</f>
        <v>#REF!</v>
      </c>
      <c r="X83" s="31" t="e">
        <f>'2.Mapa'!#REF!</f>
        <v>#REF!</v>
      </c>
      <c r="Y83" s="31" t="e">
        <f>'2.Mapa'!#REF!</f>
        <v>#REF!</v>
      </c>
      <c r="Z83" s="31" t="e">
        <f>'2.Mapa'!#REF!</f>
        <v>#REF!</v>
      </c>
      <c r="AA83" s="31" t="e">
        <f>'2.Mapa'!#REF!</f>
        <v>#REF!</v>
      </c>
      <c r="AB83" s="31" t="e">
        <f>'2.Mapa'!#REF!</f>
        <v>#REF!</v>
      </c>
      <c r="AC83" s="31" t="e">
        <f>'2.Mapa'!#REF!</f>
        <v>#REF!</v>
      </c>
      <c r="AD83" s="31" t="e">
        <f>'2.Mapa'!#REF!</f>
        <v>#REF!</v>
      </c>
      <c r="AE83" s="31" t="e">
        <f>'2.Mapa'!#REF!</f>
        <v>#REF!</v>
      </c>
      <c r="AF83" s="31" t="e">
        <f>'2.Mapa'!#REF!</f>
        <v>#REF!</v>
      </c>
      <c r="AG83" s="31" t="e">
        <f>'2.Mapa'!#REF!</f>
        <v>#REF!</v>
      </c>
      <c r="AH83" s="31" t="e">
        <f>'2.Mapa'!#REF!</f>
        <v>#REF!</v>
      </c>
      <c r="AI83" s="31" t="e">
        <f>'2.Mapa'!#REF!</f>
        <v>#REF!</v>
      </c>
      <c r="AJ83" s="31" t="e">
        <f>'2.Mapa'!#REF!</f>
        <v>#REF!</v>
      </c>
      <c r="AK83" s="31" t="e">
        <f>'2.Mapa'!#REF!</f>
        <v>#REF!</v>
      </c>
      <c r="AL83" s="31" t="e">
        <f>'2.Mapa'!#REF!</f>
        <v>#REF!</v>
      </c>
      <c r="AM83" s="31" t="e">
        <f>'2.Mapa'!#REF!</f>
        <v>#REF!</v>
      </c>
      <c r="AN83" s="31" t="e">
        <f>'2.Mapa'!#REF!</f>
        <v>#REF!</v>
      </c>
      <c r="AO83" s="31" t="e">
        <f>'2.Mapa'!#REF!</f>
        <v>#REF!</v>
      </c>
      <c r="AP83" s="31" t="e">
        <f>'2.Mapa'!#REF!</f>
        <v>#REF!</v>
      </c>
      <c r="AQ83" s="31" t="e">
        <f>'2.Mapa'!#REF!</f>
        <v>#REF!</v>
      </c>
      <c r="AR83" s="31" t="e">
        <f>'2.Mapa'!#REF!</f>
        <v>#REF!</v>
      </c>
      <c r="AS83" s="31" t="e">
        <f>'2.Mapa'!#REF!</f>
        <v>#REF!</v>
      </c>
      <c r="AT83" s="31" t="e">
        <f>'2.Mapa'!#REF!</f>
        <v>#REF!</v>
      </c>
      <c r="AU83" s="31" t="e">
        <f>'2.Mapa'!#REF!</f>
        <v>#REF!</v>
      </c>
      <c r="AV83" s="31" t="e">
        <f>'2.Mapa'!#REF!</f>
        <v>#REF!</v>
      </c>
      <c r="AW83" s="31" t="e">
        <f>'2.Mapa'!#REF!</f>
        <v>#REF!</v>
      </c>
      <c r="AX83" s="31" t="e">
        <f>'2.Mapa'!#REF!</f>
        <v>#REF!</v>
      </c>
      <c r="AY83" s="31" t="e">
        <f>'2.Mapa'!#REF!</f>
        <v>#REF!</v>
      </c>
      <c r="AZ83" s="31" t="e">
        <f>'2.Mapa'!#REF!</f>
        <v>#REF!</v>
      </c>
      <c r="BA83" s="31" t="e">
        <f>'2.Mapa'!#REF!</f>
        <v>#REF!</v>
      </c>
      <c r="BB83" s="31" t="e">
        <f>'2.Mapa'!#REF!</f>
        <v>#REF!</v>
      </c>
      <c r="BC83" s="31" t="e">
        <f>'2.Mapa'!#REF!</f>
        <v>#REF!</v>
      </c>
      <c r="BD83" s="31" t="e">
        <f>'2.Mapa'!#REF!</f>
        <v>#REF!</v>
      </c>
      <c r="BE83" s="31" t="e">
        <f>'2.Mapa'!#REF!</f>
        <v>#REF!</v>
      </c>
      <c r="BF83" s="31" t="e">
        <f>'2.Mapa'!#REF!</f>
        <v>#REF!</v>
      </c>
      <c r="BG83" s="31" t="e">
        <f>'2.Mapa'!#REF!</f>
        <v>#REF!</v>
      </c>
      <c r="BH83" s="31" t="e">
        <f>'2.Mapa'!#REF!</f>
        <v>#REF!</v>
      </c>
      <c r="BI83" s="31" t="e">
        <f>'2.Mapa'!#REF!</f>
        <v>#REF!</v>
      </c>
    </row>
    <row r="84" spans="1:61" ht="24.75" customHeight="1" x14ac:dyDescent="0.3">
      <c r="A84" s="5">
        <v>474</v>
      </c>
      <c r="B84" s="1" t="e">
        <f t="shared" si="1"/>
        <v>#REF!</v>
      </c>
      <c r="C84" s="31" t="e">
        <f>'2.Mapa'!#REF!</f>
        <v>#REF!</v>
      </c>
      <c r="D84" s="31" t="e">
        <f>'2.Mapa'!#REF!</f>
        <v>#REF!</v>
      </c>
      <c r="E84" s="31" t="e">
        <f>'2.Mapa'!#REF!</f>
        <v>#REF!</v>
      </c>
      <c r="F84" s="31" t="e">
        <f>'2.Mapa'!#REF!</f>
        <v>#REF!</v>
      </c>
      <c r="G84" s="31" t="e">
        <f>'2.Mapa'!#REF!</f>
        <v>#REF!</v>
      </c>
      <c r="H84" s="31" t="e">
        <f>'2.Mapa'!#REF!</f>
        <v>#REF!</v>
      </c>
      <c r="I84" s="31" t="e">
        <f>'2.Mapa'!#REF!</f>
        <v>#REF!</v>
      </c>
      <c r="J84" s="31" t="e">
        <f>'2.Mapa'!#REF!</f>
        <v>#REF!</v>
      </c>
      <c r="K84" s="31" t="e">
        <f>'2.Mapa'!#REF!</f>
        <v>#REF!</v>
      </c>
      <c r="L84" s="31" t="e">
        <f>'2.Mapa'!#REF!</f>
        <v>#REF!</v>
      </c>
      <c r="M84" s="31" t="e">
        <f>'2.Mapa'!#REF!</f>
        <v>#REF!</v>
      </c>
      <c r="N84" s="31" t="e">
        <f>'2.Mapa'!#REF!</f>
        <v>#REF!</v>
      </c>
      <c r="O84" s="31" t="e">
        <f>'2.Mapa'!#REF!</f>
        <v>#REF!</v>
      </c>
      <c r="P84" s="31" t="e">
        <f>'2.Mapa'!#REF!</f>
        <v>#REF!</v>
      </c>
      <c r="Q84" s="31" t="e">
        <f>'2.Mapa'!#REF!</f>
        <v>#REF!</v>
      </c>
      <c r="R84" s="31" t="e">
        <f>'2.Mapa'!#REF!</f>
        <v>#REF!</v>
      </c>
      <c r="S84" s="31" t="e">
        <f>'2.Mapa'!#REF!</f>
        <v>#REF!</v>
      </c>
      <c r="T84" s="31" t="e">
        <f>'2.Mapa'!#REF!</f>
        <v>#REF!</v>
      </c>
      <c r="U84" s="31" t="e">
        <f>'2.Mapa'!#REF!</f>
        <v>#REF!</v>
      </c>
      <c r="V84" s="31" t="e">
        <f>'2.Mapa'!#REF!</f>
        <v>#REF!</v>
      </c>
      <c r="W84" s="31" t="e">
        <f>'2.Mapa'!#REF!</f>
        <v>#REF!</v>
      </c>
      <c r="X84" s="31" t="e">
        <f>'2.Mapa'!#REF!</f>
        <v>#REF!</v>
      </c>
      <c r="Y84" s="31" t="e">
        <f>'2.Mapa'!#REF!</f>
        <v>#REF!</v>
      </c>
      <c r="Z84" s="31" t="e">
        <f>'2.Mapa'!#REF!</f>
        <v>#REF!</v>
      </c>
      <c r="AA84" s="31" t="e">
        <f>'2.Mapa'!#REF!</f>
        <v>#REF!</v>
      </c>
      <c r="AB84" s="31" t="e">
        <f>'2.Mapa'!#REF!</f>
        <v>#REF!</v>
      </c>
      <c r="AC84" s="31" t="e">
        <f>'2.Mapa'!#REF!</f>
        <v>#REF!</v>
      </c>
      <c r="AD84" s="31" t="e">
        <f>'2.Mapa'!#REF!</f>
        <v>#REF!</v>
      </c>
      <c r="AE84" s="31" t="e">
        <f>'2.Mapa'!#REF!</f>
        <v>#REF!</v>
      </c>
      <c r="AF84" s="31" t="e">
        <f>'2.Mapa'!#REF!</f>
        <v>#REF!</v>
      </c>
      <c r="AG84" s="31" t="e">
        <f>'2.Mapa'!#REF!</f>
        <v>#REF!</v>
      </c>
      <c r="AH84" s="31" t="e">
        <f>'2.Mapa'!#REF!</f>
        <v>#REF!</v>
      </c>
      <c r="AI84" s="31" t="e">
        <f>'2.Mapa'!#REF!</f>
        <v>#REF!</v>
      </c>
      <c r="AJ84" s="31" t="e">
        <f>'2.Mapa'!#REF!</f>
        <v>#REF!</v>
      </c>
      <c r="AK84" s="31" t="e">
        <f>'2.Mapa'!#REF!</f>
        <v>#REF!</v>
      </c>
      <c r="AL84" s="31" t="e">
        <f>'2.Mapa'!#REF!</f>
        <v>#REF!</v>
      </c>
      <c r="AM84" s="31" t="e">
        <f>'2.Mapa'!#REF!</f>
        <v>#REF!</v>
      </c>
      <c r="AN84" s="31" t="e">
        <f>'2.Mapa'!#REF!</f>
        <v>#REF!</v>
      </c>
      <c r="AO84" s="31" t="e">
        <f>'2.Mapa'!#REF!</f>
        <v>#REF!</v>
      </c>
      <c r="AP84" s="31" t="e">
        <f>'2.Mapa'!#REF!</f>
        <v>#REF!</v>
      </c>
      <c r="AQ84" s="31" t="e">
        <f>'2.Mapa'!#REF!</f>
        <v>#REF!</v>
      </c>
      <c r="AR84" s="31" t="e">
        <f>'2.Mapa'!#REF!</f>
        <v>#REF!</v>
      </c>
      <c r="AS84" s="31" t="e">
        <f>'2.Mapa'!#REF!</f>
        <v>#REF!</v>
      </c>
      <c r="AT84" s="31" t="e">
        <f>'2.Mapa'!#REF!</f>
        <v>#REF!</v>
      </c>
      <c r="AU84" s="31" t="e">
        <f>'2.Mapa'!#REF!</f>
        <v>#REF!</v>
      </c>
      <c r="AV84" s="31" t="e">
        <f>'2.Mapa'!#REF!</f>
        <v>#REF!</v>
      </c>
      <c r="AW84" s="31" t="e">
        <f>'2.Mapa'!#REF!</f>
        <v>#REF!</v>
      </c>
      <c r="AX84" s="31" t="e">
        <f>'2.Mapa'!#REF!</f>
        <v>#REF!</v>
      </c>
      <c r="AY84" s="31" t="e">
        <f>'2.Mapa'!#REF!</f>
        <v>#REF!</v>
      </c>
      <c r="AZ84" s="31" t="e">
        <f>'2.Mapa'!#REF!</f>
        <v>#REF!</v>
      </c>
      <c r="BA84" s="31" t="e">
        <f>'2.Mapa'!#REF!</f>
        <v>#REF!</v>
      </c>
      <c r="BB84" s="31" t="e">
        <f>'2.Mapa'!#REF!</f>
        <v>#REF!</v>
      </c>
      <c r="BC84" s="31" t="e">
        <f>'2.Mapa'!#REF!</f>
        <v>#REF!</v>
      </c>
      <c r="BD84" s="31" t="e">
        <f>'2.Mapa'!#REF!</f>
        <v>#REF!</v>
      </c>
      <c r="BE84" s="31" t="e">
        <f>'2.Mapa'!#REF!</f>
        <v>#REF!</v>
      </c>
      <c r="BF84" s="31" t="e">
        <f>'2.Mapa'!#REF!</f>
        <v>#REF!</v>
      </c>
      <c r="BG84" s="31" t="e">
        <f>'2.Mapa'!#REF!</f>
        <v>#REF!</v>
      </c>
      <c r="BH84" s="31" t="e">
        <f>'2.Mapa'!#REF!</f>
        <v>#REF!</v>
      </c>
      <c r="BI84" s="31" t="e">
        <f>'2.Mapa'!#REF!</f>
        <v>#REF!</v>
      </c>
    </row>
    <row r="85" spans="1:61" ht="24.75" customHeight="1" x14ac:dyDescent="0.3">
      <c r="A85" s="5">
        <v>480</v>
      </c>
      <c r="B85" s="1" t="e">
        <f t="shared" si="1"/>
        <v>#REF!</v>
      </c>
      <c r="C85" s="31" t="e">
        <f>'2.Mapa'!#REF!</f>
        <v>#REF!</v>
      </c>
      <c r="D85" s="31" t="e">
        <f>'2.Mapa'!#REF!</f>
        <v>#REF!</v>
      </c>
      <c r="E85" s="31" t="e">
        <f>'2.Mapa'!#REF!</f>
        <v>#REF!</v>
      </c>
      <c r="F85" s="31" t="e">
        <f>'2.Mapa'!#REF!</f>
        <v>#REF!</v>
      </c>
      <c r="G85" s="31" t="e">
        <f>'2.Mapa'!#REF!</f>
        <v>#REF!</v>
      </c>
      <c r="H85" s="31" t="e">
        <f>'2.Mapa'!#REF!</f>
        <v>#REF!</v>
      </c>
      <c r="I85" s="31" t="e">
        <f>'2.Mapa'!#REF!</f>
        <v>#REF!</v>
      </c>
      <c r="J85" s="31" t="e">
        <f>'2.Mapa'!#REF!</f>
        <v>#REF!</v>
      </c>
      <c r="K85" s="31" t="e">
        <f>'2.Mapa'!#REF!</f>
        <v>#REF!</v>
      </c>
      <c r="L85" s="31" t="e">
        <f>'2.Mapa'!#REF!</f>
        <v>#REF!</v>
      </c>
      <c r="M85" s="31" t="e">
        <f>'2.Mapa'!#REF!</f>
        <v>#REF!</v>
      </c>
      <c r="N85" s="31" t="e">
        <f>'2.Mapa'!#REF!</f>
        <v>#REF!</v>
      </c>
      <c r="O85" s="31" t="e">
        <f>'2.Mapa'!#REF!</f>
        <v>#REF!</v>
      </c>
      <c r="P85" s="31" t="e">
        <f>'2.Mapa'!#REF!</f>
        <v>#REF!</v>
      </c>
      <c r="Q85" s="31" t="e">
        <f>'2.Mapa'!#REF!</f>
        <v>#REF!</v>
      </c>
      <c r="R85" s="31" t="e">
        <f>'2.Mapa'!#REF!</f>
        <v>#REF!</v>
      </c>
      <c r="S85" s="31" t="e">
        <f>'2.Mapa'!#REF!</f>
        <v>#REF!</v>
      </c>
      <c r="T85" s="31" t="e">
        <f>'2.Mapa'!#REF!</f>
        <v>#REF!</v>
      </c>
      <c r="U85" s="31" t="e">
        <f>'2.Mapa'!#REF!</f>
        <v>#REF!</v>
      </c>
      <c r="V85" s="31" t="e">
        <f>'2.Mapa'!#REF!</f>
        <v>#REF!</v>
      </c>
      <c r="W85" s="31" t="e">
        <f>'2.Mapa'!#REF!</f>
        <v>#REF!</v>
      </c>
      <c r="X85" s="31" t="e">
        <f>'2.Mapa'!#REF!</f>
        <v>#REF!</v>
      </c>
      <c r="Y85" s="31" t="e">
        <f>'2.Mapa'!#REF!</f>
        <v>#REF!</v>
      </c>
      <c r="Z85" s="31" t="e">
        <f>'2.Mapa'!#REF!</f>
        <v>#REF!</v>
      </c>
      <c r="AA85" s="31" t="e">
        <f>'2.Mapa'!#REF!</f>
        <v>#REF!</v>
      </c>
      <c r="AB85" s="31" t="e">
        <f>'2.Mapa'!#REF!</f>
        <v>#REF!</v>
      </c>
      <c r="AC85" s="31" t="e">
        <f>'2.Mapa'!#REF!</f>
        <v>#REF!</v>
      </c>
      <c r="AD85" s="31" t="e">
        <f>'2.Mapa'!#REF!</f>
        <v>#REF!</v>
      </c>
      <c r="AE85" s="31" t="e">
        <f>'2.Mapa'!#REF!</f>
        <v>#REF!</v>
      </c>
      <c r="AF85" s="31" t="e">
        <f>'2.Mapa'!#REF!</f>
        <v>#REF!</v>
      </c>
      <c r="AG85" s="31" t="e">
        <f>'2.Mapa'!#REF!</f>
        <v>#REF!</v>
      </c>
      <c r="AH85" s="31" t="e">
        <f>'2.Mapa'!#REF!</f>
        <v>#REF!</v>
      </c>
      <c r="AI85" s="31" t="e">
        <f>'2.Mapa'!#REF!</f>
        <v>#REF!</v>
      </c>
      <c r="AJ85" s="31" t="e">
        <f>'2.Mapa'!#REF!</f>
        <v>#REF!</v>
      </c>
      <c r="AK85" s="31" t="e">
        <f>'2.Mapa'!#REF!</f>
        <v>#REF!</v>
      </c>
      <c r="AL85" s="31" t="e">
        <f>'2.Mapa'!#REF!</f>
        <v>#REF!</v>
      </c>
      <c r="AM85" s="31" t="e">
        <f>'2.Mapa'!#REF!</f>
        <v>#REF!</v>
      </c>
      <c r="AN85" s="31" t="e">
        <f>'2.Mapa'!#REF!</f>
        <v>#REF!</v>
      </c>
      <c r="AO85" s="31" t="e">
        <f>'2.Mapa'!#REF!</f>
        <v>#REF!</v>
      </c>
      <c r="AP85" s="31" t="e">
        <f>'2.Mapa'!#REF!</f>
        <v>#REF!</v>
      </c>
      <c r="AQ85" s="31" t="e">
        <f>'2.Mapa'!#REF!</f>
        <v>#REF!</v>
      </c>
      <c r="AR85" s="31" t="e">
        <f>'2.Mapa'!#REF!</f>
        <v>#REF!</v>
      </c>
      <c r="AS85" s="31" t="e">
        <f>'2.Mapa'!#REF!</f>
        <v>#REF!</v>
      </c>
      <c r="AT85" s="31" t="e">
        <f>'2.Mapa'!#REF!</f>
        <v>#REF!</v>
      </c>
      <c r="AU85" s="31" t="e">
        <f>'2.Mapa'!#REF!</f>
        <v>#REF!</v>
      </c>
      <c r="AV85" s="31" t="e">
        <f>'2.Mapa'!#REF!</f>
        <v>#REF!</v>
      </c>
      <c r="AW85" s="31" t="e">
        <f>'2.Mapa'!#REF!</f>
        <v>#REF!</v>
      </c>
      <c r="AX85" s="31" t="e">
        <f>'2.Mapa'!#REF!</f>
        <v>#REF!</v>
      </c>
      <c r="AY85" s="31" t="e">
        <f>'2.Mapa'!#REF!</f>
        <v>#REF!</v>
      </c>
      <c r="AZ85" s="31" t="e">
        <f>'2.Mapa'!#REF!</f>
        <v>#REF!</v>
      </c>
      <c r="BA85" s="31" t="e">
        <f>'2.Mapa'!#REF!</f>
        <v>#REF!</v>
      </c>
      <c r="BB85" s="31" t="e">
        <f>'2.Mapa'!#REF!</f>
        <v>#REF!</v>
      </c>
      <c r="BC85" s="31" t="e">
        <f>'2.Mapa'!#REF!</f>
        <v>#REF!</v>
      </c>
      <c r="BD85" s="31" t="e">
        <f>'2.Mapa'!#REF!</f>
        <v>#REF!</v>
      </c>
      <c r="BE85" s="31" t="e">
        <f>'2.Mapa'!#REF!</f>
        <v>#REF!</v>
      </c>
      <c r="BF85" s="31" t="e">
        <f>'2.Mapa'!#REF!</f>
        <v>#REF!</v>
      </c>
      <c r="BG85" s="31" t="e">
        <f>'2.Mapa'!#REF!</f>
        <v>#REF!</v>
      </c>
      <c r="BH85" s="31" t="e">
        <f>'2.Mapa'!#REF!</f>
        <v>#REF!</v>
      </c>
      <c r="BI85" s="31" t="e">
        <f>'2.Mapa'!#REF!</f>
        <v>#REF!</v>
      </c>
    </row>
    <row r="86" spans="1:61" ht="24.75" customHeight="1" x14ac:dyDescent="0.3">
      <c r="A86" s="5">
        <v>486</v>
      </c>
      <c r="B86" s="1" t="e">
        <f t="shared" si="1"/>
        <v>#REF!</v>
      </c>
      <c r="C86" s="31" t="e">
        <f>'2.Mapa'!#REF!</f>
        <v>#REF!</v>
      </c>
      <c r="D86" s="31" t="e">
        <f>'2.Mapa'!#REF!</f>
        <v>#REF!</v>
      </c>
      <c r="E86" s="31" t="e">
        <f>'2.Mapa'!#REF!</f>
        <v>#REF!</v>
      </c>
      <c r="F86" s="31" t="e">
        <f>'2.Mapa'!#REF!</f>
        <v>#REF!</v>
      </c>
      <c r="G86" s="31" t="e">
        <f>'2.Mapa'!#REF!</f>
        <v>#REF!</v>
      </c>
      <c r="H86" s="31" t="e">
        <f>'2.Mapa'!#REF!</f>
        <v>#REF!</v>
      </c>
      <c r="I86" s="31" t="e">
        <f>'2.Mapa'!#REF!</f>
        <v>#REF!</v>
      </c>
      <c r="J86" s="31" t="e">
        <f>'2.Mapa'!#REF!</f>
        <v>#REF!</v>
      </c>
      <c r="K86" s="31" t="e">
        <f>'2.Mapa'!#REF!</f>
        <v>#REF!</v>
      </c>
      <c r="L86" s="31" t="e">
        <f>'2.Mapa'!#REF!</f>
        <v>#REF!</v>
      </c>
      <c r="M86" s="31" t="e">
        <f>'2.Mapa'!#REF!</f>
        <v>#REF!</v>
      </c>
      <c r="N86" s="31" t="e">
        <f>'2.Mapa'!#REF!</f>
        <v>#REF!</v>
      </c>
      <c r="O86" s="31" t="e">
        <f>'2.Mapa'!#REF!</f>
        <v>#REF!</v>
      </c>
      <c r="P86" s="31" t="e">
        <f>'2.Mapa'!#REF!</f>
        <v>#REF!</v>
      </c>
      <c r="Q86" s="31" t="e">
        <f>'2.Mapa'!#REF!</f>
        <v>#REF!</v>
      </c>
      <c r="R86" s="31" t="e">
        <f>'2.Mapa'!#REF!</f>
        <v>#REF!</v>
      </c>
      <c r="S86" s="31" t="e">
        <f>'2.Mapa'!#REF!</f>
        <v>#REF!</v>
      </c>
      <c r="T86" s="31" t="e">
        <f>'2.Mapa'!#REF!</f>
        <v>#REF!</v>
      </c>
      <c r="U86" s="31" t="e">
        <f>'2.Mapa'!#REF!</f>
        <v>#REF!</v>
      </c>
      <c r="V86" s="31" t="e">
        <f>'2.Mapa'!#REF!</f>
        <v>#REF!</v>
      </c>
      <c r="W86" s="31" t="e">
        <f>'2.Mapa'!#REF!</f>
        <v>#REF!</v>
      </c>
      <c r="X86" s="31" t="e">
        <f>'2.Mapa'!#REF!</f>
        <v>#REF!</v>
      </c>
      <c r="Y86" s="31" t="e">
        <f>'2.Mapa'!#REF!</f>
        <v>#REF!</v>
      </c>
      <c r="Z86" s="31" t="e">
        <f>'2.Mapa'!#REF!</f>
        <v>#REF!</v>
      </c>
      <c r="AA86" s="31" t="e">
        <f>'2.Mapa'!#REF!</f>
        <v>#REF!</v>
      </c>
      <c r="AB86" s="31" t="e">
        <f>'2.Mapa'!#REF!</f>
        <v>#REF!</v>
      </c>
      <c r="AC86" s="31" t="e">
        <f>'2.Mapa'!#REF!</f>
        <v>#REF!</v>
      </c>
      <c r="AD86" s="31" t="e">
        <f>'2.Mapa'!#REF!</f>
        <v>#REF!</v>
      </c>
      <c r="AE86" s="31" t="e">
        <f>'2.Mapa'!#REF!</f>
        <v>#REF!</v>
      </c>
      <c r="AF86" s="31" t="e">
        <f>'2.Mapa'!#REF!</f>
        <v>#REF!</v>
      </c>
      <c r="AG86" s="31" t="e">
        <f>'2.Mapa'!#REF!</f>
        <v>#REF!</v>
      </c>
      <c r="AH86" s="31" t="e">
        <f>'2.Mapa'!#REF!</f>
        <v>#REF!</v>
      </c>
      <c r="AI86" s="31" t="e">
        <f>'2.Mapa'!#REF!</f>
        <v>#REF!</v>
      </c>
      <c r="AJ86" s="31" t="e">
        <f>'2.Mapa'!#REF!</f>
        <v>#REF!</v>
      </c>
      <c r="AK86" s="31" t="e">
        <f>'2.Mapa'!#REF!</f>
        <v>#REF!</v>
      </c>
      <c r="AL86" s="31" t="e">
        <f>'2.Mapa'!#REF!</f>
        <v>#REF!</v>
      </c>
      <c r="AM86" s="31" t="e">
        <f>'2.Mapa'!#REF!</f>
        <v>#REF!</v>
      </c>
      <c r="AN86" s="31" t="e">
        <f>'2.Mapa'!#REF!</f>
        <v>#REF!</v>
      </c>
      <c r="AO86" s="31" t="e">
        <f>'2.Mapa'!#REF!</f>
        <v>#REF!</v>
      </c>
      <c r="AP86" s="31" t="e">
        <f>'2.Mapa'!#REF!</f>
        <v>#REF!</v>
      </c>
      <c r="AQ86" s="31" t="e">
        <f>'2.Mapa'!#REF!</f>
        <v>#REF!</v>
      </c>
      <c r="AR86" s="31" t="e">
        <f>'2.Mapa'!#REF!</f>
        <v>#REF!</v>
      </c>
      <c r="AS86" s="31" t="e">
        <f>'2.Mapa'!#REF!</f>
        <v>#REF!</v>
      </c>
      <c r="AT86" s="31" t="e">
        <f>'2.Mapa'!#REF!</f>
        <v>#REF!</v>
      </c>
      <c r="AU86" s="31" t="e">
        <f>'2.Mapa'!#REF!</f>
        <v>#REF!</v>
      </c>
      <c r="AV86" s="31" t="e">
        <f>'2.Mapa'!#REF!</f>
        <v>#REF!</v>
      </c>
      <c r="AW86" s="31" t="e">
        <f>'2.Mapa'!#REF!</f>
        <v>#REF!</v>
      </c>
      <c r="AX86" s="31" t="e">
        <f>'2.Mapa'!#REF!</f>
        <v>#REF!</v>
      </c>
      <c r="AY86" s="31" t="e">
        <f>'2.Mapa'!#REF!</f>
        <v>#REF!</v>
      </c>
      <c r="AZ86" s="31" t="e">
        <f>'2.Mapa'!#REF!</f>
        <v>#REF!</v>
      </c>
      <c r="BA86" s="31" t="e">
        <f>'2.Mapa'!#REF!</f>
        <v>#REF!</v>
      </c>
      <c r="BB86" s="31" t="e">
        <f>'2.Mapa'!#REF!</f>
        <v>#REF!</v>
      </c>
      <c r="BC86" s="31" t="e">
        <f>'2.Mapa'!#REF!</f>
        <v>#REF!</v>
      </c>
      <c r="BD86" s="31" t="e">
        <f>'2.Mapa'!#REF!</f>
        <v>#REF!</v>
      </c>
      <c r="BE86" s="31" t="e">
        <f>'2.Mapa'!#REF!</f>
        <v>#REF!</v>
      </c>
      <c r="BF86" s="31" t="e">
        <f>'2.Mapa'!#REF!</f>
        <v>#REF!</v>
      </c>
      <c r="BG86" s="31" t="e">
        <f>'2.Mapa'!#REF!</f>
        <v>#REF!</v>
      </c>
      <c r="BH86" s="31" t="e">
        <f>'2.Mapa'!#REF!</f>
        <v>#REF!</v>
      </c>
      <c r="BI86" s="31" t="e">
        <f>'2.Mapa'!#REF!</f>
        <v>#REF!</v>
      </c>
    </row>
    <row r="87" spans="1:61" ht="24.75" customHeight="1" x14ac:dyDescent="0.3">
      <c r="A87" s="5">
        <v>492</v>
      </c>
      <c r="B87" s="1" t="e">
        <f t="shared" si="1"/>
        <v>#REF!</v>
      </c>
      <c r="C87" s="31" t="e">
        <f>'2.Mapa'!#REF!</f>
        <v>#REF!</v>
      </c>
      <c r="D87" s="31" t="e">
        <f>'2.Mapa'!#REF!</f>
        <v>#REF!</v>
      </c>
      <c r="E87" s="31" t="e">
        <f>'2.Mapa'!#REF!</f>
        <v>#REF!</v>
      </c>
      <c r="F87" s="31" t="e">
        <f>'2.Mapa'!#REF!</f>
        <v>#REF!</v>
      </c>
      <c r="G87" s="31" t="e">
        <f>'2.Mapa'!#REF!</f>
        <v>#REF!</v>
      </c>
      <c r="H87" s="31" t="e">
        <f>'2.Mapa'!#REF!</f>
        <v>#REF!</v>
      </c>
      <c r="I87" s="31" t="e">
        <f>'2.Mapa'!#REF!</f>
        <v>#REF!</v>
      </c>
      <c r="J87" s="31" t="e">
        <f>'2.Mapa'!#REF!</f>
        <v>#REF!</v>
      </c>
      <c r="K87" s="31" t="e">
        <f>'2.Mapa'!#REF!</f>
        <v>#REF!</v>
      </c>
      <c r="L87" s="31" t="e">
        <f>'2.Mapa'!#REF!</f>
        <v>#REF!</v>
      </c>
      <c r="M87" s="31" t="e">
        <f>'2.Mapa'!#REF!</f>
        <v>#REF!</v>
      </c>
      <c r="N87" s="31" t="e">
        <f>'2.Mapa'!#REF!</f>
        <v>#REF!</v>
      </c>
      <c r="O87" s="31" t="e">
        <f>'2.Mapa'!#REF!</f>
        <v>#REF!</v>
      </c>
      <c r="P87" s="31" t="e">
        <f>'2.Mapa'!#REF!</f>
        <v>#REF!</v>
      </c>
      <c r="Q87" s="31" t="e">
        <f>'2.Mapa'!#REF!</f>
        <v>#REF!</v>
      </c>
      <c r="R87" s="31" t="e">
        <f>'2.Mapa'!#REF!</f>
        <v>#REF!</v>
      </c>
      <c r="S87" s="31" t="e">
        <f>'2.Mapa'!#REF!</f>
        <v>#REF!</v>
      </c>
      <c r="T87" s="31" t="e">
        <f>'2.Mapa'!#REF!</f>
        <v>#REF!</v>
      </c>
      <c r="U87" s="31" t="e">
        <f>'2.Mapa'!#REF!</f>
        <v>#REF!</v>
      </c>
      <c r="V87" s="31" t="e">
        <f>'2.Mapa'!#REF!</f>
        <v>#REF!</v>
      </c>
      <c r="W87" s="31" t="e">
        <f>'2.Mapa'!#REF!</f>
        <v>#REF!</v>
      </c>
      <c r="X87" s="31" t="e">
        <f>'2.Mapa'!#REF!</f>
        <v>#REF!</v>
      </c>
      <c r="Y87" s="31" t="e">
        <f>'2.Mapa'!#REF!</f>
        <v>#REF!</v>
      </c>
      <c r="Z87" s="31" t="e">
        <f>'2.Mapa'!#REF!</f>
        <v>#REF!</v>
      </c>
      <c r="AA87" s="31" t="e">
        <f>'2.Mapa'!#REF!</f>
        <v>#REF!</v>
      </c>
      <c r="AB87" s="31" t="e">
        <f>'2.Mapa'!#REF!</f>
        <v>#REF!</v>
      </c>
      <c r="AC87" s="31" t="e">
        <f>'2.Mapa'!#REF!</f>
        <v>#REF!</v>
      </c>
      <c r="AD87" s="31" t="e">
        <f>'2.Mapa'!#REF!</f>
        <v>#REF!</v>
      </c>
      <c r="AE87" s="31" t="e">
        <f>'2.Mapa'!#REF!</f>
        <v>#REF!</v>
      </c>
      <c r="AF87" s="31" t="e">
        <f>'2.Mapa'!#REF!</f>
        <v>#REF!</v>
      </c>
      <c r="AG87" s="31" t="e">
        <f>'2.Mapa'!#REF!</f>
        <v>#REF!</v>
      </c>
      <c r="AH87" s="31" t="e">
        <f>'2.Mapa'!#REF!</f>
        <v>#REF!</v>
      </c>
      <c r="AI87" s="31" t="e">
        <f>'2.Mapa'!#REF!</f>
        <v>#REF!</v>
      </c>
      <c r="AJ87" s="31" t="e">
        <f>'2.Mapa'!#REF!</f>
        <v>#REF!</v>
      </c>
      <c r="AK87" s="31" t="e">
        <f>'2.Mapa'!#REF!</f>
        <v>#REF!</v>
      </c>
      <c r="AL87" s="31" t="e">
        <f>'2.Mapa'!#REF!</f>
        <v>#REF!</v>
      </c>
      <c r="AM87" s="31" t="e">
        <f>'2.Mapa'!#REF!</f>
        <v>#REF!</v>
      </c>
      <c r="AN87" s="31" t="e">
        <f>'2.Mapa'!#REF!</f>
        <v>#REF!</v>
      </c>
      <c r="AO87" s="31" t="e">
        <f>'2.Mapa'!#REF!</f>
        <v>#REF!</v>
      </c>
      <c r="AP87" s="31" t="e">
        <f>'2.Mapa'!#REF!</f>
        <v>#REF!</v>
      </c>
      <c r="AQ87" s="31" t="e">
        <f>'2.Mapa'!#REF!</f>
        <v>#REF!</v>
      </c>
      <c r="AR87" s="31" t="e">
        <f>'2.Mapa'!#REF!</f>
        <v>#REF!</v>
      </c>
      <c r="AS87" s="31" t="e">
        <f>'2.Mapa'!#REF!</f>
        <v>#REF!</v>
      </c>
      <c r="AT87" s="31" t="e">
        <f>'2.Mapa'!#REF!</f>
        <v>#REF!</v>
      </c>
      <c r="AU87" s="31" t="e">
        <f>'2.Mapa'!#REF!</f>
        <v>#REF!</v>
      </c>
      <c r="AV87" s="31" t="e">
        <f>'2.Mapa'!#REF!</f>
        <v>#REF!</v>
      </c>
      <c r="AW87" s="31" t="e">
        <f>'2.Mapa'!#REF!</f>
        <v>#REF!</v>
      </c>
      <c r="AX87" s="31" t="e">
        <f>'2.Mapa'!#REF!</f>
        <v>#REF!</v>
      </c>
      <c r="AY87" s="31" t="e">
        <f>'2.Mapa'!#REF!</f>
        <v>#REF!</v>
      </c>
      <c r="AZ87" s="31" t="e">
        <f>'2.Mapa'!#REF!</f>
        <v>#REF!</v>
      </c>
      <c r="BA87" s="31" t="e">
        <f>'2.Mapa'!#REF!</f>
        <v>#REF!</v>
      </c>
      <c r="BB87" s="31" t="e">
        <f>'2.Mapa'!#REF!</f>
        <v>#REF!</v>
      </c>
      <c r="BC87" s="31" t="e">
        <f>'2.Mapa'!#REF!</f>
        <v>#REF!</v>
      </c>
      <c r="BD87" s="31" t="e">
        <f>'2.Mapa'!#REF!</f>
        <v>#REF!</v>
      </c>
      <c r="BE87" s="31" t="e">
        <f>'2.Mapa'!#REF!</f>
        <v>#REF!</v>
      </c>
      <c r="BF87" s="31" t="e">
        <f>'2.Mapa'!#REF!</f>
        <v>#REF!</v>
      </c>
      <c r="BG87" s="31" t="e">
        <f>'2.Mapa'!#REF!</f>
        <v>#REF!</v>
      </c>
      <c r="BH87" s="31" t="e">
        <f>'2.Mapa'!#REF!</f>
        <v>#REF!</v>
      </c>
      <c r="BI87" s="31" t="e">
        <f>'2.Mapa'!#REF!</f>
        <v>#REF!</v>
      </c>
    </row>
    <row r="88" spans="1:61" ht="24.75" customHeight="1" x14ac:dyDescent="0.3">
      <c r="A88" s="5">
        <v>498</v>
      </c>
      <c r="B88" s="1" t="e">
        <f t="shared" si="1"/>
        <v>#REF!</v>
      </c>
      <c r="C88" s="31" t="e">
        <f>'2.Mapa'!#REF!</f>
        <v>#REF!</v>
      </c>
      <c r="D88" s="31" t="e">
        <f>'2.Mapa'!#REF!</f>
        <v>#REF!</v>
      </c>
      <c r="E88" s="31" t="e">
        <f>'2.Mapa'!#REF!</f>
        <v>#REF!</v>
      </c>
      <c r="F88" s="31" t="e">
        <f>'2.Mapa'!#REF!</f>
        <v>#REF!</v>
      </c>
      <c r="G88" s="31" t="e">
        <f>'2.Mapa'!#REF!</f>
        <v>#REF!</v>
      </c>
      <c r="H88" s="31" t="e">
        <f>'2.Mapa'!#REF!</f>
        <v>#REF!</v>
      </c>
      <c r="I88" s="31" t="e">
        <f>'2.Mapa'!#REF!</f>
        <v>#REF!</v>
      </c>
      <c r="J88" s="31" t="e">
        <f>'2.Mapa'!#REF!</f>
        <v>#REF!</v>
      </c>
      <c r="K88" s="31" t="e">
        <f>'2.Mapa'!#REF!</f>
        <v>#REF!</v>
      </c>
      <c r="L88" s="31" t="e">
        <f>'2.Mapa'!#REF!</f>
        <v>#REF!</v>
      </c>
      <c r="M88" s="31" t="e">
        <f>'2.Mapa'!#REF!</f>
        <v>#REF!</v>
      </c>
      <c r="N88" s="31" t="e">
        <f>'2.Mapa'!#REF!</f>
        <v>#REF!</v>
      </c>
      <c r="O88" s="31" t="e">
        <f>'2.Mapa'!#REF!</f>
        <v>#REF!</v>
      </c>
      <c r="P88" s="31" t="e">
        <f>'2.Mapa'!#REF!</f>
        <v>#REF!</v>
      </c>
      <c r="Q88" s="31" t="e">
        <f>'2.Mapa'!#REF!</f>
        <v>#REF!</v>
      </c>
      <c r="R88" s="31" t="e">
        <f>'2.Mapa'!#REF!</f>
        <v>#REF!</v>
      </c>
      <c r="S88" s="31" t="e">
        <f>'2.Mapa'!#REF!</f>
        <v>#REF!</v>
      </c>
      <c r="T88" s="31" t="e">
        <f>'2.Mapa'!#REF!</f>
        <v>#REF!</v>
      </c>
      <c r="U88" s="31" t="e">
        <f>'2.Mapa'!#REF!</f>
        <v>#REF!</v>
      </c>
      <c r="V88" s="31" t="e">
        <f>'2.Mapa'!#REF!</f>
        <v>#REF!</v>
      </c>
      <c r="W88" s="31" t="e">
        <f>'2.Mapa'!#REF!</f>
        <v>#REF!</v>
      </c>
      <c r="X88" s="31" t="e">
        <f>'2.Mapa'!#REF!</f>
        <v>#REF!</v>
      </c>
      <c r="Y88" s="31" t="e">
        <f>'2.Mapa'!#REF!</f>
        <v>#REF!</v>
      </c>
      <c r="Z88" s="31" t="e">
        <f>'2.Mapa'!#REF!</f>
        <v>#REF!</v>
      </c>
      <c r="AA88" s="31" t="e">
        <f>'2.Mapa'!#REF!</f>
        <v>#REF!</v>
      </c>
      <c r="AB88" s="31" t="e">
        <f>'2.Mapa'!#REF!</f>
        <v>#REF!</v>
      </c>
      <c r="AC88" s="31" t="e">
        <f>'2.Mapa'!#REF!</f>
        <v>#REF!</v>
      </c>
      <c r="AD88" s="31" t="e">
        <f>'2.Mapa'!#REF!</f>
        <v>#REF!</v>
      </c>
      <c r="AE88" s="31" t="e">
        <f>'2.Mapa'!#REF!</f>
        <v>#REF!</v>
      </c>
      <c r="AF88" s="31" t="e">
        <f>'2.Mapa'!#REF!</f>
        <v>#REF!</v>
      </c>
      <c r="AG88" s="31" t="e">
        <f>'2.Mapa'!#REF!</f>
        <v>#REF!</v>
      </c>
      <c r="AH88" s="31" t="e">
        <f>'2.Mapa'!#REF!</f>
        <v>#REF!</v>
      </c>
      <c r="AI88" s="31" t="e">
        <f>'2.Mapa'!#REF!</f>
        <v>#REF!</v>
      </c>
      <c r="AJ88" s="31" t="e">
        <f>'2.Mapa'!#REF!</f>
        <v>#REF!</v>
      </c>
      <c r="AK88" s="31" t="e">
        <f>'2.Mapa'!#REF!</f>
        <v>#REF!</v>
      </c>
      <c r="AL88" s="31" t="e">
        <f>'2.Mapa'!#REF!</f>
        <v>#REF!</v>
      </c>
      <c r="AM88" s="31" t="e">
        <f>'2.Mapa'!#REF!</f>
        <v>#REF!</v>
      </c>
      <c r="AN88" s="31" t="e">
        <f>'2.Mapa'!#REF!</f>
        <v>#REF!</v>
      </c>
      <c r="AO88" s="31" t="e">
        <f>'2.Mapa'!#REF!</f>
        <v>#REF!</v>
      </c>
      <c r="AP88" s="31" t="e">
        <f>'2.Mapa'!#REF!</f>
        <v>#REF!</v>
      </c>
      <c r="AQ88" s="31" t="e">
        <f>'2.Mapa'!#REF!</f>
        <v>#REF!</v>
      </c>
      <c r="AR88" s="31" t="e">
        <f>'2.Mapa'!#REF!</f>
        <v>#REF!</v>
      </c>
      <c r="AS88" s="31" t="e">
        <f>'2.Mapa'!#REF!</f>
        <v>#REF!</v>
      </c>
      <c r="AT88" s="31" t="e">
        <f>'2.Mapa'!#REF!</f>
        <v>#REF!</v>
      </c>
      <c r="AU88" s="31" t="e">
        <f>'2.Mapa'!#REF!</f>
        <v>#REF!</v>
      </c>
      <c r="AV88" s="31" t="e">
        <f>'2.Mapa'!#REF!</f>
        <v>#REF!</v>
      </c>
      <c r="AW88" s="31" t="e">
        <f>'2.Mapa'!#REF!</f>
        <v>#REF!</v>
      </c>
      <c r="AX88" s="31" t="e">
        <f>'2.Mapa'!#REF!</f>
        <v>#REF!</v>
      </c>
      <c r="AY88" s="31" t="e">
        <f>'2.Mapa'!#REF!</f>
        <v>#REF!</v>
      </c>
      <c r="AZ88" s="31" t="e">
        <f>'2.Mapa'!#REF!</f>
        <v>#REF!</v>
      </c>
      <c r="BA88" s="31" t="e">
        <f>'2.Mapa'!#REF!</f>
        <v>#REF!</v>
      </c>
      <c r="BB88" s="31" t="e">
        <f>'2.Mapa'!#REF!</f>
        <v>#REF!</v>
      </c>
      <c r="BC88" s="31" t="e">
        <f>'2.Mapa'!#REF!</f>
        <v>#REF!</v>
      </c>
      <c r="BD88" s="31" t="e">
        <f>'2.Mapa'!#REF!</f>
        <v>#REF!</v>
      </c>
      <c r="BE88" s="31" t="e">
        <f>'2.Mapa'!#REF!</f>
        <v>#REF!</v>
      </c>
      <c r="BF88" s="31" t="e">
        <f>'2.Mapa'!#REF!</f>
        <v>#REF!</v>
      </c>
      <c r="BG88" s="31" t="e">
        <f>'2.Mapa'!#REF!</f>
        <v>#REF!</v>
      </c>
      <c r="BH88" s="31" t="e">
        <f>'2.Mapa'!#REF!</f>
        <v>#REF!</v>
      </c>
      <c r="BI88" s="31" t="e">
        <f>'2.Mapa'!#REF!</f>
        <v>#REF!</v>
      </c>
    </row>
    <row r="89" spans="1:61" ht="24.75" customHeight="1" x14ac:dyDescent="0.3">
      <c r="A89" s="5">
        <v>504</v>
      </c>
      <c r="B89" s="1" t="e">
        <f t="shared" si="1"/>
        <v>#REF!</v>
      </c>
      <c r="C89" s="31" t="e">
        <f>'2.Mapa'!#REF!</f>
        <v>#REF!</v>
      </c>
      <c r="D89" s="31" t="e">
        <f>'2.Mapa'!#REF!</f>
        <v>#REF!</v>
      </c>
      <c r="E89" s="31" t="e">
        <f>'2.Mapa'!#REF!</f>
        <v>#REF!</v>
      </c>
      <c r="F89" s="31" t="e">
        <f>'2.Mapa'!#REF!</f>
        <v>#REF!</v>
      </c>
      <c r="G89" s="31" t="e">
        <f>'2.Mapa'!#REF!</f>
        <v>#REF!</v>
      </c>
      <c r="H89" s="31" t="e">
        <f>'2.Mapa'!#REF!</f>
        <v>#REF!</v>
      </c>
      <c r="I89" s="31" t="e">
        <f>'2.Mapa'!#REF!</f>
        <v>#REF!</v>
      </c>
      <c r="J89" s="31" t="e">
        <f>'2.Mapa'!#REF!</f>
        <v>#REF!</v>
      </c>
      <c r="K89" s="31" t="e">
        <f>'2.Mapa'!#REF!</f>
        <v>#REF!</v>
      </c>
      <c r="L89" s="31" t="e">
        <f>'2.Mapa'!#REF!</f>
        <v>#REF!</v>
      </c>
      <c r="M89" s="31" t="e">
        <f>'2.Mapa'!#REF!</f>
        <v>#REF!</v>
      </c>
      <c r="N89" s="31" t="e">
        <f>'2.Mapa'!#REF!</f>
        <v>#REF!</v>
      </c>
      <c r="O89" s="31" t="e">
        <f>'2.Mapa'!#REF!</f>
        <v>#REF!</v>
      </c>
      <c r="P89" s="31" t="e">
        <f>'2.Mapa'!#REF!</f>
        <v>#REF!</v>
      </c>
      <c r="Q89" s="31" t="e">
        <f>'2.Mapa'!#REF!</f>
        <v>#REF!</v>
      </c>
      <c r="R89" s="31" t="e">
        <f>'2.Mapa'!#REF!</f>
        <v>#REF!</v>
      </c>
      <c r="S89" s="31" t="e">
        <f>'2.Mapa'!#REF!</f>
        <v>#REF!</v>
      </c>
      <c r="T89" s="31" t="e">
        <f>'2.Mapa'!#REF!</f>
        <v>#REF!</v>
      </c>
      <c r="U89" s="31" t="e">
        <f>'2.Mapa'!#REF!</f>
        <v>#REF!</v>
      </c>
      <c r="V89" s="31" t="e">
        <f>'2.Mapa'!#REF!</f>
        <v>#REF!</v>
      </c>
      <c r="W89" s="31" t="e">
        <f>'2.Mapa'!#REF!</f>
        <v>#REF!</v>
      </c>
      <c r="X89" s="31" t="e">
        <f>'2.Mapa'!#REF!</f>
        <v>#REF!</v>
      </c>
      <c r="Y89" s="31" t="e">
        <f>'2.Mapa'!#REF!</f>
        <v>#REF!</v>
      </c>
      <c r="Z89" s="31" t="e">
        <f>'2.Mapa'!#REF!</f>
        <v>#REF!</v>
      </c>
      <c r="AA89" s="31" t="e">
        <f>'2.Mapa'!#REF!</f>
        <v>#REF!</v>
      </c>
      <c r="AB89" s="31" t="e">
        <f>'2.Mapa'!#REF!</f>
        <v>#REF!</v>
      </c>
      <c r="AC89" s="31" t="e">
        <f>'2.Mapa'!#REF!</f>
        <v>#REF!</v>
      </c>
      <c r="AD89" s="31" t="e">
        <f>'2.Mapa'!#REF!</f>
        <v>#REF!</v>
      </c>
      <c r="AE89" s="31" t="e">
        <f>'2.Mapa'!#REF!</f>
        <v>#REF!</v>
      </c>
      <c r="AF89" s="31" t="e">
        <f>'2.Mapa'!#REF!</f>
        <v>#REF!</v>
      </c>
      <c r="AG89" s="31" t="e">
        <f>'2.Mapa'!#REF!</f>
        <v>#REF!</v>
      </c>
      <c r="AH89" s="31" t="e">
        <f>'2.Mapa'!#REF!</f>
        <v>#REF!</v>
      </c>
      <c r="AI89" s="31" t="e">
        <f>'2.Mapa'!#REF!</f>
        <v>#REF!</v>
      </c>
      <c r="AJ89" s="31" t="e">
        <f>'2.Mapa'!#REF!</f>
        <v>#REF!</v>
      </c>
      <c r="AK89" s="31" t="e">
        <f>'2.Mapa'!#REF!</f>
        <v>#REF!</v>
      </c>
      <c r="AL89" s="31" t="e">
        <f>'2.Mapa'!#REF!</f>
        <v>#REF!</v>
      </c>
      <c r="AM89" s="31" t="e">
        <f>'2.Mapa'!#REF!</f>
        <v>#REF!</v>
      </c>
      <c r="AN89" s="31" t="e">
        <f>'2.Mapa'!#REF!</f>
        <v>#REF!</v>
      </c>
      <c r="AO89" s="31" t="e">
        <f>'2.Mapa'!#REF!</f>
        <v>#REF!</v>
      </c>
      <c r="AP89" s="31" t="e">
        <f>'2.Mapa'!#REF!</f>
        <v>#REF!</v>
      </c>
      <c r="AQ89" s="31" t="e">
        <f>'2.Mapa'!#REF!</f>
        <v>#REF!</v>
      </c>
      <c r="AR89" s="31" t="e">
        <f>'2.Mapa'!#REF!</f>
        <v>#REF!</v>
      </c>
      <c r="AS89" s="31" t="e">
        <f>'2.Mapa'!#REF!</f>
        <v>#REF!</v>
      </c>
      <c r="AT89" s="31" t="e">
        <f>'2.Mapa'!#REF!</f>
        <v>#REF!</v>
      </c>
      <c r="AU89" s="31" t="e">
        <f>'2.Mapa'!#REF!</f>
        <v>#REF!</v>
      </c>
      <c r="AV89" s="31" t="e">
        <f>'2.Mapa'!#REF!</f>
        <v>#REF!</v>
      </c>
      <c r="AW89" s="31" t="e">
        <f>'2.Mapa'!#REF!</f>
        <v>#REF!</v>
      </c>
      <c r="AX89" s="31" t="e">
        <f>'2.Mapa'!#REF!</f>
        <v>#REF!</v>
      </c>
      <c r="AY89" s="31" t="e">
        <f>'2.Mapa'!#REF!</f>
        <v>#REF!</v>
      </c>
      <c r="AZ89" s="31" t="e">
        <f>'2.Mapa'!#REF!</f>
        <v>#REF!</v>
      </c>
      <c r="BA89" s="31" t="e">
        <f>'2.Mapa'!#REF!</f>
        <v>#REF!</v>
      </c>
      <c r="BB89" s="31" t="e">
        <f>'2.Mapa'!#REF!</f>
        <v>#REF!</v>
      </c>
      <c r="BC89" s="31" t="e">
        <f>'2.Mapa'!#REF!</f>
        <v>#REF!</v>
      </c>
      <c r="BD89" s="31" t="e">
        <f>'2.Mapa'!#REF!</f>
        <v>#REF!</v>
      </c>
      <c r="BE89" s="31" t="e">
        <f>'2.Mapa'!#REF!</f>
        <v>#REF!</v>
      </c>
      <c r="BF89" s="31" t="e">
        <f>'2.Mapa'!#REF!</f>
        <v>#REF!</v>
      </c>
      <c r="BG89" s="31" t="e">
        <f>'2.Mapa'!#REF!</f>
        <v>#REF!</v>
      </c>
      <c r="BH89" s="31" t="e">
        <f>'2.Mapa'!#REF!</f>
        <v>#REF!</v>
      </c>
      <c r="BI89" s="31" t="e">
        <f>'2.Mapa'!#REF!</f>
        <v>#REF!</v>
      </c>
    </row>
    <row r="90" spans="1:61" ht="24.75" customHeight="1" x14ac:dyDescent="0.3">
      <c r="A90" s="5">
        <v>510</v>
      </c>
      <c r="B90" s="1">
        <f t="shared" si="1"/>
        <v>0</v>
      </c>
      <c r="C90" s="31">
        <f>'2.Mapa'!A$359</f>
        <v>0</v>
      </c>
      <c r="D90" s="31">
        <f>'2.Mapa'!B$359</f>
        <v>0</v>
      </c>
      <c r="E90" s="31">
        <f>'2.Mapa'!C$359</f>
        <v>0</v>
      </c>
      <c r="F90" s="31">
        <f>'2.Mapa'!D$359</f>
        <v>0</v>
      </c>
      <c r="G90" s="31">
        <f>'2.Mapa'!E$359</f>
        <v>0</v>
      </c>
      <c r="H90" s="31">
        <f>'2.Mapa'!F$359</f>
        <v>0</v>
      </c>
      <c r="I90" s="31">
        <f>'2.Mapa'!G$359</f>
        <v>0</v>
      </c>
      <c r="J90" s="31">
        <f>'2.Mapa'!I$359</f>
        <v>0</v>
      </c>
      <c r="K90" s="31">
        <f>'2.Mapa'!J$359</f>
        <v>0</v>
      </c>
      <c r="L90" s="31">
        <f>'2.Mapa'!K$359</f>
        <v>0</v>
      </c>
      <c r="M90" s="31">
        <f>'2.Mapa'!L$359</f>
        <v>0</v>
      </c>
      <c r="N90" s="31">
        <f>'2.Mapa'!M$359</f>
        <v>0</v>
      </c>
      <c r="O90" s="31">
        <f>'2.Mapa'!N$359</f>
        <v>0</v>
      </c>
      <c r="P90" s="31">
        <f>'2.Mapa'!O$359</f>
        <v>0</v>
      </c>
      <c r="Q90" s="31">
        <f>'2.Mapa'!P$359</f>
        <v>0</v>
      </c>
      <c r="R90" s="31">
        <f>'2.Mapa'!Q$359</f>
        <v>0</v>
      </c>
      <c r="S90" s="31">
        <f>'2.Mapa'!R$359</f>
        <v>0</v>
      </c>
      <c r="T90" s="31">
        <f>'2.Mapa'!S$359</f>
        <v>0</v>
      </c>
      <c r="U90" s="31">
        <f>'2.Mapa'!T$359</f>
        <v>0</v>
      </c>
      <c r="V90" s="31">
        <f>'2.Mapa'!U$359</f>
        <v>0</v>
      </c>
      <c r="W90" s="31">
        <f>'2.Mapa'!V$359</f>
        <v>0</v>
      </c>
      <c r="X90" s="31">
        <f>'2.Mapa'!W$359</f>
        <v>0</v>
      </c>
      <c r="Y90" s="31">
        <f>'2.Mapa'!X$359</f>
        <v>0</v>
      </c>
      <c r="Z90" s="31">
        <f>'2.Mapa'!Y$359</f>
        <v>0</v>
      </c>
      <c r="AA90" s="31">
        <f>'2.Mapa'!Z$359</f>
        <v>0</v>
      </c>
      <c r="AB90" s="31">
        <f>'2.Mapa'!AA$359</f>
        <v>0</v>
      </c>
      <c r="AC90" s="31">
        <f>'2.Mapa'!AB$359</f>
        <v>0</v>
      </c>
      <c r="AD90" s="31">
        <f>'2.Mapa'!AC$359</f>
        <v>0</v>
      </c>
      <c r="AE90" s="31">
        <f>'2.Mapa'!AD$359</f>
        <v>0</v>
      </c>
      <c r="AF90" s="31">
        <f>'2.Mapa'!AE$359</f>
        <v>0</v>
      </c>
      <c r="AG90" s="31">
        <f>'2.Mapa'!AF$359</f>
        <v>0</v>
      </c>
      <c r="AH90" s="31">
        <f>'2.Mapa'!AG$359</f>
        <v>0</v>
      </c>
      <c r="AI90" s="31">
        <f>'2.Mapa'!AH$359</f>
        <v>0</v>
      </c>
      <c r="AJ90" s="31">
        <f>'2.Mapa'!AI$359</f>
        <v>0</v>
      </c>
      <c r="AK90" s="31">
        <f>'2.Mapa'!AJ$359</f>
        <v>0</v>
      </c>
      <c r="AL90" s="31">
        <f>'2.Mapa'!AK$359</f>
        <v>0</v>
      </c>
      <c r="AM90" s="31">
        <f>'2.Mapa'!AL$359</f>
        <v>0</v>
      </c>
      <c r="AN90" s="31">
        <f>'2.Mapa'!AM$359</f>
        <v>0</v>
      </c>
      <c r="AO90" s="31">
        <f>'2.Mapa'!AN$359</f>
        <v>0</v>
      </c>
      <c r="AP90" s="31">
        <f>'2.Mapa'!AO$359</f>
        <v>0</v>
      </c>
      <c r="AQ90" s="31">
        <f>'2.Mapa'!AP$359</f>
        <v>0</v>
      </c>
      <c r="AR90" s="31">
        <f>'2.Mapa'!AQ$359</f>
        <v>0</v>
      </c>
      <c r="AS90" s="31">
        <f>'2.Mapa'!AR$359</f>
        <v>0</v>
      </c>
      <c r="AT90" s="31">
        <f>'2.Mapa'!AS$359</f>
        <v>0</v>
      </c>
      <c r="AU90" s="31">
        <f>'2.Mapa'!AT$359</f>
        <v>0</v>
      </c>
      <c r="AV90" s="31">
        <f>'2.Mapa'!AU$359</f>
        <v>0</v>
      </c>
      <c r="AW90" s="31">
        <f>'2.Mapa'!AV$359</f>
        <v>0</v>
      </c>
      <c r="AX90" s="31">
        <f>'2.Mapa'!AW$359</f>
        <v>0</v>
      </c>
      <c r="AY90" s="31">
        <f>'2.Mapa'!AX$359</f>
        <v>0</v>
      </c>
      <c r="AZ90" s="31">
        <f>'2.Mapa'!AY$359</f>
        <v>0</v>
      </c>
      <c r="BA90" s="31">
        <f>'2.Mapa'!AZ$359</f>
        <v>0</v>
      </c>
      <c r="BB90" s="31">
        <f>'2.Mapa'!BA$359</f>
        <v>0</v>
      </c>
      <c r="BC90" s="31">
        <f>'2.Mapa'!BB$359</f>
        <v>0</v>
      </c>
      <c r="BD90" s="31">
        <f>'2.Mapa'!BC$359</f>
        <v>0</v>
      </c>
      <c r="BE90" s="31">
        <f>'2.Mapa'!BD$359</f>
        <v>0</v>
      </c>
      <c r="BF90" s="31">
        <f>'2.Mapa'!BE$359</f>
        <v>0</v>
      </c>
      <c r="BG90" s="31">
        <f>'2.Mapa'!BF$359</f>
        <v>0</v>
      </c>
      <c r="BH90" s="31">
        <f>'2.Mapa'!BG$359</f>
        <v>0</v>
      </c>
      <c r="BI90" s="31">
        <f>'2.Mapa'!BH$359</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C61"/>
  <sheetViews>
    <sheetView showGridLines="0" topLeftCell="A33" zoomScale="85" zoomScaleNormal="85" workbookViewId="0">
      <selection activeCell="E53" sqref="E53"/>
    </sheetView>
  </sheetViews>
  <sheetFormatPr baseColWidth="10" defaultColWidth="11.42578125" defaultRowHeight="12.75" x14ac:dyDescent="0.25"/>
  <cols>
    <col min="1" max="1" width="16.42578125" style="48" bestFit="1" customWidth="1"/>
    <col min="2" max="2" width="25" style="48" customWidth="1"/>
    <col min="3" max="3" width="89.42578125" style="48" customWidth="1"/>
    <col min="4" max="16384" width="11.42578125" style="48"/>
  </cols>
  <sheetData>
    <row r="1" spans="1:3" ht="15.75" customHeight="1" x14ac:dyDescent="0.25">
      <c r="A1" s="265" t="s">
        <v>88</v>
      </c>
      <c r="B1" s="266"/>
      <c r="C1" s="267"/>
    </row>
    <row r="2" spans="1:3" ht="12.75" customHeight="1" x14ac:dyDescent="0.25">
      <c r="A2" s="256" t="s">
        <v>89</v>
      </c>
      <c r="B2" s="257"/>
      <c r="C2" s="258"/>
    </row>
    <row r="3" spans="1:3" x14ac:dyDescent="0.25">
      <c r="A3" s="256"/>
      <c r="B3" s="257"/>
      <c r="C3" s="258"/>
    </row>
    <row r="4" spans="1:3" x14ac:dyDescent="0.25">
      <c r="A4" s="256"/>
      <c r="B4" s="257"/>
      <c r="C4" s="258"/>
    </row>
    <row r="5" spans="1:3" x14ac:dyDescent="0.25">
      <c r="A5" s="256"/>
      <c r="B5" s="257"/>
      <c r="C5" s="258"/>
    </row>
    <row r="6" spans="1:3" x14ac:dyDescent="0.25">
      <c r="A6" s="256"/>
      <c r="B6" s="257"/>
      <c r="C6" s="258"/>
    </row>
    <row r="7" spans="1:3" x14ac:dyDescent="0.25">
      <c r="A7" s="256"/>
      <c r="B7" s="257"/>
      <c r="C7" s="258"/>
    </row>
    <row r="8" spans="1:3" x14ac:dyDescent="0.25">
      <c r="A8" s="256"/>
      <c r="B8" s="257"/>
      <c r="C8" s="258"/>
    </row>
    <row r="9" spans="1:3" x14ac:dyDescent="0.25">
      <c r="A9" s="256"/>
      <c r="B9" s="257"/>
      <c r="C9" s="258"/>
    </row>
    <row r="10" spans="1:3" x14ac:dyDescent="0.25">
      <c r="A10" s="256"/>
      <c r="B10" s="257"/>
      <c r="C10" s="258"/>
    </row>
    <row r="11" spans="1:3" x14ac:dyDescent="0.25">
      <c r="A11" s="256"/>
      <c r="B11" s="257"/>
      <c r="C11" s="258"/>
    </row>
    <row r="12" spans="1:3" ht="12.75" customHeight="1" x14ac:dyDescent="0.25">
      <c r="A12" s="262" t="s">
        <v>805</v>
      </c>
      <c r="B12" s="263"/>
      <c r="C12" s="264"/>
    </row>
    <row r="13" spans="1:3" ht="12.75" customHeight="1" x14ac:dyDescent="0.25">
      <c r="A13" s="259" t="s">
        <v>806</v>
      </c>
      <c r="B13" s="260"/>
      <c r="C13" s="261"/>
    </row>
    <row r="14" spans="1:3" x14ac:dyDescent="0.25">
      <c r="A14" s="259"/>
      <c r="B14" s="260"/>
      <c r="C14" s="261"/>
    </row>
    <row r="15" spans="1:3" x14ac:dyDescent="0.25">
      <c r="A15" s="259"/>
      <c r="B15" s="260"/>
      <c r="C15" s="261"/>
    </row>
    <row r="16" spans="1:3" x14ac:dyDescent="0.25">
      <c r="A16" s="259"/>
      <c r="B16" s="260"/>
      <c r="C16" s="261"/>
    </row>
    <row r="17" spans="1:3" x14ac:dyDescent="0.25">
      <c r="A17" s="259"/>
      <c r="B17" s="260"/>
      <c r="C17" s="261"/>
    </row>
    <row r="18" spans="1:3" x14ac:dyDescent="0.25">
      <c r="A18" s="259"/>
      <c r="B18" s="260"/>
      <c r="C18" s="261"/>
    </row>
    <row r="19" spans="1:3" ht="12.75" customHeight="1" x14ac:dyDescent="0.25">
      <c r="A19" s="256" t="s">
        <v>90</v>
      </c>
      <c r="B19" s="257"/>
      <c r="C19" s="258"/>
    </row>
    <row r="20" spans="1:3" ht="12.75" customHeight="1" x14ac:dyDescent="0.25">
      <c r="A20" s="256"/>
      <c r="B20" s="257"/>
      <c r="C20" s="258"/>
    </row>
    <row r="21" spans="1:3" x14ac:dyDescent="0.25">
      <c r="A21" s="256"/>
      <c r="B21" s="257"/>
      <c r="C21" s="258"/>
    </row>
    <row r="22" spans="1:3" x14ac:dyDescent="0.25">
      <c r="A22" s="256"/>
      <c r="B22" s="257"/>
      <c r="C22" s="258"/>
    </row>
    <row r="23" spans="1:3" x14ac:dyDescent="0.25">
      <c r="A23" s="256"/>
      <c r="B23" s="257"/>
      <c r="C23" s="258"/>
    </row>
    <row r="24" spans="1:3" x14ac:dyDescent="0.25">
      <c r="A24" s="246" t="s">
        <v>91</v>
      </c>
      <c r="B24" s="49" t="s">
        <v>92</v>
      </c>
      <c r="C24" s="247" t="s">
        <v>93</v>
      </c>
    </row>
    <row r="25" spans="1:3" ht="15" customHeight="1" x14ac:dyDescent="0.25">
      <c r="A25" s="272" t="s">
        <v>82</v>
      </c>
      <c r="B25" s="273"/>
      <c r="C25" s="248" t="s">
        <v>94</v>
      </c>
    </row>
    <row r="26" spans="1:3" ht="51" x14ac:dyDescent="0.25">
      <c r="A26" s="249" t="s">
        <v>95</v>
      </c>
      <c r="B26" s="50" t="s">
        <v>96</v>
      </c>
      <c r="C26" s="248" t="s">
        <v>97</v>
      </c>
    </row>
    <row r="27" spans="1:3" x14ac:dyDescent="0.25">
      <c r="A27" s="250"/>
      <c r="B27" s="51" t="s">
        <v>98</v>
      </c>
      <c r="C27" s="248"/>
    </row>
    <row r="28" spans="1:3" x14ac:dyDescent="0.25">
      <c r="A28" s="250"/>
      <c r="B28" s="51" t="s">
        <v>99</v>
      </c>
      <c r="C28" s="248"/>
    </row>
    <row r="29" spans="1:3" x14ac:dyDescent="0.25">
      <c r="A29" s="250"/>
      <c r="B29" s="51" t="s">
        <v>100</v>
      </c>
      <c r="C29" s="248"/>
    </row>
    <row r="30" spans="1:3" x14ac:dyDescent="0.25">
      <c r="A30" s="250"/>
      <c r="B30" s="51" t="s">
        <v>101</v>
      </c>
      <c r="C30" s="248"/>
    </row>
    <row r="31" spans="1:3" ht="38.25" x14ac:dyDescent="0.25">
      <c r="A31" s="250"/>
      <c r="B31" s="51" t="s">
        <v>102</v>
      </c>
      <c r="C31" s="248" t="s">
        <v>807</v>
      </c>
    </row>
    <row r="32" spans="1:3" x14ac:dyDescent="0.25">
      <c r="A32" s="250"/>
      <c r="B32" s="51" t="s">
        <v>103</v>
      </c>
      <c r="C32" s="248"/>
    </row>
    <row r="33" spans="1:3" ht="38.25" x14ac:dyDescent="0.25">
      <c r="A33" s="250"/>
      <c r="B33" s="51" t="s">
        <v>104</v>
      </c>
      <c r="C33" s="248" t="s">
        <v>105</v>
      </c>
    </row>
    <row r="34" spans="1:3" ht="25.5" x14ac:dyDescent="0.25">
      <c r="A34" s="250"/>
      <c r="B34" s="51" t="s">
        <v>106</v>
      </c>
      <c r="C34" s="248" t="s">
        <v>107</v>
      </c>
    </row>
    <row r="35" spans="1:3" x14ac:dyDescent="0.25">
      <c r="A35" s="250"/>
      <c r="B35" s="51" t="s">
        <v>108</v>
      </c>
      <c r="C35" s="248" t="s">
        <v>808</v>
      </c>
    </row>
    <row r="36" spans="1:3" ht="25.5" x14ac:dyDescent="0.25">
      <c r="A36" s="251"/>
      <c r="B36" s="51" t="s">
        <v>109</v>
      </c>
      <c r="C36" s="248" t="s">
        <v>809</v>
      </c>
    </row>
    <row r="37" spans="1:3" ht="38.25" x14ac:dyDescent="0.25">
      <c r="A37" s="268" t="s">
        <v>110</v>
      </c>
      <c r="B37" s="269"/>
      <c r="C37" s="248" t="s">
        <v>111</v>
      </c>
    </row>
    <row r="38" spans="1:3" x14ac:dyDescent="0.25">
      <c r="A38" s="274" t="s">
        <v>112</v>
      </c>
      <c r="B38" s="51" t="s">
        <v>810</v>
      </c>
      <c r="C38" s="248"/>
    </row>
    <row r="39" spans="1:3" ht="25.5" x14ac:dyDescent="0.25">
      <c r="A39" s="275"/>
      <c r="B39" s="51" t="s">
        <v>113</v>
      </c>
      <c r="C39" s="248" t="s">
        <v>114</v>
      </c>
    </row>
    <row r="40" spans="1:3" x14ac:dyDescent="0.25">
      <c r="A40" s="275"/>
      <c r="B40" s="51" t="s">
        <v>115</v>
      </c>
      <c r="C40" s="248" t="s">
        <v>116</v>
      </c>
    </row>
    <row r="41" spans="1:3" x14ac:dyDescent="0.25">
      <c r="A41" s="276"/>
      <c r="B41" s="51" t="s">
        <v>117</v>
      </c>
      <c r="C41" s="248" t="s">
        <v>118</v>
      </c>
    </row>
    <row r="42" spans="1:3" x14ac:dyDescent="0.25">
      <c r="A42" s="274" t="s">
        <v>119</v>
      </c>
      <c r="B42" s="51" t="s">
        <v>35</v>
      </c>
      <c r="C42" s="248" t="s">
        <v>811</v>
      </c>
    </row>
    <row r="43" spans="1:3" x14ac:dyDescent="0.25">
      <c r="A43" s="275"/>
      <c r="B43" s="51" t="s">
        <v>120</v>
      </c>
      <c r="C43" s="248" t="s">
        <v>812</v>
      </c>
    </row>
    <row r="44" spans="1:3" x14ac:dyDescent="0.25">
      <c r="A44" s="275"/>
      <c r="B44" s="51" t="s">
        <v>121</v>
      </c>
      <c r="C44" s="248" t="s">
        <v>122</v>
      </c>
    </row>
    <row r="45" spans="1:3" x14ac:dyDescent="0.25">
      <c r="A45" s="276"/>
      <c r="B45" s="51" t="s">
        <v>36</v>
      </c>
      <c r="C45" s="248" t="s">
        <v>123</v>
      </c>
    </row>
    <row r="46" spans="1:3" x14ac:dyDescent="0.25">
      <c r="A46" s="274" t="s">
        <v>124</v>
      </c>
      <c r="B46" s="51" t="s">
        <v>125</v>
      </c>
      <c r="C46" s="248" t="s">
        <v>126</v>
      </c>
    </row>
    <row r="47" spans="1:3" x14ac:dyDescent="0.25">
      <c r="A47" s="276"/>
      <c r="B47" s="51" t="s">
        <v>127</v>
      </c>
      <c r="C47" s="248" t="s">
        <v>126</v>
      </c>
    </row>
    <row r="48" spans="1:3" x14ac:dyDescent="0.25">
      <c r="A48" s="274" t="s">
        <v>128</v>
      </c>
      <c r="B48" s="51" t="s">
        <v>129</v>
      </c>
      <c r="C48" s="248" t="s">
        <v>813</v>
      </c>
    </row>
    <row r="49" spans="1:3" x14ac:dyDescent="0.25">
      <c r="A49" s="275"/>
      <c r="B49" s="51" t="s">
        <v>130</v>
      </c>
      <c r="C49" s="248" t="s">
        <v>814</v>
      </c>
    </row>
    <row r="50" spans="1:3" x14ac:dyDescent="0.25">
      <c r="A50" s="276"/>
      <c r="B50" s="51" t="s">
        <v>131</v>
      </c>
      <c r="C50" s="248" t="s">
        <v>815</v>
      </c>
    </row>
    <row r="51" spans="1:3" ht="25.5" x14ac:dyDescent="0.25">
      <c r="A51" s="280" t="s">
        <v>132</v>
      </c>
      <c r="B51" s="281"/>
      <c r="C51" s="248" t="s">
        <v>133</v>
      </c>
    </row>
    <row r="52" spans="1:3" ht="25.5" x14ac:dyDescent="0.25">
      <c r="A52" s="252" t="s">
        <v>134</v>
      </c>
      <c r="B52" s="51" t="s">
        <v>135</v>
      </c>
      <c r="C52" s="248" t="s">
        <v>816</v>
      </c>
    </row>
    <row r="53" spans="1:3" ht="51" x14ac:dyDescent="0.25">
      <c r="A53" s="252" t="s">
        <v>136</v>
      </c>
      <c r="B53" s="51" t="s">
        <v>137</v>
      </c>
      <c r="C53" s="248" t="s">
        <v>819</v>
      </c>
    </row>
    <row r="54" spans="1:3" ht="51" x14ac:dyDescent="0.25">
      <c r="A54" s="252" t="s">
        <v>138</v>
      </c>
      <c r="B54" s="51" t="s">
        <v>139</v>
      </c>
      <c r="C54" s="248" t="s">
        <v>817</v>
      </c>
    </row>
    <row r="55" spans="1:3" ht="38.25" x14ac:dyDescent="0.25">
      <c r="A55" s="252" t="s">
        <v>140</v>
      </c>
      <c r="B55" s="51" t="s">
        <v>141</v>
      </c>
      <c r="C55" s="248" t="s">
        <v>818</v>
      </c>
    </row>
    <row r="56" spans="1:3" ht="38.25" customHeight="1" x14ac:dyDescent="0.25">
      <c r="A56" s="270" t="s">
        <v>142</v>
      </c>
      <c r="B56" s="271"/>
      <c r="C56" s="248" t="s">
        <v>143</v>
      </c>
    </row>
    <row r="57" spans="1:3" x14ac:dyDescent="0.25">
      <c r="A57" s="44"/>
      <c r="B57" s="253"/>
      <c r="C57" s="254"/>
    </row>
    <row r="58" spans="1:3" ht="12.75" customHeight="1" x14ac:dyDescent="0.25">
      <c r="A58" s="277" t="s">
        <v>144</v>
      </c>
      <c r="B58" s="278"/>
      <c r="C58" s="279"/>
    </row>
    <row r="59" spans="1:3" ht="12.75" customHeight="1" x14ac:dyDescent="0.25">
      <c r="A59" s="277" t="s">
        <v>145</v>
      </c>
      <c r="B59" s="278"/>
      <c r="C59" s="279"/>
    </row>
    <row r="60" spans="1:3" ht="12.75" customHeight="1" x14ac:dyDescent="0.25">
      <c r="A60" s="277" t="s">
        <v>146</v>
      </c>
      <c r="B60" s="278"/>
      <c r="C60" s="279"/>
    </row>
    <row r="61" spans="1:3" ht="13.5" thickBot="1" x14ac:dyDescent="0.3">
      <c r="A61" s="45"/>
      <c r="B61" s="46"/>
      <c r="C61" s="47"/>
    </row>
  </sheetData>
  <mergeCells count="16">
    <mergeCell ref="A58:C58"/>
    <mergeCell ref="A59:C59"/>
    <mergeCell ref="A60:C60"/>
    <mergeCell ref="A48:A50"/>
    <mergeCell ref="A51:B51"/>
    <mergeCell ref="A37:B37"/>
    <mergeCell ref="A56:B56"/>
    <mergeCell ref="A25:B25"/>
    <mergeCell ref="A38:A41"/>
    <mergeCell ref="A42:A45"/>
    <mergeCell ref="A46:A47"/>
    <mergeCell ref="A19:C23"/>
    <mergeCell ref="A13:C18"/>
    <mergeCell ref="A2:C11"/>
    <mergeCell ref="A12:C12"/>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tabColor rgb="FF002060"/>
  </sheetPr>
  <dimension ref="A1:CH353"/>
  <sheetViews>
    <sheetView tabSelected="1" topLeftCell="A2" zoomScale="60" zoomScaleNormal="60" workbookViewId="0">
      <pane xSplit="2" ySplit="4" topLeftCell="C6" activePane="bottomRight" state="frozen"/>
      <selection pane="topRight" activeCell="D2" sqref="D2"/>
      <selection pane="bottomLeft" activeCell="A6" sqref="A6"/>
      <selection pane="bottomRight" activeCell="A2" sqref="A2"/>
    </sheetView>
  </sheetViews>
  <sheetFormatPr baseColWidth="10" defaultColWidth="11.42578125" defaultRowHeight="16.5" x14ac:dyDescent="0.25"/>
  <cols>
    <col min="1" max="1" width="21" style="101" customWidth="1"/>
    <col min="2" max="2" width="5.42578125" style="101" customWidth="1"/>
    <col min="3" max="3" width="14.42578125" style="101" customWidth="1"/>
    <col min="4" max="4" width="28.42578125" style="191" customWidth="1"/>
    <col min="5" max="5" width="18.7109375" style="101" customWidth="1"/>
    <col min="6" max="6" width="18" style="101" hidden="1" customWidth="1"/>
    <col min="7" max="7" width="39" style="101" hidden="1" customWidth="1"/>
    <col min="8" max="8" width="39" style="101" customWidth="1"/>
    <col min="9" max="9" width="44" style="102" hidden="1" customWidth="1"/>
    <col min="10" max="10" width="19" style="101" customWidth="1"/>
    <col min="11" max="11" width="21.7109375" style="102" hidden="1" customWidth="1"/>
    <col min="12" max="12" width="15.85546875" style="102" customWidth="1"/>
    <col min="13" max="13" width="17.42578125" style="101" customWidth="1"/>
    <col min="14" max="14" width="27.28515625" style="102" customWidth="1"/>
    <col min="15" max="15" width="18.5703125" style="102" customWidth="1"/>
    <col min="16" max="16" width="10.7109375" style="102" hidden="1" customWidth="1"/>
    <col min="17" max="17" width="13.85546875" style="102" customWidth="1"/>
    <col min="18" max="18" width="9.140625" style="101" hidden="1" customWidth="1"/>
    <col min="19" max="19" width="14.85546875" style="102" customWidth="1"/>
    <col min="20" max="20" width="13.28515625" style="102" hidden="1" customWidth="1"/>
    <col min="21" max="21" width="5.140625" style="102" customWidth="1"/>
    <col min="22" max="22" width="22" style="102" customWidth="1"/>
    <col min="23" max="23" width="31.7109375" style="102" hidden="1" customWidth="1"/>
    <col min="24" max="24" width="32.42578125" style="102" hidden="1" customWidth="1"/>
    <col min="25" max="25" width="14.85546875" style="102" hidden="1" customWidth="1"/>
    <col min="26" max="26" width="15.7109375" style="102" customWidth="1"/>
    <col min="27" max="27" width="16" style="102" hidden="1" customWidth="1"/>
    <col min="28" max="28" width="13.85546875" style="102" customWidth="1"/>
    <col min="29" max="30" width="16.7109375" style="102" customWidth="1"/>
    <col min="31" max="31" width="21.85546875" style="102" customWidth="1"/>
    <col min="32" max="32" width="17.42578125" style="102" customWidth="1"/>
    <col min="33" max="33" width="15.42578125" style="102" customWidth="1"/>
    <col min="34" max="34" width="19.140625" style="102" hidden="1" customWidth="1"/>
    <col min="35" max="35" width="11.7109375" style="102" hidden="1" customWidth="1"/>
    <col min="36" max="36" width="15.7109375" style="102" hidden="1" customWidth="1"/>
    <col min="37" max="37" width="10.140625" style="102" hidden="1" customWidth="1"/>
    <col min="38" max="38" width="15.85546875" style="102" hidden="1" customWidth="1"/>
    <col min="39" max="39" width="17.7109375" style="102" customWidth="1"/>
    <col min="40" max="40" width="9.7109375" style="102" hidden="1" customWidth="1"/>
    <col min="41" max="41" width="17.140625" style="102" customWidth="1"/>
    <col min="42" max="42" width="10.7109375" style="102" hidden="1" customWidth="1"/>
    <col min="43" max="43" width="17.7109375" style="102" customWidth="1"/>
    <col min="44" max="44" width="14.85546875" style="102" hidden="1" customWidth="1"/>
    <col min="45" max="45" width="20.28515625" style="102" customWidth="1"/>
    <col min="46" max="46" width="36" style="191" customWidth="1"/>
    <col min="47" max="47" width="24.28515625" style="191" customWidth="1"/>
    <col min="48" max="48" width="21.42578125" style="102" customWidth="1"/>
    <col min="49" max="49" width="16.7109375" style="102" customWidth="1"/>
    <col min="50" max="50" width="32.28515625" style="102" customWidth="1"/>
    <col min="51" max="51" width="15.85546875" style="102" customWidth="1"/>
    <col min="52" max="52" width="39.42578125" style="102" customWidth="1"/>
    <col min="53" max="53" width="43.28515625" style="102" customWidth="1"/>
    <col min="54" max="54" width="34.140625" style="102" customWidth="1"/>
    <col min="55" max="55" width="22.28515625" style="102" customWidth="1"/>
    <col min="56" max="56" width="16.42578125" style="102" customWidth="1"/>
    <col min="57" max="57" width="21.42578125" style="102" customWidth="1"/>
    <col min="58" max="58" width="21.7109375" style="102" customWidth="1"/>
    <col min="59" max="59" width="19.42578125" style="102" customWidth="1"/>
    <col min="60" max="60" width="35" style="102" customWidth="1"/>
    <col min="61" max="61" width="16.42578125" style="412" customWidth="1"/>
    <col min="62" max="70" width="11.42578125" style="412"/>
    <col min="71" max="16384" width="11.42578125" style="102"/>
  </cols>
  <sheetData>
    <row r="1" spans="1:86" ht="17.25" thickBot="1" x14ac:dyDescent="0.3">
      <c r="BC1" s="103"/>
      <c r="BD1" s="103"/>
      <c r="BE1" s="103"/>
      <c r="BF1" s="103"/>
    </row>
    <row r="2" spans="1:86" ht="33.75" x14ac:dyDescent="0.25">
      <c r="A2" s="104"/>
      <c r="B2" s="387" t="s">
        <v>147</v>
      </c>
      <c r="C2" s="313"/>
      <c r="D2" s="313"/>
      <c r="E2" s="313"/>
      <c r="F2" s="313"/>
      <c r="G2" s="313"/>
      <c r="H2" s="313"/>
      <c r="I2" s="313"/>
      <c r="J2" s="313"/>
      <c r="K2" s="313"/>
      <c r="L2" s="313"/>
      <c r="M2" s="313"/>
      <c r="N2" s="314"/>
      <c r="O2" s="312" t="s">
        <v>147</v>
      </c>
      <c r="P2" s="313"/>
      <c r="Q2" s="313"/>
      <c r="R2" s="313"/>
      <c r="S2" s="313"/>
      <c r="T2" s="314"/>
      <c r="U2" s="312" t="s">
        <v>147</v>
      </c>
      <c r="V2" s="313"/>
      <c r="W2" s="313"/>
      <c r="X2" s="313"/>
      <c r="Y2" s="313"/>
      <c r="Z2" s="313"/>
      <c r="AA2" s="313"/>
      <c r="AB2" s="313"/>
      <c r="AC2" s="313"/>
      <c r="AD2" s="313"/>
      <c r="AE2" s="313"/>
      <c r="AF2" s="313"/>
      <c r="AG2" s="314"/>
      <c r="AH2" s="313" t="s">
        <v>147</v>
      </c>
      <c r="AI2" s="313"/>
      <c r="AJ2" s="313"/>
      <c r="AK2" s="313"/>
      <c r="AL2" s="313"/>
      <c r="AM2" s="313"/>
      <c r="AN2" s="313"/>
      <c r="AO2" s="313"/>
      <c r="AP2" s="313"/>
      <c r="AQ2" s="313"/>
      <c r="AR2" s="313"/>
      <c r="AS2" s="312" t="s">
        <v>147</v>
      </c>
      <c r="AT2" s="313"/>
      <c r="AU2" s="313"/>
      <c r="AV2" s="314"/>
      <c r="AW2" s="312" t="s">
        <v>147</v>
      </c>
      <c r="AX2" s="313"/>
      <c r="AY2" s="313"/>
      <c r="AZ2" s="313"/>
      <c r="BA2" s="313"/>
      <c r="BB2" s="314"/>
      <c r="BC2" s="312" t="s">
        <v>147</v>
      </c>
      <c r="BD2" s="313"/>
      <c r="BE2" s="313"/>
      <c r="BF2" s="313"/>
      <c r="BG2" s="313"/>
      <c r="BH2" s="327"/>
      <c r="BS2" s="103"/>
      <c r="BT2" s="103"/>
      <c r="BU2" s="103"/>
      <c r="BV2" s="103"/>
      <c r="BW2" s="103"/>
      <c r="BX2" s="103"/>
      <c r="BY2" s="103"/>
      <c r="BZ2" s="103"/>
      <c r="CA2" s="103"/>
      <c r="CB2" s="103"/>
      <c r="CC2" s="103"/>
      <c r="CD2" s="103"/>
      <c r="CE2" s="103"/>
      <c r="CF2" s="103"/>
      <c r="CG2" s="103"/>
      <c r="CH2" s="103"/>
    </row>
    <row r="3" spans="1:86" x14ac:dyDescent="0.25">
      <c r="B3" s="388" t="s">
        <v>95</v>
      </c>
      <c r="C3" s="389"/>
      <c r="D3" s="389"/>
      <c r="E3" s="389"/>
      <c r="F3" s="389"/>
      <c r="G3" s="389"/>
      <c r="H3" s="389"/>
      <c r="I3" s="389"/>
      <c r="J3" s="389"/>
      <c r="K3" s="389"/>
      <c r="L3" s="389"/>
      <c r="M3" s="389"/>
      <c r="N3" s="390"/>
      <c r="O3" s="306" t="s">
        <v>110</v>
      </c>
      <c r="P3" s="307"/>
      <c r="Q3" s="307"/>
      <c r="R3" s="307"/>
      <c r="S3" s="307"/>
      <c r="T3" s="308"/>
      <c r="U3" s="385" t="s">
        <v>148</v>
      </c>
      <c r="V3" s="386"/>
      <c r="W3" s="386"/>
      <c r="X3" s="386"/>
      <c r="Y3" s="386"/>
      <c r="Z3" s="386"/>
      <c r="AA3" s="386"/>
      <c r="AB3" s="386"/>
      <c r="AC3" s="386"/>
      <c r="AD3" s="386"/>
      <c r="AE3" s="386"/>
      <c r="AF3" s="386"/>
      <c r="AG3" s="386"/>
      <c r="AH3" s="352" t="s">
        <v>149</v>
      </c>
      <c r="AI3" s="353"/>
      <c r="AJ3" s="353"/>
      <c r="AK3" s="353"/>
      <c r="AL3" s="353"/>
      <c r="AM3" s="353"/>
      <c r="AN3" s="353"/>
      <c r="AO3" s="353"/>
      <c r="AP3" s="353"/>
      <c r="AQ3" s="353"/>
      <c r="AR3" s="354"/>
      <c r="AS3" s="321" t="s">
        <v>150</v>
      </c>
      <c r="AT3" s="322"/>
      <c r="AU3" s="322"/>
      <c r="AV3" s="323"/>
      <c r="AW3" s="324" t="s">
        <v>151</v>
      </c>
      <c r="AX3" s="325"/>
      <c r="AY3" s="325"/>
      <c r="AZ3" s="325"/>
      <c r="BA3" s="325"/>
      <c r="BB3" s="326"/>
      <c r="BC3" s="315" t="s">
        <v>820</v>
      </c>
      <c r="BD3" s="316"/>
      <c r="BE3" s="316"/>
      <c r="BF3" s="316"/>
      <c r="BG3" s="316"/>
      <c r="BH3" s="317"/>
      <c r="BS3" s="103"/>
      <c r="BT3" s="103"/>
      <c r="BU3" s="103"/>
      <c r="BV3" s="103"/>
      <c r="BW3" s="103"/>
      <c r="BX3" s="103"/>
      <c r="BY3" s="103"/>
      <c r="BZ3" s="103"/>
      <c r="CA3" s="103"/>
      <c r="CB3" s="103"/>
      <c r="CC3" s="103"/>
      <c r="CD3" s="103"/>
      <c r="CE3" s="103"/>
      <c r="CF3" s="103"/>
      <c r="CG3" s="103"/>
      <c r="CH3" s="103"/>
    </row>
    <row r="4" spans="1:86" ht="28.5" customHeight="1" thickBot="1" x14ac:dyDescent="0.3">
      <c r="B4" s="391"/>
      <c r="C4" s="392"/>
      <c r="D4" s="392"/>
      <c r="E4" s="392"/>
      <c r="F4" s="392"/>
      <c r="G4" s="392"/>
      <c r="H4" s="392"/>
      <c r="I4" s="392"/>
      <c r="J4" s="392"/>
      <c r="K4" s="392"/>
      <c r="L4" s="392"/>
      <c r="M4" s="392"/>
      <c r="N4" s="393"/>
      <c r="O4" s="309"/>
      <c r="P4" s="310"/>
      <c r="Q4" s="310"/>
      <c r="R4" s="310"/>
      <c r="S4" s="310"/>
      <c r="T4" s="311"/>
      <c r="U4" s="382" t="s">
        <v>112</v>
      </c>
      <c r="V4" s="383"/>
      <c r="W4" s="383"/>
      <c r="X4" s="384"/>
      <c r="Y4" s="358" t="s">
        <v>119</v>
      </c>
      <c r="Z4" s="359"/>
      <c r="AA4" s="359"/>
      <c r="AB4" s="360"/>
      <c r="AC4" s="358" t="s">
        <v>124</v>
      </c>
      <c r="AD4" s="360"/>
      <c r="AE4" s="358" t="s">
        <v>128</v>
      </c>
      <c r="AF4" s="359"/>
      <c r="AG4" s="359"/>
      <c r="AH4" s="355"/>
      <c r="AI4" s="356"/>
      <c r="AJ4" s="356"/>
      <c r="AK4" s="356"/>
      <c r="AL4" s="356"/>
      <c r="AM4" s="356"/>
      <c r="AN4" s="356"/>
      <c r="AO4" s="356"/>
      <c r="AP4" s="356"/>
      <c r="AQ4" s="356"/>
      <c r="AR4" s="357"/>
      <c r="AS4" s="105" t="s">
        <v>134</v>
      </c>
      <c r="AT4" s="321" t="s">
        <v>152</v>
      </c>
      <c r="AU4" s="322"/>
      <c r="AV4" s="323"/>
      <c r="AW4" s="324" t="s">
        <v>138</v>
      </c>
      <c r="AX4" s="325"/>
      <c r="AY4" s="325"/>
      <c r="AZ4" s="325"/>
      <c r="BA4" s="324" t="s">
        <v>140</v>
      </c>
      <c r="BB4" s="326"/>
      <c r="BC4" s="318"/>
      <c r="BD4" s="319"/>
      <c r="BE4" s="319"/>
      <c r="BF4" s="319"/>
      <c r="BG4" s="319"/>
      <c r="BH4" s="320"/>
      <c r="BS4" s="103"/>
      <c r="BT4" s="103"/>
      <c r="BU4" s="103"/>
      <c r="BV4" s="103"/>
      <c r="BW4" s="103"/>
      <c r="BX4" s="103"/>
      <c r="BY4" s="103"/>
      <c r="BZ4" s="103"/>
      <c r="CA4" s="103"/>
      <c r="CB4" s="103"/>
      <c r="CC4" s="103"/>
      <c r="CD4" s="103"/>
      <c r="CE4" s="103"/>
      <c r="CF4" s="103"/>
      <c r="CG4" s="103"/>
      <c r="CH4" s="103"/>
    </row>
    <row r="5" spans="1:86" ht="117.75" customHeight="1" thickBot="1" x14ac:dyDescent="0.3">
      <c r="A5" s="106" t="s">
        <v>82</v>
      </c>
      <c r="B5" s="107" t="s">
        <v>153</v>
      </c>
      <c r="C5" s="108" t="s">
        <v>98</v>
      </c>
      <c r="D5" s="108" t="s">
        <v>99</v>
      </c>
      <c r="E5" s="108" t="s">
        <v>100</v>
      </c>
      <c r="F5" s="108" t="s">
        <v>101</v>
      </c>
      <c r="G5" s="108" t="s">
        <v>154</v>
      </c>
      <c r="H5" s="108" t="s">
        <v>102</v>
      </c>
      <c r="I5" s="108" t="s">
        <v>102</v>
      </c>
      <c r="J5" s="108" t="s">
        <v>103</v>
      </c>
      <c r="K5" s="108" t="s">
        <v>155</v>
      </c>
      <c r="L5" s="108" t="s">
        <v>156</v>
      </c>
      <c r="M5" s="108" t="s">
        <v>108</v>
      </c>
      <c r="N5" s="109" t="s">
        <v>157</v>
      </c>
      <c r="O5" s="110" t="s">
        <v>158</v>
      </c>
      <c r="P5" s="111" t="s">
        <v>159</v>
      </c>
      <c r="Q5" s="111" t="s">
        <v>160</v>
      </c>
      <c r="R5" s="111" t="s">
        <v>161</v>
      </c>
      <c r="S5" s="110" t="s">
        <v>162</v>
      </c>
      <c r="T5" s="110" t="s">
        <v>163</v>
      </c>
      <c r="U5" s="112" t="s">
        <v>810</v>
      </c>
      <c r="V5" s="113" t="s">
        <v>113</v>
      </c>
      <c r="W5" s="113" t="s">
        <v>115</v>
      </c>
      <c r="X5" s="113" t="s">
        <v>117</v>
      </c>
      <c r="Y5" s="113" t="s">
        <v>35</v>
      </c>
      <c r="Z5" s="113" t="s">
        <v>120</v>
      </c>
      <c r="AA5" s="113" t="s">
        <v>121</v>
      </c>
      <c r="AB5" s="113" t="s">
        <v>36</v>
      </c>
      <c r="AC5" s="113" t="s">
        <v>125</v>
      </c>
      <c r="AD5" s="113" t="s">
        <v>127</v>
      </c>
      <c r="AE5" s="113" t="s">
        <v>129</v>
      </c>
      <c r="AF5" s="113" t="s">
        <v>130</v>
      </c>
      <c r="AG5" s="113" t="s">
        <v>131</v>
      </c>
      <c r="AH5" s="114" t="s">
        <v>164</v>
      </c>
      <c r="AI5" s="114" t="s">
        <v>165</v>
      </c>
      <c r="AJ5" s="114" t="s">
        <v>821</v>
      </c>
      <c r="AK5" s="114" t="s">
        <v>165</v>
      </c>
      <c r="AL5" s="114" t="s">
        <v>166</v>
      </c>
      <c r="AM5" s="114" t="s">
        <v>167</v>
      </c>
      <c r="AN5" s="114" t="s">
        <v>168</v>
      </c>
      <c r="AO5" s="114" t="s">
        <v>169</v>
      </c>
      <c r="AP5" s="114" t="s">
        <v>170</v>
      </c>
      <c r="AQ5" s="114" t="s">
        <v>171</v>
      </c>
      <c r="AR5" s="114" t="s">
        <v>172</v>
      </c>
      <c r="AS5" s="115" t="s">
        <v>135</v>
      </c>
      <c r="AT5" s="115" t="s">
        <v>173</v>
      </c>
      <c r="AU5" s="115" t="s">
        <v>174</v>
      </c>
      <c r="AV5" s="116" t="s">
        <v>175</v>
      </c>
      <c r="AW5" s="117" t="s">
        <v>176</v>
      </c>
      <c r="AX5" s="118" t="s">
        <v>177</v>
      </c>
      <c r="AY5" s="118" t="s">
        <v>178</v>
      </c>
      <c r="AZ5" s="119" t="s">
        <v>179</v>
      </c>
      <c r="BA5" s="120" t="s">
        <v>180</v>
      </c>
      <c r="BB5" s="118" t="s">
        <v>181</v>
      </c>
      <c r="BC5" s="121" t="s">
        <v>182</v>
      </c>
      <c r="BD5" s="122" t="s">
        <v>183</v>
      </c>
      <c r="BE5" s="123" t="s">
        <v>184</v>
      </c>
      <c r="BF5" s="122" t="s">
        <v>185</v>
      </c>
      <c r="BG5" s="122" t="s">
        <v>186</v>
      </c>
      <c r="BH5" s="124" t="s">
        <v>187</v>
      </c>
      <c r="BS5" s="103"/>
      <c r="BT5" s="103"/>
      <c r="BU5" s="103"/>
      <c r="BV5" s="103"/>
      <c r="BW5" s="103"/>
      <c r="BX5" s="103"/>
      <c r="BY5" s="103"/>
      <c r="BZ5" s="103"/>
      <c r="CA5" s="103"/>
      <c r="CB5" s="103"/>
      <c r="CC5" s="103"/>
      <c r="CD5" s="103"/>
      <c r="CE5" s="103"/>
      <c r="CF5" s="103"/>
      <c r="CG5" s="103"/>
      <c r="CH5" s="103"/>
    </row>
    <row r="6" spans="1:86" ht="206.25" customHeight="1" x14ac:dyDescent="0.25">
      <c r="A6" s="334" t="s">
        <v>62</v>
      </c>
      <c r="B6" s="337">
        <v>27</v>
      </c>
      <c r="C6" s="300" t="s">
        <v>188</v>
      </c>
      <c r="D6" s="340" t="s">
        <v>189</v>
      </c>
      <c r="E6" s="282" t="s">
        <v>190</v>
      </c>
      <c r="F6" s="282" t="s">
        <v>822</v>
      </c>
      <c r="G6" s="14" t="s">
        <v>191</v>
      </c>
      <c r="H6" s="282" t="str">
        <f>+CONCATENATE(E6," de ",D6)</f>
        <v>pérdida de integridad de Gestión de convenios</v>
      </c>
      <c r="I6" s="361" t="str">
        <f>IF(F6&lt;&gt;"","Las vulnerabilidades de la columna anterior, pueden facilitar "&amp;F6&amp;" generando "&amp;E6&amp;" de "&amp;D6,"")</f>
        <v>Las vulnerabilidades de la columna anterior, pueden facilitar Adquirir compromisos que la Entidad no pueda cumplir o que no tenga un marco jurídico generando pérdida de integridad de Gestión de convenios</v>
      </c>
      <c r="J6" s="300" t="s">
        <v>192</v>
      </c>
      <c r="K6" s="288">
        <v>13</v>
      </c>
      <c r="L6" s="288" t="s">
        <v>193</v>
      </c>
      <c r="M6" s="300" t="s">
        <v>194</v>
      </c>
      <c r="N6" s="291" t="s">
        <v>195</v>
      </c>
      <c r="O6" s="294" t="str">
        <f>IFERROR(VLOOKUP(P6,'4.Criterios'!$D$4:$E$8,2,0),"")</f>
        <v>Baja</v>
      </c>
      <c r="P6" s="297">
        <f>IF(K6&lt;&gt;"",VLOOKUP(K6,'4.Criterios'!$A$4:$E$8,4,1),"")</f>
        <v>0.4</v>
      </c>
      <c r="Q6" s="285" t="str">
        <f>IFERROR(VLOOKUP(R6,'4.Criterios'!$D$12:$E$16,2,0),"")</f>
        <v>Catastrófico</v>
      </c>
      <c r="R6" s="297">
        <f>IFERROR(IF(M6='4.Criterios'!$A$10,VLOOKUP(N6,'4.Criterios'!$A$12:$E$16,4,0),IF(M6='4.Criterios'!$B$10,VLOOKUP(N6,'4.Criterios'!$B$12:$E$16,3,0),"")),)</f>
        <v>1</v>
      </c>
      <c r="S6" s="294" t="str">
        <f>IFERROR(VLOOKUP(CONCATENATE(O6,Q6),Niveles!$B$3:$E$27,4,0),"")</f>
        <v>Extremo</v>
      </c>
      <c r="T6" s="294">
        <f>IFERROR(VLOOKUP(CONCATENATE(O6,Q6),Niveles!$B$3:$F$27,5,0),"")</f>
        <v>22</v>
      </c>
      <c r="U6" s="10">
        <v>1</v>
      </c>
      <c r="V6" s="180" t="s">
        <v>196</v>
      </c>
      <c r="W6" s="180" t="s">
        <v>197</v>
      </c>
      <c r="X6" s="180" t="s">
        <v>198</v>
      </c>
      <c r="Y6" s="8" t="s">
        <v>38</v>
      </c>
      <c r="Z6" s="8" t="s">
        <v>199</v>
      </c>
      <c r="AA6" s="9">
        <f>IFERROR(VLOOKUP(Y6,'4.Criterios'!$H$4:$J$6,3,0)+VLOOKUP(Z6,'4.Criterios'!$H$7:$J$8,3,0),"")</f>
        <v>0.4</v>
      </c>
      <c r="AB6" s="10" t="str">
        <f>IFERROR(VLOOKUP(Y6,Niveles!$H$25:$I$27,2,0),"")</f>
        <v>Probabilidad</v>
      </c>
      <c r="AC6" s="331">
        <f ca="1">IFERROR(P6-AN6,"")</f>
        <v>0.16000000000000003</v>
      </c>
      <c r="AD6" s="331">
        <f ca="1">IFERROR(R6-AP6,"")</f>
        <v>0.25</v>
      </c>
      <c r="AE6" s="8" t="s">
        <v>200</v>
      </c>
      <c r="AF6" s="8" t="s">
        <v>201</v>
      </c>
      <c r="AG6" s="8" t="s">
        <v>202</v>
      </c>
      <c r="AH6" s="11" t="str">
        <f>IFERROR(VLOOKUP(AI6,'4.Criterios'!$C$4:$E$8,3,1),"")</f>
        <v>Baja</v>
      </c>
      <c r="AI6" s="125">
        <f>IFERROR(IF(AB6="Probabilidad",(P6*(1-AA6)),IF(AB6="Impacto",P6,"")),"")</f>
        <v>0.24</v>
      </c>
      <c r="AJ6" s="11" t="s">
        <v>7</v>
      </c>
      <c r="AK6" s="12">
        <f>IFERROR(IF(AB6="Impacto",(R6*(1-AA6)),IF(AB6="Probabilidad",R6,"")),"")</f>
        <v>1</v>
      </c>
      <c r="AL6" s="11" t="str">
        <f>IFERROR(VLOOKUP(CONCATENATE(AH6,AJ6),Niveles!$B$3:$E$27,4,0),"")</f>
        <v>Extremo</v>
      </c>
      <c r="AM6" s="294" t="str">
        <f ca="1">OFFSET(AH5,6-COUNTBLANK(AH6:AH11),0,1,1)</f>
        <v>Baja</v>
      </c>
      <c r="AN6" s="328">
        <f ca="1">OFFSET(AI5,6-COUNTBLANK(AI6:AI11),0,1,1)</f>
        <v>0.24</v>
      </c>
      <c r="AO6" s="285" t="str">
        <f ca="1">OFFSET(AJ5,6-COUNTBLANK(AJ6:AJ11),0,1,1)</f>
        <v>Mayor</v>
      </c>
      <c r="AP6" s="328">
        <f ca="1">OFFSET(AK5,6-COUNTBLANK(AK6:AK11),0,1,1)</f>
        <v>0.75</v>
      </c>
      <c r="AQ6" s="294" t="str">
        <f ca="1">OFFSET(AL5,6-COUNTBLANK(AL6:AL11),0,1,1)</f>
        <v>Alto</v>
      </c>
      <c r="AR6" s="294">
        <f ca="1">IFERROR(VLOOKUP(CONCATENATE(AM6,AO6),Niveles!$B$3:$F$27,5,0),"")</f>
        <v>16</v>
      </c>
      <c r="AS6" s="8" t="s">
        <v>203</v>
      </c>
      <c r="AT6" s="181" t="s">
        <v>823</v>
      </c>
      <c r="AU6" s="181" t="s">
        <v>204</v>
      </c>
      <c r="AV6" s="128">
        <v>44926</v>
      </c>
      <c r="AW6" s="129"/>
      <c r="AX6" s="227"/>
      <c r="AY6" s="32"/>
      <c r="AZ6" s="38"/>
      <c r="BA6" s="228"/>
      <c r="BB6" s="8"/>
      <c r="BC6" s="129"/>
      <c r="BD6" s="32"/>
      <c r="BE6" s="32"/>
      <c r="BF6" s="38"/>
      <c r="BG6" s="35"/>
      <c r="BH6" s="13"/>
      <c r="BS6" s="103"/>
      <c r="BT6" s="103"/>
      <c r="BU6" s="103"/>
      <c r="BV6" s="103"/>
      <c r="BW6" s="103"/>
      <c r="BX6" s="103"/>
      <c r="BY6" s="103"/>
      <c r="BZ6" s="103"/>
      <c r="CA6" s="103"/>
      <c r="CB6" s="103"/>
      <c r="CC6" s="103"/>
      <c r="CD6" s="103"/>
      <c r="CE6" s="103"/>
      <c r="CF6" s="103"/>
      <c r="CG6" s="103"/>
      <c r="CH6" s="103"/>
    </row>
    <row r="7" spans="1:86" ht="72" customHeight="1" x14ac:dyDescent="0.25">
      <c r="A7" s="335"/>
      <c r="B7" s="338"/>
      <c r="C7" s="301"/>
      <c r="D7" s="341"/>
      <c r="E7" s="283"/>
      <c r="F7" s="283"/>
      <c r="G7" s="14"/>
      <c r="H7" s="283"/>
      <c r="I7" s="362"/>
      <c r="J7" s="301"/>
      <c r="K7" s="289"/>
      <c r="L7" s="289"/>
      <c r="M7" s="301"/>
      <c r="N7" s="292"/>
      <c r="O7" s="295"/>
      <c r="P7" s="298"/>
      <c r="Q7" s="286"/>
      <c r="R7" s="298"/>
      <c r="S7" s="295"/>
      <c r="T7" s="295"/>
      <c r="U7" s="18">
        <v>2</v>
      </c>
      <c r="V7" s="22" t="s">
        <v>205</v>
      </c>
      <c r="W7" s="22" t="s">
        <v>206</v>
      </c>
      <c r="X7" s="22" t="s">
        <v>207</v>
      </c>
      <c r="Y7" s="16" t="s">
        <v>40</v>
      </c>
      <c r="Z7" s="16" t="s">
        <v>199</v>
      </c>
      <c r="AA7" s="17">
        <f>IFERROR(VLOOKUP(Y7,'4.Criterios'!$H$4:$J$6,3,0)+VLOOKUP(Z7,'4.Criterios'!$H$7:$J$8,3,0),"")</f>
        <v>0.25</v>
      </c>
      <c r="AB7" s="18" t="str">
        <f>IFERROR(VLOOKUP(Y7,Niveles!$H$25:$I$27,2,0),"")</f>
        <v>Impacto</v>
      </c>
      <c r="AC7" s="332"/>
      <c r="AD7" s="332"/>
      <c r="AE7" s="16" t="s">
        <v>200</v>
      </c>
      <c r="AF7" s="16" t="s">
        <v>201</v>
      </c>
      <c r="AG7" s="16" t="s">
        <v>202</v>
      </c>
      <c r="AH7" s="19" t="str">
        <f>IFERROR(VLOOKUP(AI7,'4.Criterios'!$C$4:$E$8,3,1),"")</f>
        <v>Baja</v>
      </c>
      <c r="AI7" s="126">
        <f>IFERROR(IF(AB7="Probabilidad",(AI6*(1-AA7)),IF(AB7="Impacto",AI6,"")),"")</f>
        <v>0.24</v>
      </c>
      <c r="AJ7" s="19" t="str">
        <f>IFERROR(VLOOKUP(AK7,'4.Criterios'!$C$12:$E$16,3,1),"")</f>
        <v>Mayor</v>
      </c>
      <c r="AK7" s="20">
        <f>IFERROR(IF(AB7="Impacto",(AK6*(1-AA7)),IF(AB7="Probabilidad",AK6,"")),"")</f>
        <v>0.75</v>
      </c>
      <c r="AL7" s="19" t="str">
        <f>IFERROR(VLOOKUP(CONCATENATE(AH7,AJ7),Niveles!$B$3:$E$27,4,0),"")</f>
        <v>Alto</v>
      </c>
      <c r="AM7" s="295"/>
      <c r="AN7" s="329"/>
      <c r="AO7" s="286"/>
      <c r="AP7" s="329"/>
      <c r="AQ7" s="295"/>
      <c r="AR7" s="295"/>
      <c r="AS7" s="16"/>
      <c r="AT7" s="182"/>
      <c r="AU7" s="182"/>
      <c r="AV7" s="130"/>
      <c r="AW7" s="131"/>
      <c r="AX7" s="33"/>
      <c r="AY7" s="33"/>
      <c r="AZ7" s="39"/>
      <c r="BA7" s="36"/>
      <c r="BB7" s="16"/>
      <c r="BC7" s="131"/>
      <c r="BD7" s="33"/>
      <c r="BE7" s="33"/>
      <c r="BF7" s="39"/>
      <c r="BG7" s="36"/>
      <c r="BH7" s="21"/>
      <c r="BS7" s="103"/>
      <c r="BT7" s="103"/>
      <c r="BU7" s="103"/>
      <c r="BV7" s="103"/>
      <c r="BW7" s="103"/>
      <c r="BX7" s="103"/>
      <c r="BY7" s="103"/>
      <c r="BZ7" s="103"/>
      <c r="CA7" s="103"/>
      <c r="CB7" s="103"/>
      <c r="CC7" s="103"/>
      <c r="CD7" s="103"/>
      <c r="CE7" s="103"/>
      <c r="CF7" s="103"/>
      <c r="CG7" s="103"/>
      <c r="CH7" s="103"/>
    </row>
    <row r="8" spans="1:86" x14ac:dyDescent="0.25">
      <c r="A8" s="335"/>
      <c r="B8" s="338"/>
      <c r="C8" s="301"/>
      <c r="D8" s="341"/>
      <c r="E8" s="283"/>
      <c r="F8" s="283"/>
      <c r="G8" s="14"/>
      <c r="H8" s="283"/>
      <c r="I8" s="362"/>
      <c r="J8" s="301"/>
      <c r="K8" s="289"/>
      <c r="L8" s="289"/>
      <c r="M8" s="301"/>
      <c r="N8" s="292"/>
      <c r="O8" s="295"/>
      <c r="P8" s="298"/>
      <c r="Q8" s="286"/>
      <c r="R8" s="298"/>
      <c r="S8" s="295"/>
      <c r="T8" s="295"/>
      <c r="U8" s="18">
        <v>3</v>
      </c>
      <c r="V8" s="22"/>
      <c r="W8" s="22"/>
      <c r="X8" s="22"/>
      <c r="Y8" s="16"/>
      <c r="Z8" s="16"/>
      <c r="AA8" s="17" t="str">
        <f>IFERROR(VLOOKUP(Y8,'4.Criterios'!$H$4:$J$6,3,0)+VLOOKUP(Z8,'4.Criterios'!$H$7:$J$8,3,0),"")</f>
        <v/>
      </c>
      <c r="AB8" s="18" t="str">
        <f>IFERROR(VLOOKUP(Y8,Niveles!$H$25:$I$27,2,0),"")</f>
        <v/>
      </c>
      <c r="AC8" s="332"/>
      <c r="AD8" s="332"/>
      <c r="AE8" s="16"/>
      <c r="AF8" s="16"/>
      <c r="AG8" s="16"/>
      <c r="AH8" s="19" t="str">
        <f>IFERROR(VLOOKUP(AI8,'4.Criterios'!$C$4:$E$8,3,1),"")</f>
        <v/>
      </c>
      <c r="AI8" s="126" t="str">
        <f>IFERROR(IF(AB8="Probabilidad",(AI7*(1-AA8)),IF(AB8="Impacto",AI7,"")),"")</f>
        <v/>
      </c>
      <c r="AJ8" s="19" t="str">
        <f>IFERROR(VLOOKUP(AK8,'4.Criterios'!$C$12:$E$16,3,1),"")</f>
        <v/>
      </c>
      <c r="AK8" s="20" t="str">
        <f>IFERROR(IF(AB8="Impacto",(AK7*(1-AA8)),IF(AB8="Probabilidad",AK7,"")),"")</f>
        <v/>
      </c>
      <c r="AL8" s="19" t="str">
        <f>IFERROR(VLOOKUP(CONCATENATE(AH8,AJ8),Niveles!$B$3:$E$27,4,0),"")</f>
        <v/>
      </c>
      <c r="AM8" s="295"/>
      <c r="AN8" s="329"/>
      <c r="AO8" s="286"/>
      <c r="AP8" s="329"/>
      <c r="AQ8" s="295"/>
      <c r="AR8" s="295"/>
      <c r="AS8" s="16"/>
      <c r="AT8" s="182"/>
      <c r="AU8" s="182"/>
      <c r="AV8" s="130"/>
      <c r="AW8" s="131"/>
      <c r="AX8" s="33"/>
      <c r="AY8" s="33"/>
      <c r="AZ8" s="39"/>
      <c r="BA8" s="36"/>
      <c r="BB8" s="16"/>
      <c r="BC8" s="131"/>
      <c r="BD8" s="33"/>
      <c r="BE8" s="33"/>
      <c r="BF8" s="39"/>
      <c r="BG8" s="36"/>
      <c r="BH8" s="21"/>
      <c r="BS8" s="103"/>
      <c r="BT8" s="103"/>
      <c r="BU8" s="103"/>
      <c r="BV8" s="103"/>
      <c r="BW8" s="103"/>
      <c r="BX8" s="103"/>
      <c r="BY8" s="103"/>
      <c r="BZ8" s="103"/>
      <c r="CA8" s="103"/>
      <c r="CB8" s="103"/>
      <c r="CC8" s="103"/>
      <c r="CD8" s="103"/>
      <c r="CE8" s="103"/>
      <c r="CF8" s="103"/>
      <c r="CG8" s="103"/>
      <c r="CH8" s="103"/>
    </row>
    <row r="9" spans="1:86" x14ac:dyDescent="0.25">
      <c r="A9" s="335"/>
      <c r="B9" s="338"/>
      <c r="C9" s="301"/>
      <c r="D9" s="341"/>
      <c r="E9" s="283"/>
      <c r="F9" s="283"/>
      <c r="G9" s="14"/>
      <c r="H9" s="283"/>
      <c r="I9" s="362"/>
      <c r="J9" s="301"/>
      <c r="K9" s="289"/>
      <c r="L9" s="289"/>
      <c r="M9" s="301"/>
      <c r="N9" s="292"/>
      <c r="O9" s="295"/>
      <c r="P9" s="298"/>
      <c r="Q9" s="286"/>
      <c r="R9" s="298"/>
      <c r="S9" s="295"/>
      <c r="T9" s="295"/>
      <c r="U9" s="18">
        <v>4</v>
      </c>
      <c r="V9" s="22"/>
      <c r="W9" s="22"/>
      <c r="X9" s="22"/>
      <c r="Y9" s="16"/>
      <c r="Z9" s="16"/>
      <c r="AA9" s="17" t="str">
        <f>IFERROR(VLOOKUP(Y9,'4.Criterios'!$H$4:$J$6,3,0)+VLOOKUP(Z9,'4.Criterios'!$H$7:$J$8,3,0),"")</f>
        <v/>
      </c>
      <c r="AB9" s="18" t="str">
        <f>IFERROR(VLOOKUP(Y9,Niveles!$H$25:$I$27,2,0),"")</f>
        <v/>
      </c>
      <c r="AC9" s="332"/>
      <c r="AD9" s="332"/>
      <c r="AE9" s="16"/>
      <c r="AF9" s="16"/>
      <c r="AG9" s="16"/>
      <c r="AH9" s="19" t="str">
        <f>IFERROR(VLOOKUP(AI9,'4.Criterios'!$C$4:$E$8,3,1),"")</f>
        <v/>
      </c>
      <c r="AI9" s="126" t="str">
        <f>IFERROR(IF(AB9="Probabilidad",(AI8*(1-AA9)),IF(AB9="Impacto",AI8,"")),"")</f>
        <v/>
      </c>
      <c r="AJ9" s="19" t="str">
        <f>IFERROR(VLOOKUP(AK9,'4.Criterios'!$C$12:$E$16,3,1),"")</f>
        <v/>
      </c>
      <c r="AK9" s="20" t="str">
        <f>IFERROR(IF(AB9="Impacto",(AK8*(1-AA9)),IF(AB9="Probabilidad",AK8,"")),"")</f>
        <v/>
      </c>
      <c r="AL9" s="19" t="str">
        <f>IFERROR(VLOOKUP(CONCATENATE(AH9,AJ9),Niveles!$B$3:$E$27,4,0),"")</f>
        <v/>
      </c>
      <c r="AM9" s="295"/>
      <c r="AN9" s="329"/>
      <c r="AO9" s="286"/>
      <c r="AP9" s="329"/>
      <c r="AQ9" s="295"/>
      <c r="AR9" s="295"/>
      <c r="AS9" s="16"/>
      <c r="AT9" s="182"/>
      <c r="AU9" s="182"/>
      <c r="AV9" s="130"/>
      <c r="AW9" s="131"/>
      <c r="AX9" s="33"/>
      <c r="AY9" s="33"/>
      <c r="AZ9" s="39"/>
      <c r="BA9" s="36"/>
      <c r="BB9" s="16"/>
      <c r="BC9" s="131"/>
      <c r="BD9" s="33"/>
      <c r="BE9" s="33"/>
      <c r="BF9" s="39"/>
      <c r="BG9" s="36"/>
      <c r="BH9" s="21"/>
      <c r="BS9" s="103"/>
      <c r="BT9" s="103"/>
      <c r="BU9" s="103"/>
      <c r="BV9" s="103"/>
      <c r="BW9" s="103"/>
      <c r="BX9" s="103"/>
      <c r="BY9" s="103"/>
      <c r="BZ9" s="103"/>
      <c r="CA9" s="103"/>
      <c r="CB9" s="103"/>
      <c r="CC9" s="103"/>
      <c r="CD9" s="103"/>
      <c r="CE9" s="103"/>
      <c r="CF9" s="103"/>
      <c r="CG9" s="103"/>
      <c r="CH9" s="103"/>
    </row>
    <row r="10" spans="1:86" x14ac:dyDescent="0.25">
      <c r="A10" s="335"/>
      <c r="B10" s="338"/>
      <c r="C10" s="301"/>
      <c r="D10" s="341"/>
      <c r="E10" s="283"/>
      <c r="F10" s="283"/>
      <c r="G10" s="14"/>
      <c r="H10" s="283"/>
      <c r="I10" s="362"/>
      <c r="J10" s="301"/>
      <c r="K10" s="289"/>
      <c r="L10" s="289"/>
      <c r="M10" s="301"/>
      <c r="N10" s="292"/>
      <c r="O10" s="295"/>
      <c r="P10" s="298"/>
      <c r="Q10" s="286"/>
      <c r="R10" s="298"/>
      <c r="S10" s="295"/>
      <c r="T10" s="295"/>
      <c r="U10" s="18">
        <v>5</v>
      </c>
      <c r="V10" s="22"/>
      <c r="W10" s="22"/>
      <c r="X10" s="22"/>
      <c r="Y10" s="16"/>
      <c r="Z10" s="16"/>
      <c r="AA10" s="17" t="str">
        <f>IFERROR(VLOOKUP(Y10,'4.Criterios'!$H$4:$J$6,3,0)+VLOOKUP(Z10,'4.Criterios'!$H$7:$J$8,3,0),"")</f>
        <v/>
      </c>
      <c r="AB10" s="18" t="str">
        <f>IFERROR(VLOOKUP(Y10,Niveles!$H$25:$I$27,2,0),"")</f>
        <v/>
      </c>
      <c r="AC10" s="332"/>
      <c r="AD10" s="332"/>
      <c r="AE10" s="16"/>
      <c r="AF10" s="16"/>
      <c r="AG10" s="16"/>
      <c r="AH10" s="19" t="str">
        <f>IFERROR(VLOOKUP(AI10,'4.Criterios'!$C$4:$E$8,3,1),"")</f>
        <v/>
      </c>
      <c r="AI10" s="126" t="str">
        <f>IFERROR(IF(AB10="Probabilidad",(AI9*(1-AA10)),IF(AB10="Impacto",AI9,"")),"")</f>
        <v/>
      </c>
      <c r="AJ10" s="19" t="str">
        <f>IFERROR(VLOOKUP(AK10,'4.Criterios'!$C$12:$E$16,3,1),"")</f>
        <v/>
      </c>
      <c r="AK10" s="20" t="str">
        <f>IFERROR(IF(AB10="Impacto",(AK9*(1-AA10)),IF(AB10="Probabilidad",AK9,"")),"")</f>
        <v/>
      </c>
      <c r="AL10" s="19" t="str">
        <f>IFERROR(VLOOKUP(CONCATENATE(AH10,AJ10),Niveles!$B$3:$E$27,4,0),"")</f>
        <v/>
      </c>
      <c r="AM10" s="295"/>
      <c r="AN10" s="329"/>
      <c r="AO10" s="286"/>
      <c r="AP10" s="329"/>
      <c r="AQ10" s="295"/>
      <c r="AR10" s="295"/>
      <c r="AS10" s="16"/>
      <c r="AT10" s="182"/>
      <c r="AU10" s="182"/>
      <c r="AV10" s="130"/>
      <c r="AW10" s="131"/>
      <c r="AX10" s="33"/>
      <c r="AY10" s="33"/>
      <c r="AZ10" s="39"/>
      <c r="BA10" s="36"/>
      <c r="BB10" s="16"/>
      <c r="BC10" s="131"/>
      <c r="BD10" s="33"/>
      <c r="BE10" s="33"/>
      <c r="BF10" s="39"/>
      <c r="BG10" s="36"/>
      <c r="BH10" s="21"/>
      <c r="BS10" s="103"/>
      <c r="BT10" s="103"/>
      <c r="BU10" s="103"/>
      <c r="BV10" s="103"/>
      <c r="BW10" s="103"/>
      <c r="BX10" s="103"/>
      <c r="BY10" s="103"/>
      <c r="BZ10" s="103"/>
      <c r="CA10" s="103"/>
      <c r="CB10" s="103"/>
      <c r="CC10" s="103"/>
      <c r="CD10" s="103"/>
      <c r="CE10" s="103"/>
      <c r="CF10" s="103"/>
      <c r="CG10" s="103"/>
      <c r="CH10" s="103"/>
    </row>
    <row r="11" spans="1:86" ht="17.25" thickBot="1" x14ac:dyDescent="0.3">
      <c r="A11" s="336"/>
      <c r="B11" s="339"/>
      <c r="C11" s="302"/>
      <c r="D11" s="342"/>
      <c r="E11" s="284"/>
      <c r="F11" s="284"/>
      <c r="G11" s="23"/>
      <c r="H11" s="284"/>
      <c r="I11" s="363"/>
      <c r="J11" s="302"/>
      <c r="K11" s="290"/>
      <c r="L11" s="290"/>
      <c r="M11" s="302"/>
      <c r="N11" s="293"/>
      <c r="O11" s="296"/>
      <c r="P11" s="299"/>
      <c r="Q11" s="287"/>
      <c r="R11" s="299"/>
      <c r="S11" s="296"/>
      <c r="T11" s="296"/>
      <c r="U11" s="52">
        <v>6</v>
      </c>
      <c r="V11" s="183"/>
      <c r="W11" s="183"/>
      <c r="X11" s="183"/>
      <c r="Y11" s="25"/>
      <c r="Z11" s="25"/>
      <c r="AA11" s="17" t="str">
        <f>IFERROR(VLOOKUP(Y11,'4.Criterios'!$H$4:$J$6,3,0)+VLOOKUP(Z11,'4.Criterios'!$H$7:$J$8,3,0),"")</f>
        <v/>
      </c>
      <c r="AB11" s="18" t="str">
        <f>IFERROR(VLOOKUP(Y11,Niveles!$H$25:$I$27,2,0),"")</f>
        <v/>
      </c>
      <c r="AC11" s="333"/>
      <c r="AD11" s="333"/>
      <c r="AE11" s="25"/>
      <c r="AF11" s="25"/>
      <c r="AG11" s="25"/>
      <c r="AH11" s="26" t="str">
        <f>IFERROR(VLOOKUP(AI11,'4.Criterios'!$C$4:$E$8,3,1),"")</f>
        <v/>
      </c>
      <c r="AI11" s="127" t="str">
        <f>IFERROR(IF(AB11="Probabilidad",(AI10*(1-AA11)),IF(AB11="Impacto",AI10,"")),"")</f>
        <v/>
      </c>
      <c r="AJ11" s="26" t="str">
        <f>IFERROR(VLOOKUP(AK11,'4.Criterios'!$C$12:$E$16,3,1),"")</f>
        <v/>
      </c>
      <c r="AK11" s="27" t="str">
        <f>IFERROR(IF(AB11="Impacto",(AK10*(1-AA11)),IF(AB11="Probabilidad",AK10,"")),"")</f>
        <v/>
      </c>
      <c r="AL11" s="26" t="str">
        <f>IFERROR(VLOOKUP(CONCATENATE(AH11,AJ11),Niveles!$B$3:$E$27,4,0),"")</f>
        <v/>
      </c>
      <c r="AM11" s="296"/>
      <c r="AN11" s="330"/>
      <c r="AO11" s="287"/>
      <c r="AP11" s="330"/>
      <c r="AQ11" s="296"/>
      <c r="AR11" s="296"/>
      <c r="AS11" s="25"/>
      <c r="AT11" s="192"/>
      <c r="AU11" s="192"/>
      <c r="AV11" s="132"/>
      <c r="AW11" s="133"/>
      <c r="AX11" s="34"/>
      <c r="AY11" s="34"/>
      <c r="AZ11" s="40"/>
      <c r="BA11" s="37"/>
      <c r="BB11" s="25"/>
      <c r="BC11" s="133"/>
      <c r="BD11" s="34"/>
      <c r="BE11" s="34"/>
      <c r="BF11" s="40"/>
      <c r="BG11" s="37"/>
      <c r="BH11" s="28"/>
      <c r="BS11" s="103"/>
      <c r="BT11" s="103"/>
      <c r="BU11" s="103"/>
      <c r="BV11" s="103"/>
      <c r="BW11" s="103"/>
      <c r="BX11" s="103"/>
      <c r="BY11" s="103"/>
      <c r="BZ11" s="103"/>
      <c r="CA11" s="103"/>
      <c r="CB11" s="103"/>
      <c r="CC11" s="103"/>
      <c r="CD11" s="103"/>
      <c r="CE11" s="103"/>
      <c r="CF11" s="103"/>
      <c r="CG11" s="103"/>
      <c r="CH11" s="103"/>
    </row>
    <row r="12" spans="1:86" ht="108.75" customHeight="1" x14ac:dyDescent="0.25">
      <c r="A12" s="334" t="s">
        <v>62</v>
      </c>
      <c r="B12" s="337">
        <v>28</v>
      </c>
      <c r="C12" s="300" t="s">
        <v>208</v>
      </c>
      <c r="D12" s="340" t="s">
        <v>824</v>
      </c>
      <c r="E12" s="282" t="s">
        <v>190</v>
      </c>
      <c r="F12" s="282" t="s">
        <v>209</v>
      </c>
      <c r="G12" s="6" t="s">
        <v>210</v>
      </c>
      <c r="H12" s="282" t="str">
        <f>+CONCATENATE(E12," de la ",D12)</f>
        <v>pérdida de integridad de la Base de datos movilidad entrante y saliente</v>
      </c>
      <c r="I12" s="361" t="str">
        <f>IF(F12&lt;&gt;"","Las vulnerabilidades de la columna anterior, pueden facilitar "&amp;F12&amp;" generando "&amp;E12&amp;" de "&amp;D12,"")</f>
        <v>Las vulnerabilidades de la columna anterior, pueden facilitar información desactualizada generando pérdida de integridad de Base de datos movilidad entrante y saliente</v>
      </c>
      <c r="J12" s="300" t="s">
        <v>192</v>
      </c>
      <c r="K12" s="288">
        <v>100</v>
      </c>
      <c r="L12" s="288" t="s">
        <v>211</v>
      </c>
      <c r="M12" s="300" t="s">
        <v>194</v>
      </c>
      <c r="N12" s="291" t="s">
        <v>212</v>
      </c>
      <c r="O12" s="294" t="str">
        <f>IFERROR(VLOOKUP(P12,'4.Criterios'!$D$4:$E$8,2,0),"")</f>
        <v>Media</v>
      </c>
      <c r="P12" s="297">
        <f>IF(K12&lt;&gt;"",VLOOKUP(K12,'4.Criterios'!$A$4:$E$8,4,1),"")</f>
        <v>0.6</v>
      </c>
      <c r="Q12" s="285" t="str">
        <f>IFERROR(VLOOKUP(R12,'4.Criterios'!$D$12:$E$16,2,0),"")</f>
        <v>Moderado</v>
      </c>
      <c r="R12" s="297">
        <f>IFERROR(IF(M12='4.Criterios'!$A$10,VLOOKUP(N12,'4.Criterios'!$A$12:$E$16,4,0),IF(M12='4.Criterios'!$B$10,VLOOKUP(N12,'4.Criterios'!$B$12:$E$16,3,0),"")),)</f>
        <v>0.6</v>
      </c>
      <c r="S12" s="294" t="str">
        <f>IFERROR(VLOOKUP(CONCATENATE(O12,Q12),Niveles!$B$3:$E$27,4,0),"")</f>
        <v>Moderado</v>
      </c>
      <c r="T12" s="294">
        <f>IFERROR(VLOOKUP(CONCATENATE(O12,Q12),Niveles!$B$3:$F$27,5,0),"")</f>
        <v>11</v>
      </c>
      <c r="U12" s="10">
        <v>1</v>
      </c>
      <c r="V12" s="180" t="s">
        <v>213</v>
      </c>
      <c r="W12" s="180" t="s">
        <v>214</v>
      </c>
      <c r="X12" s="180" t="s">
        <v>215</v>
      </c>
      <c r="Y12" s="8" t="s">
        <v>38</v>
      </c>
      <c r="Z12" s="8" t="s">
        <v>199</v>
      </c>
      <c r="AA12" s="9">
        <f>IFERROR(VLOOKUP(Y12,'4.Criterios'!$H$4:$J$6,3,0)+VLOOKUP(Z12,'4.Criterios'!$H$7:$J$8,3,0),"")</f>
        <v>0.4</v>
      </c>
      <c r="AB12" s="10" t="str">
        <f>IFERROR(VLOOKUP(Y12,Niveles!$H$25:$I$27,2,0),"")</f>
        <v>Probabilidad</v>
      </c>
      <c r="AC12" s="331">
        <f ca="1">IFERROR(P12-AN12,"")</f>
        <v>0.24</v>
      </c>
      <c r="AD12" s="331">
        <f ca="1">IFERROR(R12-AP12,"")</f>
        <v>0</v>
      </c>
      <c r="AE12" s="8" t="s">
        <v>200</v>
      </c>
      <c r="AF12" s="8" t="s">
        <v>216</v>
      </c>
      <c r="AG12" s="8" t="s">
        <v>202</v>
      </c>
      <c r="AH12" s="11" t="str">
        <f>IFERROR(VLOOKUP(AI12,'4.Criterios'!$C$4:$E$8,3,1),"")</f>
        <v>Baja</v>
      </c>
      <c r="AI12" s="125">
        <f>IFERROR(IF(AB12="Probabilidad",(P12*(1-AA12)),IF(AB12="Impacto",P12,"")),"")</f>
        <v>0.36</v>
      </c>
      <c r="AJ12" s="11" t="str">
        <f>IFERROR(VLOOKUP(AK12,'4.Criterios'!$C$12:$E$16,3,1),"")</f>
        <v>Moderado</v>
      </c>
      <c r="AK12" s="12">
        <f>IFERROR(IF(AB12="Impacto",(R12*(1-AA12)),IF(AB12="Probabilidad",R12,"")),"")</f>
        <v>0.6</v>
      </c>
      <c r="AL12" s="11" t="str">
        <f>IFERROR(VLOOKUP(CONCATENATE(AH12,AJ12),Niveles!$B$3:$E$27,4,0),"")</f>
        <v>Moderado</v>
      </c>
      <c r="AM12" s="294" t="str">
        <f ca="1">OFFSET(AH11,6-COUNTBLANK(AH12:AH17),0,1,1)</f>
        <v>Baja</v>
      </c>
      <c r="AN12" s="328">
        <f ca="1">OFFSET(AI11,6-COUNTBLANK(AI12:AI17),0,1,1)</f>
        <v>0.36</v>
      </c>
      <c r="AO12" s="285" t="str">
        <f ca="1">OFFSET(AJ11,6-COUNTBLANK(AJ12:AJ17),0,1,1)</f>
        <v>Moderado</v>
      </c>
      <c r="AP12" s="328">
        <f ca="1">OFFSET(AK11,6-COUNTBLANK(AK12:AK17),0,1,1)</f>
        <v>0.6</v>
      </c>
      <c r="AQ12" s="294" t="str">
        <f ca="1">OFFSET(AL11,6-COUNTBLANK(AL12:AL17),0,1,1)</f>
        <v>Moderado</v>
      </c>
      <c r="AR12" s="294">
        <f ca="1">IFERROR(VLOOKUP(CONCATENATE(AM12,AO12),Niveles!$B$3:$F$27,5,0),"")</f>
        <v>10</v>
      </c>
      <c r="AS12" s="8" t="s">
        <v>217</v>
      </c>
      <c r="AT12" s="181" t="s">
        <v>218</v>
      </c>
      <c r="AU12" s="181" t="s">
        <v>213</v>
      </c>
      <c r="AV12" s="128">
        <v>44926</v>
      </c>
      <c r="AW12" s="129"/>
      <c r="AX12" s="32"/>
      <c r="AY12" s="32"/>
      <c r="AZ12" s="38"/>
      <c r="BA12" s="35"/>
      <c r="BB12" s="8"/>
      <c r="BC12" s="129"/>
      <c r="BD12" s="32"/>
      <c r="BE12" s="32"/>
      <c r="BF12" s="38"/>
      <c r="BG12" s="35"/>
      <c r="BH12" s="13"/>
    </row>
    <row r="13" spans="1:86" x14ac:dyDescent="0.25">
      <c r="A13" s="335"/>
      <c r="B13" s="338"/>
      <c r="C13" s="301"/>
      <c r="D13" s="341" t="s">
        <v>219</v>
      </c>
      <c r="E13" s="283"/>
      <c r="F13" s="283"/>
      <c r="G13" s="14"/>
      <c r="H13" s="283"/>
      <c r="I13" s="362"/>
      <c r="J13" s="301"/>
      <c r="K13" s="289"/>
      <c r="L13" s="289"/>
      <c r="M13" s="301"/>
      <c r="N13" s="292"/>
      <c r="O13" s="295"/>
      <c r="P13" s="298"/>
      <c r="Q13" s="286"/>
      <c r="R13" s="298"/>
      <c r="S13" s="295"/>
      <c r="T13" s="295"/>
      <c r="U13" s="18">
        <v>2</v>
      </c>
      <c r="V13" s="15"/>
      <c r="W13" s="15"/>
      <c r="X13" s="15"/>
      <c r="Y13" s="16"/>
      <c r="Z13" s="16"/>
      <c r="AA13" s="17" t="str">
        <f>IFERROR(VLOOKUP(Y13,'4.Criterios'!$H$4:$J$6,3,0)+VLOOKUP(Z13,'4.Criterios'!$H$7:$J$8,3,0),"")</f>
        <v/>
      </c>
      <c r="AB13" s="18" t="str">
        <f>IFERROR(VLOOKUP(Y13,Niveles!$H$25:$I$27,2,0),"")</f>
        <v/>
      </c>
      <c r="AC13" s="332"/>
      <c r="AD13" s="332"/>
      <c r="AE13" s="16"/>
      <c r="AF13" s="16"/>
      <c r="AG13" s="16"/>
      <c r="AH13" s="19" t="str">
        <f>IFERROR(VLOOKUP(AI13,'4.Criterios'!$C$4:$E$8,3,1),"")</f>
        <v/>
      </c>
      <c r="AI13" s="126" t="str">
        <f>IFERROR(IF(AB13="Probabilidad",(AI12*(1-AA13)),IF(AB13="Impacto",AI12,"")),"")</f>
        <v/>
      </c>
      <c r="AJ13" s="19" t="str">
        <f>IFERROR(VLOOKUP(AK13,'4.Criterios'!$C$12:$E$16,3,1),"")</f>
        <v/>
      </c>
      <c r="AK13" s="20" t="str">
        <f>IFERROR(IF(AB13="Impacto",(AK12*(1-AA13)),IF(AB13="Probabilidad",AK12,"")),"")</f>
        <v/>
      </c>
      <c r="AL13" s="19" t="str">
        <f>IFERROR(VLOOKUP(CONCATENATE(AH13,AJ13),Niveles!$B$3:$E$27,4,0),"")</f>
        <v/>
      </c>
      <c r="AM13" s="295"/>
      <c r="AN13" s="329"/>
      <c r="AO13" s="286"/>
      <c r="AP13" s="329"/>
      <c r="AQ13" s="295"/>
      <c r="AR13" s="295"/>
      <c r="AS13" s="16"/>
      <c r="AT13" s="182"/>
      <c r="AU13" s="182"/>
      <c r="AV13" s="130"/>
      <c r="AW13" s="131"/>
      <c r="AX13" s="33"/>
      <c r="AY13" s="33"/>
      <c r="AZ13" s="39"/>
      <c r="BA13" s="36"/>
      <c r="BB13" s="16"/>
      <c r="BC13" s="131"/>
      <c r="BD13" s="33"/>
      <c r="BE13" s="33"/>
      <c r="BF13" s="39"/>
      <c r="BG13" s="36"/>
      <c r="BH13" s="21"/>
    </row>
    <row r="14" spans="1:86" x14ac:dyDescent="0.25">
      <c r="A14" s="335"/>
      <c r="B14" s="338"/>
      <c r="C14" s="301"/>
      <c r="D14" s="341" t="s">
        <v>219</v>
      </c>
      <c r="E14" s="283"/>
      <c r="F14" s="283"/>
      <c r="G14" s="14"/>
      <c r="H14" s="283"/>
      <c r="I14" s="362"/>
      <c r="J14" s="301"/>
      <c r="K14" s="289"/>
      <c r="L14" s="289"/>
      <c r="M14" s="301"/>
      <c r="N14" s="292"/>
      <c r="O14" s="295"/>
      <c r="P14" s="298"/>
      <c r="Q14" s="286"/>
      <c r="R14" s="298"/>
      <c r="S14" s="295"/>
      <c r="T14" s="295"/>
      <c r="U14" s="18">
        <v>3</v>
      </c>
      <c r="V14" s="22"/>
      <c r="W14" s="22"/>
      <c r="X14" s="22"/>
      <c r="Y14" s="16"/>
      <c r="Z14" s="16"/>
      <c r="AA14" s="17" t="str">
        <f>IFERROR(VLOOKUP(Y14,'4.Criterios'!$H$4:$J$6,3,0)+VLOOKUP(Z14,'4.Criterios'!$H$7:$J$8,3,0),"")</f>
        <v/>
      </c>
      <c r="AB14" s="18" t="str">
        <f>IFERROR(VLOOKUP(Y14,Niveles!$H$25:$I$27,2,0),"")</f>
        <v/>
      </c>
      <c r="AC14" s="332"/>
      <c r="AD14" s="332"/>
      <c r="AE14" s="16"/>
      <c r="AF14" s="16"/>
      <c r="AG14" s="16"/>
      <c r="AH14" s="19" t="str">
        <f>IFERROR(VLOOKUP(AI14,'4.Criterios'!$C$4:$E$8,3,1),"")</f>
        <v/>
      </c>
      <c r="AI14" s="126" t="str">
        <f>IFERROR(IF(AB14="Probabilidad",(AI13*(1-AA14)),IF(AB14="Impacto",AI13,"")),"")</f>
        <v/>
      </c>
      <c r="AJ14" s="19" t="str">
        <f>IFERROR(VLOOKUP(AK14,'4.Criterios'!$C$12:$E$16,3,1),"")</f>
        <v/>
      </c>
      <c r="AK14" s="20" t="str">
        <f>IFERROR(IF(AB14="Impacto",(AK13*(1-AA14)),IF(AB14="Probabilidad",AK13,"")),"")</f>
        <v/>
      </c>
      <c r="AL14" s="19" t="str">
        <f>IFERROR(VLOOKUP(CONCATENATE(AH14,AJ14),Niveles!$B$3:$E$27,4,0),"")</f>
        <v/>
      </c>
      <c r="AM14" s="295"/>
      <c r="AN14" s="329"/>
      <c r="AO14" s="286"/>
      <c r="AP14" s="329"/>
      <c r="AQ14" s="295"/>
      <c r="AR14" s="295"/>
      <c r="AS14" s="16"/>
      <c r="AT14" s="182"/>
      <c r="AU14" s="182"/>
      <c r="AV14" s="130"/>
      <c r="AW14" s="131"/>
      <c r="AX14" s="33"/>
      <c r="AY14" s="33"/>
      <c r="AZ14" s="39"/>
      <c r="BA14" s="36"/>
      <c r="BB14" s="16"/>
      <c r="BC14" s="131"/>
      <c r="BD14" s="33"/>
      <c r="BE14" s="33"/>
      <c r="BF14" s="39"/>
      <c r="BG14" s="36"/>
      <c r="BH14" s="21"/>
    </row>
    <row r="15" spans="1:86" x14ac:dyDescent="0.25">
      <c r="A15" s="335"/>
      <c r="B15" s="338"/>
      <c r="C15" s="301"/>
      <c r="D15" s="341" t="s">
        <v>219</v>
      </c>
      <c r="E15" s="283"/>
      <c r="F15" s="283"/>
      <c r="G15" s="14"/>
      <c r="H15" s="283"/>
      <c r="I15" s="362"/>
      <c r="J15" s="301"/>
      <c r="K15" s="289"/>
      <c r="L15" s="289"/>
      <c r="M15" s="301"/>
      <c r="N15" s="292"/>
      <c r="O15" s="295"/>
      <c r="P15" s="298"/>
      <c r="Q15" s="286"/>
      <c r="R15" s="298"/>
      <c r="S15" s="295"/>
      <c r="T15" s="295"/>
      <c r="U15" s="18">
        <v>4</v>
      </c>
      <c r="V15" s="15"/>
      <c r="W15" s="15"/>
      <c r="X15" s="15"/>
      <c r="Y15" s="16"/>
      <c r="Z15" s="16"/>
      <c r="AA15" s="17" t="str">
        <f>IFERROR(VLOOKUP(Y15,'4.Criterios'!$H$4:$J$6,3,0)+VLOOKUP(Z15,'4.Criterios'!$H$7:$J$8,3,0),"")</f>
        <v/>
      </c>
      <c r="AB15" s="18"/>
      <c r="AC15" s="332"/>
      <c r="AD15" s="332"/>
      <c r="AE15" s="16"/>
      <c r="AF15" s="16"/>
      <c r="AG15" s="16"/>
      <c r="AH15" s="19" t="str">
        <f>IFERROR(VLOOKUP(AI15,'4.Criterios'!$C$4:$E$8,3,1),"")</f>
        <v/>
      </c>
      <c r="AI15" s="126" t="str">
        <f>IFERROR(IF(AB15="Probabilidad",(AI14*(1-AA15)),IF(AB15="Impacto",AI14,"")),"")</f>
        <v/>
      </c>
      <c r="AJ15" s="19" t="str">
        <f>IFERROR(VLOOKUP(AK15,'4.Criterios'!$C$12:$E$16,3,1),"")</f>
        <v/>
      </c>
      <c r="AK15" s="20" t="str">
        <f>IFERROR(IF(AB15="Impacto",(AK14*(1-AA15)),IF(AB15="Probabilidad",AK14,"")),"")</f>
        <v/>
      </c>
      <c r="AL15" s="19" t="str">
        <f>IFERROR(VLOOKUP(CONCATENATE(AH15,AJ15),Niveles!$B$3:$E$27,4,0),"")</f>
        <v/>
      </c>
      <c r="AM15" s="295"/>
      <c r="AN15" s="329"/>
      <c r="AO15" s="286"/>
      <c r="AP15" s="329"/>
      <c r="AQ15" s="295"/>
      <c r="AR15" s="295"/>
      <c r="AS15" s="16"/>
      <c r="AT15" s="182"/>
      <c r="AU15" s="182"/>
      <c r="AV15" s="130"/>
      <c r="AW15" s="131"/>
      <c r="AX15" s="33"/>
      <c r="AY15" s="33"/>
      <c r="AZ15" s="39"/>
      <c r="BA15" s="36"/>
      <c r="BB15" s="16"/>
      <c r="BC15" s="131"/>
      <c r="BD15" s="33"/>
      <c r="BE15" s="33"/>
      <c r="BF15" s="39"/>
      <c r="BG15" s="36"/>
      <c r="BH15" s="21"/>
    </row>
    <row r="16" spans="1:86" x14ac:dyDescent="0.25">
      <c r="A16" s="335"/>
      <c r="B16" s="338"/>
      <c r="C16" s="301"/>
      <c r="D16" s="341" t="s">
        <v>219</v>
      </c>
      <c r="E16" s="283"/>
      <c r="F16" s="283"/>
      <c r="G16" s="14"/>
      <c r="H16" s="283"/>
      <c r="I16" s="362"/>
      <c r="J16" s="301"/>
      <c r="K16" s="289"/>
      <c r="L16" s="289"/>
      <c r="M16" s="301"/>
      <c r="N16" s="292"/>
      <c r="O16" s="295"/>
      <c r="P16" s="298"/>
      <c r="Q16" s="286"/>
      <c r="R16" s="298"/>
      <c r="S16" s="295"/>
      <c r="T16" s="295"/>
      <c r="U16" s="18">
        <v>5</v>
      </c>
      <c r="V16" s="15"/>
      <c r="W16" s="15"/>
      <c r="X16" s="15"/>
      <c r="Y16" s="16"/>
      <c r="Z16" s="16"/>
      <c r="AA16" s="17" t="str">
        <f>IFERROR(VLOOKUP(Y16,'4.Criterios'!$H$4:$J$6,3,0)+VLOOKUP(Z16,'4.Criterios'!$H$7:$J$8,3,0),"")</f>
        <v/>
      </c>
      <c r="AB16" s="18" t="str">
        <f>IFERROR(VLOOKUP(Y16,Niveles!$H$25:$I$27,2,0),"")</f>
        <v/>
      </c>
      <c r="AC16" s="332"/>
      <c r="AD16" s="332"/>
      <c r="AE16" s="16"/>
      <c r="AF16" s="16"/>
      <c r="AG16" s="16"/>
      <c r="AH16" s="19" t="str">
        <f>IFERROR(VLOOKUP(AI16,'4.Criterios'!$C$4:$E$8,3,1),"")</f>
        <v/>
      </c>
      <c r="AI16" s="126" t="str">
        <f>IFERROR(IF(AB16="Probabilidad",(AI15*(1-AA16)),IF(AB16="Impacto",AI15,"")),"")</f>
        <v/>
      </c>
      <c r="AJ16" s="19" t="str">
        <f>IFERROR(VLOOKUP(AK16,'4.Criterios'!$C$12:$E$16,3,1),"")</f>
        <v/>
      </c>
      <c r="AK16" s="20" t="str">
        <f>IFERROR(IF(AB16="Impacto",(AK15*(1-AA16)),IF(AB16="Probabilidad",AK15,"")),"")</f>
        <v/>
      </c>
      <c r="AL16" s="19" t="str">
        <f>IFERROR(VLOOKUP(CONCATENATE(AH16,AJ16),Niveles!$B$3:$E$27,4,0),"")</f>
        <v/>
      </c>
      <c r="AM16" s="295"/>
      <c r="AN16" s="329"/>
      <c r="AO16" s="286"/>
      <c r="AP16" s="329"/>
      <c r="AQ16" s="295"/>
      <c r="AR16" s="295"/>
      <c r="AS16" s="16"/>
      <c r="AT16" s="182"/>
      <c r="AU16" s="182"/>
      <c r="AV16" s="130"/>
      <c r="AW16" s="131"/>
      <c r="AX16" s="33"/>
      <c r="AY16" s="33"/>
      <c r="AZ16" s="39"/>
      <c r="BA16" s="36"/>
      <c r="BB16" s="16"/>
      <c r="BC16" s="131"/>
      <c r="BD16" s="33"/>
      <c r="BE16" s="33"/>
      <c r="BF16" s="39"/>
      <c r="BG16" s="36"/>
      <c r="BH16" s="21"/>
    </row>
    <row r="17" spans="1:60" ht="17.25" thickBot="1" x14ac:dyDescent="0.3">
      <c r="A17" s="336"/>
      <c r="B17" s="339"/>
      <c r="C17" s="302"/>
      <c r="D17" s="342" t="s">
        <v>219</v>
      </c>
      <c r="E17" s="284"/>
      <c r="F17" s="284"/>
      <c r="G17" s="23"/>
      <c r="H17" s="284"/>
      <c r="I17" s="363"/>
      <c r="J17" s="302"/>
      <c r="K17" s="290"/>
      <c r="L17" s="290"/>
      <c r="M17" s="302"/>
      <c r="N17" s="293"/>
      <c r="O17" s="296"/>
      <c r="P17" s="299"/>
      <c r="Q17" s="287"/>
      <c r="R17" s="299"/>
      <c r="S17" s="296"/>
      <c r="T17" s="296"/>
      <c r="U17" s="52">
        <v>6</v>
      </c>
      <c r="V17" s="24"/>
      <c r="W17" s="24"/>
      <c r="X17" s="24"/>
      <c r="Y17" s="25"/>
      <c r="Z17" s="25"/>
      <c r="AA17" s="17" t="str">
        <f>IFERROR(VLOOKUP(Y17,'4.Criterios'!$H$4:$J$6,3,0)+VLOOKUP(Z17,'4.Criterios'!$H$7:$J$8,3,0),"")</f>
        <v/>
      </c>
      <c r="AB17" s="18" t="str">
        <f>IFERROR(VLOOKUP(Y17,Niveles!$H$25:$I$27,2,0),"")</f>
        <v/>
      </c>
      <c r="AC17" s="333"/>
      <c r="AD17" s="333"/>
      <c r="AE17" s="25"/>
      <c r="AF17" s="25"/>
      <c r="AG17" s="25"/>
      <c r="AH17" s="26" t="str">
        <f>IFERROR(VLOOKUP(AI17,'4.Criterios'!$C$4:$E$8,3,1),"")</f>
        <v/>
      </c>
      <c r="AI17" s="127" t="str">
        <f>IFERROR(IF(AB17="Probabilidad",(AI16*(1-AA17)),IF(AB17="Impacto",AI16,"")),"")</f>
        <v/>
      </c>
      <c r="AJ17" s="26" t="str">
        <f>IFERROR(VLOOKUP(AK17,'4.Criterios'!$C$12:$E$16,3,1),"")</f>
        <v/>
      </c>
      <c r="AK17" s="27" t="str">
        <f>IFERROR(IF(AB17="Impacto",(AK16*(1-AA17)),IF(AB17="Probabilidad",AK16,"")),"")</f>
        <v/>
      </c>
      <c r="AL17" s="26" t="str">
        <f>IFERROR(VLOOKUP(CONCATENATE(AH17,AJ17),Niveles!$B$3:$E$27,4,0),"")</f>
        <v/>
      </c>
      <c r="AM17" s="296"/>
      <c r="AN17" s="330"/>
      <c r="AO17" s="287"/>
      <c r="AP17" s="330"/>
      <c r="AQ17" s="296"/>
      <c r="AR17" s="296"/>
      <c r="AS17" s="25"/>
      <c r="AT17" s="192"/>
      <c r="AU17" s="192"/>
      <c r="AV17" s="132"/>
      <c r="AW17" s="133"/>
      <c r="AX17" s="34"/>
      <c r="AY17" s="34"/>
      <c r="AZ17" s="40"/>
      <c r="BA17" s="37"/>
      <c r="BB17" s="25"/>
      <c r="BC17" s="133"/>
      <c r="BD17" s="34"/>
      <c r="BE17" s="34"/>
      <c r="BF17" s="40"/>
      <c r="BG17" s="37"/>
      <c r="BH17" s="28"/>
    </row>
    <row r="18" spans="1:60" ht="128.1" customHeight="1" x14ac:dyDescent="0.25">
      <c r="A18" s="334" t="s">
        <v>56</v>
      </c>
      <c r="B18" s="337">
        <v>36</v>
      </c>
      <c r="C18" s="300" t="s">
        <v>220</v>
      </c>
      <c r="D18" s="340" t="s">
        <v>221</v>
      </c>
      <c r="E18" s="282" t="s">
        <v>190</v>
      </c>
      <c r="F18" s="282" t="s">
        <v>222</v>
      </c>
      <c r="G18" s="6" t="s">
        <v>223</v>
      </c>
      <c r="H18" s="282" t="str">
        <f>+CONCATENATE(E18," del ",D18)</f>
        <v>pérdida de integridad del sistema integrado de biblioteca KOHA</v>
      </c>
      <c r="I18" s="361" t="str">
        <f>IF(F18&lt;&gt;"","Las vulnerabilidades de la columna anterior, pueden facilitar "&amp;F18&amp;" generando "&amp;E18&amp;" de "&amp;D18,"")</f>
        <v>Las vulnerabilidades de la columna anterior, pueden facilitar violación a los servidores del hosting del proveedor generando pérdida de integridad de sistema integrado de biblioteca KOHA</v>
      </c>
      <c r="J18" s="300" t="s">
        <v>192</v>
      </c>
      <c r="K18" s="288">
        <v>8760</v>
      </c>
      <c r="L18" s="288" t="s">
        <v>224</v>
      </c>
      <c r="M18" s="300" t="s">
        <v>194</v>
      </c>
      <c r="N18" s="291" t="s">
        <v>212</v>
      </c>
      <c r="O18" s="294" t="str">
        <f>IFERROR(VLOOKUP(P18,'4.Criterios'!$D$4:$E$8,2,0),"")</f>
        <v>Muy Alta</v>
      </c>
      <c r="P18" s="297">
        <f>IF(K18&lt;&gt;"",VLOOKUP(K18,'4.Criterios'!$A$4:$E$8,4,1),"")</f>
        <v>1</v>
      </c>
      <c r="Q18" s="285" t="str">
        <f>IFERROR(VLOOKUP(R18,'4.Criterios'!$D$12:$E$16,2,0),"")</f>
        <v>Moderado</v>
      </c>
      <c r="R18" s="297">
        <f>IFERROR(IF(M18='4.Criterios'!$A$10,VLOOKUP(N18,'4.Criterios'!$A$12:$E$16,4,0),IF(M18='4.Criterios'!$B$10,VLOOKUP(N18,'4.Criterios'!$B$12:$E$16,3,0),"")),)</f>
        <v>0.6</v>
      </c>
      <c r="S18" s="294" t="str">
        <f>IFERROR(VLOOKUP(CONCATENATE(O18,Q18),Niveles!$B$3:$E$27,4,0),"")</f>
        <v>Alto</v>
      </c>
      <c r="T18" s="294">
        <f>IFERROR(VLOOKUP(CONCATENATE(O18,Q18),Niveles!$B$3:$F$27,5,0),"")</f>
        <v>18</v>
      </c>
      <c r="U18" s="10">
        <v>1</v>
      </c>
      <c r="V18" s="7" t="s">
        <v>225</v>
      </c>
      <c r="W18" s="7" t="s">
        <v>226</v>
      </c>
      <c r="X18" s="186" t="s">
        <v>825</v>
      </c>
      <c r="Y18" s="8" t="s">
        <v>38</v>
      </c>
      <c r="Z18" s="8" t="s">
        <v>227</v>
      </c>
      <c r="AA18" s="9">
        <f>IFERROR(VLOOKUP(Y18,'4.Criterios'!$H$4:$J$6,3,0)+VLOOKUP(Z18,'4.Criterios'!$H$7:$J$8,3,0),"")</f>
        <v>0.5</v>
      </c>
      <c r="AB18" s="10" t="str">
        <f>IFERROR(VLOOKUP(Y18,Niveles!$H$25:$I$27,2,0),"")</f>
        <v>Probabilidad</v>
      </c>
      <c r="AC18" s="331">
        <f ca="1">IFERROR(P18-AN18,"")</f>
        <v>0.5</v>
      </c>
      <c r="AD18" s="331">
        <f ca="1">IFERROR(R18-AP18,"")</f>
        <v>0.20999999999999996</v>
      </c>
      <c r="AE18" s="8" t="s">
        <v>200</v>
      </c>
      <c r="AF18" s="8" t="s">
        <v>201</v>
      </c>
      <c r="AG18" s="8" t="s">
        <v>202</v>
      </c>
      <c r="AH18" s="11" t="str">
        <f>IFERROR(VLOOKUP(AI18,'4.Criterios'!$C$4:$E$8,3,1),"")</f>
        <v>Media</v>
      </c>
      <c r="AI18" s="125">
        <f>IFERROR(IF(AB18="Probabilidad",(P18*(1-AA18)),IF(AB18="Impacto",P18,"")),"")</f>
        <v>0.5</v>
      </c>
      <c r="AJ18" s="11" t="str">
        <f>IFERROR(VLOOKUP(AK18,'4.Criterios'!$C$12:$E$16,3,1),"")</f>
        <v>Moderado</v>
      </c>
      <c r="AK18" s="12">
        <f>IFERROR(IF(AB18="Impacto",(R18*(1-AA18)),IF(AB18="Probabilidad",R18,"")),"")</f>
        <v>0.6</v>
      </c>
      <c r="AL18" s="11" t="str">
        <f>IFERROR(VLOOKUP(CONCATENATE(AH18,AJ18),Niveles!$B$3:$E$27,4,0),"")</f>
        <v>Moderado</v>
      </c>
      <c r="AM18" s="294" t="str">
        <f ca="1">OFFSET(AH17,6-COUNTBLANK(AH18:AH23),0,1,1)</f>
        <v>Media</v>
      </c>
      <c r="AN18" s="328">
        <f ca="1">OFFSET(AI17,6-COUNTBLANK(AI18:AI23),0,1,1)</f>
        <v>0.5</v>
      </c>
      <c r="AO18" s="285" t="str">
        <f ca="1">OFFSET(AJ17,6-COUNTBLANK(AJ18:AJ23),0,1,1)</f>
        <v>Menor</v>
      </c>
      <c r="AP18" s="328">
        <f ca="1">OFFSET(AK17,6-COUNTBLANK(AK18:AK23),0,1,1)</f>
        <v>0.39</v>
      </c>
      <c r="AQ18" s="294" t="str">
        <f ca="1">OFFSET(AL17,6-COUNTBLANK(AL18:AL23),0,1,1)</f>
        <v>Moderado</v>
      </c>
      <c r="AR18" s="294">
        <f ca="1">IFERROR(VLOOKUP(CONCATENATE(AM18,AO18),Niveles!$B$3:$F$27,5,0),"")</f>
        <v>6</v>
      </c>
      <c r="AS18" s="8" t="s">
        <v>228</v>
      </c>
      <c r="AT18" s="181" t="s">
        <v>826</v>
      </c>
      <c r="AU18" s="181" t="s">
        <v>229</v>
      </c>
      <c r="AV18" s="128">
        <v>44926</v>
      </c>
      <c r="AW18" s="129"/>
      <c r="AX18" s="32"/>
      <c r="AY18" s="43"/>
      <c r="AZ18" s="35"/>
      <c r="BA18" s="32"/>
      <c r="BB18" s="213"/>
      <c r="BC18" s="129"/>
      <c r="BD18" s="32"/>
      <c r="BE18" s="43"/>
      <c r="BF18" s="35"/>
      <c r="BG18" s="32"/>
      <c r="BH18" s="13"/>
    </row>
    <row r="19" spans="1:60" ht="38.25" x14ac:dyDescent="0.25">
      <c r="A19" s="335"/>
      <c r="B19" s="338"/>
      <c r="C19" s="301"/>
      <c r="D19" s="341"/>
      <c r="E19" s="283"/>
      <c r="F19" s="283"/>
      <c r="G19" s="14"/>
      <c r="H19" s="283"/>
      <c r="I19" s="362"/>
      <c r="J19" s="301"/>
      <c r="K19" s="289"/>
      <c r="L19" s="289"/>
      <c r="M19" s="301"/>
      <c r="N19" s="292"/>
      <c r="O19" s="295"/>
      <c r="P19" s="298"/>
      <c r="Q19" s="286"/>
      <c r="R19" s="298"/>
      <c r="S19" s="295"/>
      <c r="T19" s="295"/>
      <c r="U19" s="18">
        <v>2</v>
      </c>
      <c r="V19" s="15" t="s">
        <v>225</v>
      </c>
      <c r="W19" s="15" t="s">
        <v>230</v>
      </c>
      <c r="X19" s="15" t="s">
        <v>231</v>
      </c>
      <c r="Y19" s="16" t="s">
        <v>40</v>
      </c>
      <c r="Z19" s="16" t="s">
        <v>227</v>
      </c>
      <c r="AA19" s="17">
        <f>IFERROR(VLOOKUP(Y19,'4.Criterios'!$H$4:$J$6,3,0)+VLOOKUP(Z19,'4.Criterios'!$H$7:$J$8,3,0),"")</f>
        <v>0.35</v>
      </c>
      <c r="AB19" s="18" t="str">
        <f>IFERROR(VLOOKUP(Y19,Niveles!$H$25:$I$27,2,0),"")</f>
        <v>Impacto</v>
      </c>
      <c r="AC19" s="332"/>
      <c r="AD19" s="332"/>
      <c r="AE19" s="16" t="s">
        <v>200</v>
      </c>
      <c r="AF19" s="16" t="s">
        <v>216</v>
      </c>
      <c r="AG19" s="16" t="s">
        <v>202</v>
      </c>
      <c r="AH19" s="19" t="str">
        <f>IFERROR(VLOOKUP(AI19,'4.Criterios'!$C$4:$E$8,3,1),"")</f>
        <v>Media</v>
      </c>
      <c r="AI19" s="126">
        <f>IFERROR(IF(AB19="Probabilidad",(AI18*(1-AA19)),IF(AB19="Impacto",AI18,"")),"")</f>
        <v>0.5</v>
      </c>
      <c r="AJ19" s="19" t="str">
        <f>IFERROR(VLOOKUP(AK19,'4.Criterios'!$C$12:$E$16,3,1),"")</f>
        <v>Menor</v>
      </c>
      <c r="AK19" s="20">
        <f>IFERROR(IF(AB19="Impacto",(AK18*(1-AA19)),IF(AB19="Probabilidad",AK18,"")),"")</f>
        <v>0.39</v>
      </c>
      <c r="AL19" s="19" t="str">
        <f>IFERROR(VLOOKUP(CONCATENATE(AH19,AJ19),Niveles!$B$3:$E$27,4,0),"")</f>
        <v>Moderado</v>
      </c>
      <c r="AM19" s="295"/>
      <c r="AN19" s="329"/>
      <c r="AO19" s="286"/>
      <c r="AP19" s="329"/>
      <c r="AQ19" s="295"/>
      <c r="AR19" s="295"/>
      <c r="AS19" s="16"/>
      <c r="AT19" s="182"/>
      <c r="AU19" s="182"/>
      <c r="AV19" s="130"/>
      <c r="AW19" s="131"/>
      <c r="AX19" s="33"/>
      <c r="AY19" s="41"/>
      <c r="AZ19" s="36"/>
      <c r="BA19" s="33"/>
      <c r="BB19" s="16"/>
      <c r="BC19" s="131"/>
      <c r="BD19" s="33"/>
      <c r="BE19" s="41"/>
      <c r="BF19" s="36"/>
      <c r="BG19" s="33"/>
      <c r="BH19" s="21"/>
    </row>
    <row r="20" spans="1:60" x14ac:dyDescent="0.25">
      <c r="A20" s="335"/>
      <c r="B20" s="338"/>
      <c r="C20" s="301"/>
      <c r="D20" s="341"/>
      <c r="E20" s="283"/>
      <c r="F20" s="283"/>
      <c r="G20" s="14"/>
      <c r="H20" s="283"/>
      <c r="I20" s="362"/>
      <c r="J20" s="301"/>
      <c r="K20" s="289"/>
      <c r="L20" s="289"/>
      <c r="M20" s="301"/>
      <c r="N20" s="292"/>
      <c r="O20" s="295"/>
      <c r="P20" s="298"/>
      <c r="Q20" s="286"/>
      <c r="R20" s="298"/>
      <c r="S20" s="295"/>
      <c r="T20" s="295"/>
      <c r="U20" s="18">
        <v>3</v>
      </c>
      <c r="V20" s="22"/>
      <c r="W20" s="22"/>
      <c r="X20" s="22"/>
      <c r="Y20" s="16" t="s">
        <v>38</v>
      </c>
      <c r="Z20" s="16"/>
      <c r="AA20" s="17"/>
      <c r="AB20" s="18"/>
      <c r="AC20" s="332"/>
      <c r="AD20" s="332"/>
      <c r="AE20" s="16"/>
      <c r="AF20" s="16"/>
      <c r="AG20" s="16"/>
      <c r="AH20" s="19" t="str">
        <f>IFERROR(VLOOKUP(AI20,'4.Criterios'!$C$4:$E$8,3,1),"")</f>
        <v/>
      </c>
      <c r="AI20" s="126" t="str">
        <f>IFERROR(IF(AB20="Probabilidad",(AI19*(1-AA20)),IF(AB20="Impacto",AI19,"")),"")</f>
        <v/>
      </c>
      <c r="AJ20" s="19" t="str">
        <f>IFERROR(VLOOKUP(AK20,'4.Criterios'!$C$12:$E$16,3,1),"")</f>
        <v/>
      </c>
      <c r="AK20" s="20" t="str">
        <f>IFERROR(IF(AB20="Impacto",(AK19*(1-AA20)),IF(AB20="Probabilidad",AK19,"")),"")</f>
        <v/>
      </c>
      <c r="AL20" s="19" t="str">
        <f>IFERROR(VLOOKUP(CONCATENATE(AH20,AJ20),Niveles!$B$3:$E$27,4,0),"")</f>
        <v/>
      </c>
      <c r="AM20" s="295"/>
      <c r="AN20" s="329"/>
      <c r="AO20" s="286"/>
      <c r="AP20" s="329"/>
      <c r="AQ20" s="295"/>
      <c r="AR20" s="295"/>
      <c r="AS20" s="16"/>
      <c r="AT20" s="182"/>
      <c r="AU20" s="182"/>
      <c r="AV20" s="130"/>
      <c r="AW20" s="131"/>
      <c r="AX20" s="33"/>
      <c r="AY20" s="41"/>
      <c r="AZ20" s="36"/>
      <c r="BA20" s="33"/>
      <c r="BB20" s="16"/>
      <c r="BC20" s="131"/>
      <c r="BD20" s="33"/>
      <c r="BE20" s="41"/>
      <c r="BF20" s="36"/>
      <c r="BG20" s="33"/>
      <c r="BH20" s="21"/>
    </row>
    <row r="21" spans="1:60" x14ac:dyDescent="0.25">
      <c r="A21" s="335"/>
      <c r="B21" s="338"/>
      <c r="C21" s="301"/>
      <c r="D21" s="341"/>
      <c r="E21" s="283"/>
      <c r="F21" s="283"/>
      <c r="G21" s="14"/>
      <c r="H21" s="283"/>
      <c r="I21" s="362"/>
      <c r="J21" s="301"/>
      <c r="K21" s="289"/>
      <c r="L21" s="289"/>
      <c r="M21" s="301"/>
      <c r="N21" s="292"/>
      <c r="O21" s="295"/>
      <c r="P21" s="298"/>
      <c r="Q21" s="286"/>
      <c r="R21" s="298"/>
      <c r="S21" s="295"/>
      <c r="T21" s="295"/>
      <c r="U21" s="18">
        <v>4</v>
      </c>
      <c r="V21" s="15"/>
      <c r="W21" s="15"/>
      <c r="X21" s="15"/>
      <c r="Y21" s="16" t="s">
        <v>38</v>
      </c>
      <c r="Z21" s="16"/>
      <c r="AA21" s="17"/>
      <c r="AB21" s="18"/>
      <c r="AC21" s="332"/>
      <c r="AD21" s="332"/>
      <c r="AE21" s="16"/>
      <c r="AF21" s="16"/>
      <c r="AG21" s="16"/>
      <c r="AH21" s="19" t="str">
        <f>IFERROR(VLOOKUP(AI21,'4.Criterios'!$C$4:$E$8,3,1),"")</f>
        <v/>
      </c>
      <c r="AI21" s="126" t="str">
        <f>IFERROR(IF(AB21="Probabilidad",(AI20*(1-AA21)),IF(AB21="Impacto",AI20,"")),"")</f>
        <v/>
      </c>
      <c r="AJ21" s="19" t="str">
        <f>IFERROR(VLOOKUP(AK21,'4.Criterios'!$C$12:$E$16,3,1),"")</f>
        <v/>
      </c>
      <c r="AK21" s="20" t="str">
        <f>IFERROR(IF(AB21="Impacto",(AK20*(1-AA21)),IF(AB21="Probabilidad",AK20,"")),"")</f>
        <v/>
      </c>
      <c r="AL21" s="19" t="str">
        <f>IFERROR(VLOOKUP(CONCATENATE(AH21,AJ21),Niveles!$B$3:$E$27,4,0),"")</f>
        <v/>
      </c>
      <c r="AM21" s="295"/>
      <c r="AN21" s="329"/>
      <c r="AO21" s="286"/>
      <c r="AP21" s="329"/>
      <c r="AQ21" s="295"/>
      <c r="AR21" s="295"/>
      <c r="AS21" s="16"/>
      <c r="AT21" s="182"/>
      <c r="AU21" s="182"/>
      <c r="AV21" s="130"/>
      <c r="AW21" s="131"/>
      <c r="AX21" s="33"/>
      <c r="AY21" s="41"/>
      <c r="AZ21" s="36"/>
      <c r="BA21" s="33"/>
      <c r="BB21" s="16"/>
      <c r="BC21" s="131"/>
      <c r="BD21" s="33"/>
      <c r="BE21" s="41"/>
      <c r="BF21" s="36"/>
      <c r="BG21" s="33"/>
      <c r="BH21" s="21"/>
    </row>
    <row r="22" spans="1:60" x14ac:dyDescent="0.25">
      <c r="A22" s="335"/>
      <c r="B22" s="338"/>
      <c r="C22" s="301"/>
      <c r="D22" s="341"/>
      <c r="E22" s="283"/>
      <c r="F22" s="283"/>
      <c r="G22" s="14"/>
      <c r="H22" s="283"/>
      <c r="I22" s="362"/>
      <c r="J22" s="301"/>
      <c r="K22" s="289"/>
      <c r="L22" s="289"/>
      <c r="M22" s="301"/>
      <c r="N22" s="292"/>
      <c r="O22" s="295"/>
      <c r="P22" s="298"/>
      <c r="Q22" s="286"/>
      <c r="R22" s="298"/>
      <c r="S22" s="295"/>
      <c r="T22" s="295"/>
      <c r="U22" s="18">
        <v>5</v>
      </c>
      <c r="V22" s="15"/>
      <c r="W22" s="15"/>
      <c r="X22" s="15"/>
      <c r="Y22" s="16"/>
      <c r="Z22" s="16"/>
      <c r="AA22" s="17"/>
      <c r="AB22" s="18"/>
      <c r="AC22" s="332"/>
      <c r="AD22" s="332"/>
      <c r="AE22" s="16"/>
      <c r="AF22" s="16"/>
      <c r="AG22" s="16"/>
      <c r="AH22" s="19" t="str">
        <f>IFERROR(VLOOKUP(AI22,'4.Criterios'!$C$4:$E$8,3,1),"")</f>
        <v/>
      </c>
      <c r="AI22" s="126" t="str">
        <f>IFERROR(IF(AB22="Probabilidad",(AI21*(1-AA22)),IF(AB22="Impacto",AI21,"")),"")</f>
        <v/>
      </c>
      <c r="AJ22" s="19" t="str">
        <f>IFERROR(VLOOKUP(AK22,'4.Criterios'!$C$12:$E$16,3,1),"")</f>
        <v/>
      </c>
      <c r="AK22" s="20" t="str">
        <f>IFERROR(IF(AB22="Impacto",(AK21*(1-AA22)),IF(AB22="Probabilidad",AK21,"")),"")</f>
        <v/>
      </c>
      <c r="AL22" s="19" t="str">
        <f>IFERROR(VLOOKUP(CONCATENATE(AH22,AJ22),Niveles!$B$3:$E$27,4,0),"")</f>
        <v/>
      </c>
      <c r="AM22" s="295"/>
      <c r="AN22" s="329"/>
      <c r="AO22" s="286"/>
      <c r="AP22" s="329"/>
      <c r="AQ22" s="295"/>
      <c r="AR22" s="295"/>
      <c r="AS22" s="16"/>
      <c r="AT22" s="182"/>
      <c r="AU22" s="182"/>
      <c r="AV22" s="130"/>
      <c r="AW22" s="131"/>
      <c r="AX22" s="33"/>
      <c r="AY22" s="41"/>
      <c r="AZ22" s="36"/>
      <c r="BA22" s="33"/>
      <c r="BB22" s="16"/>
      <c r="BC22" s="131"/>
      <c r="BD22" s="33"/>
      <c r="BE22" s="41"/>
      <c r="BF22" s="36"/>
      <c r="BG22" s="33"/>
      <c r="BH22" s="21"/>
    </row>
    <row r="23" spans="1:60" ht="17.25" thickBot="1" x14ac:dyDescent="0.3">
      <c r="A23" s="336"/>
      <c r="B23" s="339"/>
      <c r="C23" s="302"/>
      <c r="D23" s="342"/>
      <c r="E23" s="284"/>
      <c r="F23" s="284"/>
      <c r="G23" s="23"/>
      <c r="H23" s="284"/>
      <c r="I23" s="363"/>
      <c r="J23" s="302"/>
      <c r="K23" s="290"/>
      <c r="L23" s="290"/>
      <c r="M23" s="302"/>
      <c r="N23" s="293"/>
      <c r="O23" s="296"/>
      <c r="P23" s="299"/>
      <c r="Q23" s="287"/>
      <c r="R23" s="299"/>
      <c r="S23" s="296"/>
      <c r="T23" s="296"/>
      <c r="U23" s="52">
        <v>6</v>
      </c>
      <c r="V23" s="24"/>
      <c r="W23" s="24"/>
      <c r="X23" s="24"/>
      <c r="Y23" s="25"/>
      <c r="Z23" s="25"/>
      <c r="AA23" s="17" t="str">
        <f>IFERROR(VLOOKUP(Y23,'4.Criterios'!$H$4:$J$6,3,0)+VLOOKUP(Z23,'4.Criterios'!$H$7:$J$8,3,0),"")</f>
        <v/>
      </c>
      <c r="AB23" s="18" t="str">
        <f>IFERROR(VLOOKUP(Y23,Niveles!$H$25:$I$27,2,0),"")</f>
        <v/>
      </c>
      <c r="AC23" s="333"/>
      <c r="AD23" s="333"/>
      <c r="AE23" s="25"/>
      <c r="AF23" s="25"/>
      <c r="AG23" s="25"/>
      <c r="AH23" s="26" t="str">
        <f>IFERROR(VLOOKUP(AI23,'4.Criterios'!$C$4:$E$8,3,1),"")</f>
        <v/>
      </c>
      <c r="AI23" s="127" t="str">
        <f>IFERROR(IF(AB23="Probabilidad",(AI22*(1-AA23)),IF(AB23="Impacto",AI22,"")),"")</f>
        <v/>
      </c>
      <c r="AJ23" s="26" t="str">
        <f>IFERROR(VLOOKUP(AK23,'4.Criterios'!$C$12:$E$16,3,1),"")</f>
        <v/>
      </c>
      <c r="AK23" s="27" t="str">
        <f>IFERROR(IF(AB23="Impacto",(AK22*(1-AA23)),IF(AB23="Probabilidad",AK22,"")),"")</f>
        <v/>
      </c>
      <c r="AL23" s="26" t="str">
        <f>IFERROR(VLOOKUP(CONCATENATE(AH23,AJ23),Niveles!$B$3:$E$27,4,0),"")</f>
        <v/>
      </c>
      <c r="AM23" s="296"/>
      <c r="AN23" s="330"/>
      <c r="AO23" s="287"/>
      <c r="AP23" s="330"/>
      <c r="AQ23" s="296"/>
      <c r="AR23" s="296"/>
      <c r="AS23" s="25"/>
      <c r="AT23" s="192"/>
      <c r="AU23" s="192"/>
      <c r="AV23" s="132"/>
      <c r="AW23" s="133"/>
      <c r="AX23" s="34"/>
      <c r="AY23" s="42"/>
      <c r="AZ23" s="37"/>
      <c r="BA23" s="34"/>
      <c r="BB23" s="25"/>
      <c r="BC23" s="133"/>
      <c r="BD23" s="34"/>
      <c r="BE23" s="42"/>
      <c r="BF23" s="37"/>
      <c r="BG23" s="34"/>
      <c r="BH23" s="28"/>
    </row>
    <row r="24" spans="1:60" ht="119.45" customHeight="1" x14ac:dyDescent="0.25">
      <c r="A24" s="334" t="s">
        <v>56</v>
      </c>
      <c r="B24" s="337">
        <v>37</v>
      </c>
      <c r="C24" s="300" t="s">
        <v>220</v>
      </c>
      <c r="D24" s="340" t="s">
        <v>221</v>
      </c>
      <c r="E24" s="282" t="s">
        <v>232</v>
      </c>
      <c r="F24" s="282" t="s">
        <v>233</v>
      </c>
      <c r="G24" s="6" t="s">
        <v>234</v>
      </c>
      <c r="H24" s="282" t="str">
        <f>+CONCATENATE(E24," del ",D24)</f>
        <v>pérdida de disponibilidad del sistema integrado de biblioteca KOHA</v>
      </c>
      <c r="I24" s="361" t="str">
        <f>IF(F24&lt;&gt;"","Las vulnerabilidades de la columna anterior, pueden facilitar "&amp;F24&amp;" generando "&amp;E24&amp;" de "&amp;D24,"")</f>
        <v>Las vulnerabilidades de la columna anterior, pueden facilitar caída de los servicios tecnológicos por parte del proveedor del sistema Bibliográfico KOHA generando pérdida de disponibilidad de sistema integrado de biblioteca KOHA</v>
      </c>
      <c r="J24" s="300" t="s">
        <v>235</v>
      </c>
      <c r="K24" s="288">
        <v>8760</v>
      </c>
      <c r="L24" s="288" t="s">
        <v>224</v>
      </c>
      <c r="M24" s="300" t="s">
        <v>194</v>
      </c>
      <c r="N24" s="291" t="s">
        <v>212</v>
      </c>
      <c r="O24" s="294" t="str">
        <f>IFERROR(VLOOKUP(P24,'4.Criterios'!$D$4:$E$8,2,0),"")</f>
        <v>Muy Alta</v>
      </c>
      <c r="P24" s="297">
        <f>IF(K24&lt;&gt;"",VLOOKUP(K24,'4.Criterios'!$A$4:$E$8,4,1),"")</f>
        <v>1</v>
      </c>
      <c r="Q24" s="285" t="str">
        <f>IFERROR(VLOOKUP(R24,'4.Criterios'!$D$12:$E$16,2,0),"")</f>
        <v>Moderado</v>
      </c>
      <c r="R24" s="297">
        <f>IFERROR(IF(M24='4.Criterios'!$A$10,VLOOKUP(N24,'4.Criterios'!$A$12:$E$16,4,0),IF(M24='4.Criterios'!$B$10,VLOOKUP(N24,'4.Criterios'!$B$12:$E$16,3,0),"")),)</f>
        <v>0.6</v>
      </c>
      <c r="S24" s="294" t="str">
        <f>IFERROR(VLOOKUP(CONCATENATE(O24,Q24),Niveles!$B$3:$E$27,4,0),"")</f>
        <v>Alto</v>
      </c>
      <c r="T24" s="294">
        <f>IFERROR(VLOOKUP(CONCATENATE(O24,Q24),Niveles!$B$3:$F$27,5,0),"")</f>
        <v>18</v>
      </c>
      <c r="U24" s="10">
        <v>1</v>
      </c>
      <c r="V24" s="15" t="s">
        <v>225</v>
      </c>
      <c r="W24" s="7" t="s">
        <v>236</v>
      </c>
      <c r="X24" s="7" t="s">
        <v>237</v>
      </c>
      <c r="Y24" s="8" t="s">
        <v>38</v>
      </c>
      <c r="Z24" s="8" t="s">
        <v>227</v>
      </c>
      <c r="AA24" s="9">
        <f>IFERROR(VLOOKUP(Y24,'4.Criterios'!$H$4:$J$6,3,0)+VLOOKUP(Z24,'4.Criterios'!$H$7:$J$8,3,0),"")</f>
        <v>0.5</v>
      </c>
      <c r="AB24" s="10" t="str">
        <f>IFERROR(VLOOKUP(Y24,Niveles!$H$25:$I$27,2,0),"")</f>
        <v>Probabilidad</v>
      </c>
      <c r="AC24" s="331">
        <f ca="1">IFERROR(P24-AN24,"")</f>
        <v>0.5</v>
      </c>
      <c r="AD24" s="331">
        <f ca="1">IFERROR(R24-AP24,"")</f>
        <v>0.20999999999999996</v>
      </c>
      <c r="AE24" s="8" t="s">
        <v>200</v>
      </c>
      <c r="AF24" s="8" t="s">
        <v>201</v>
      </c>
      <c r="AG24" s="8" t="s">
        <v>202</v>
      </c>
      <c r="AH24" s="11" t="str">
        <f>IFERROR(VLOOKUP(AI24,'4.Criterios'!$C$4:$E$8,3,1),"")</f>
        <v>Media</v>
      </c>
      <c r="AI24" s="125">
        <f>IFERROR(IF(AB24="Probabilidad",(P24*(1-AA24)),IF(AB24="Impacto",P24,"")),"")</f>
        <v>0.5</v>
      </c>
      <c r="AJ24" s="11" t="str">
        <f>IFERROR(VLOOKUP(AK24,'4.Criterios'!$C$12:$E$16,3,1),"")</f>
        <v>Moderado</v>
      </c>
      <c r="AK24" s="12">
        <f>IFERROR(IF(AB24="Impacto",(R24*(1-AA24)),IF(AB24="Probabilidad",R24,"")),"")</f>
        <v>0.6</v>
      </c>
      <c r="AL24" s="11" t="str">
        <f>IFERROR(VLOOKUP(CONCATENATE(AH24,AJ24),Niveles!$B$3:$E$27,4,0),"")</f>
        <v>Moderado</v>
      </c>
      <c r="AM24" s="294" t="str">
        <f ca="1">OFFSET(AH23,6-COUNTBLANK(AH24:AH29),0,1,1)</f>
        <v>Media</v>
      </c>
      <c r="AN24" s="328">
        <f ca="1">OFFSET(AI23,6-COUNTBLANK(AI24:AI29),0,1,1)</f>
        <v>0.5</v>
      </c>
      <c r="AO24" s="285" t="str">
        <f ca="1">OFFSET(AJ23,6-COUNTBLANK(AJ24:AJ29),0,1,1)</f>
        <v>Menor</v>
      </c>
      <c r="AP24" s="328">
        <f ca="1">OFFSET(AK23,6-COUNTBLANK(AK24:AK29),0,1,1)</f>
        <v>0.39</v>
      </c>
      <c r="AQ24" s="294" t="str">
        <f ca="1">OFFSET(AL23,6-COUNTBLANK(AL24:AL29),0,1,1)</f>
        <v>Moderado</v>
      </c>
      <c r="AR24" s="294">
        <f ca="1">IFERROR(VLOOKUP(CONCATENATE(AM24,AO24),Niveles!$B$3:$F$27,5,0),"")</f>
        <v>6</v>
      </c>
      <c r="AS24" s="8" t="s">
        <v>228</v>
      </c>
      <c r="AT24" s="181" t="s">
        <v>826</v>
      </c>
      <c r="AU24" s="182" t="s">
        <v>229</v>
      </c>
      <c r="AV24" s="128">
        <v>44926</v>
      </c>
      <c r="AW24" s="129"/>
      <c r="AX24" s="223"/>
      <c r="AY24" s="223"/>
      <c r="AZ24" s="223"/>
      <c r="BA24" s="223"/>
      <c r="BB24" s="223"/>
      <c r="BC24" s="223"/>
      <c r="BD24" s="223"/>
      <c r="BE24" s="43"/>
      <c r="BF24" s="35"/>
      <c r="BG24" s="32"/>
      <c r="BH24" s="13"/>
    </row>
    <row r="25" spans="1:60" ht="59.45" customHeight="1" x14ac:dyDescent="0.25">
      <c r="A25" s="335"/>
      <c r="B25" s="338"/>
      <c r="C25" s="301"/>
      <c r="D25" s="341"/>
      <c r="E25" s="283"/>
      <c r="F25" s="283"/>
      <c r="G25" s="14"/>
      <c r="H25" s="283"/>
      <c r="I25" s="362"/>
      <c r="J25" s="301"/>
      <c r="K25" s="289"/>
      <c r="L25" s="289"/>
      <c r="M25" s="301"/>
      <c r="N25" s="292"/>
      <c r="O25" s="295"/>
      <c r="P25" s="298"/>
      <c r="Q25" s="286"/>
      <c r="R25" s="298"/>
      <c r="S25" s="295"/>
      <c r="T25" s="295"/>
      <c r="U25" s="18">
        <v>2</v>
      </c>
      <c r="V25" s="15" t="s">
        <v>225</v>
      </c>
      <c r="W25" s="15" t="s">
        <v>238</v>
      </c>
      <c r="X25" s="15" t="s">
        <v>239</v>
      </c>
      <c r="Y25" s="16" t="s">
        <v>40</v>
      </c>
      <c r="Z25" s="16" t="s">
        <v>227</v>
      </c>
      <c r="AA25" s="17">
        <f>IFERROR(VLOOKUP(Y25,'4.Criterios'!$H$4:$J$6,3,0)+VLOOKUP(Z25,'4.Criterios'!$H$7:$J$8,3,0),"")</f>
        <v>0.35</v>
      </c>
      <c r="AB25" s="18" t="str">
        <f>IFERROR(VLOOKUP(Y25,Niveles!$H$25:$I$27,2,0),"")</f>
        <v>Impacto</v>
      </c>
      <c r="AC25" s="332"/>
      <c r="AD25" s="332"/>
      <c r="AE25" s="16" t="s">
        <v>200</v>
      </c>
      <c r="AF25" s="16" t="s">
        <v>216</v>
      </c>
      <c r="AG25" s="16" t="s">
        <v>202</v>
      </c>
      <c r="AH25" s="19" t="str">
        <f>IFERROR(VLOOKUP(AI25,'4.Criterios'!$C$4:$E$8,3,1),"")</f>
        <v>Media</v>
      </c>
      <c r="AI25" s="126">
        <f>IFERROR(IF(AB25="Probabilidad",(AI24*(1-AA25)),IF(AB25="Impacto",AI24,"")),"")</f>
        <v>0.5</v>
      </c>
      <c r="AJ25" s="19" t="str">
        <f>IFERROR(VLOOKUP(AK25,'4.Criterios'!$C$12:$E$16,3,1),"")</f>
        <v>Menor</v>
      </c>
      <c r="AK25" s="20">
        <f>IFERROR(IF(AB25="Impacto",(AK24*(1-AA25)),IF(AB25="Probabilidad",AK24,"")),"")</f>
        <v>0.39</v>
      </c>
      <c r="AL25" s="19" t="str">
        <f>IFERROR(VLOOKUP(CONCATENATE(AH25,AJ25),Niveles!$B$3:$E$27,4,0),"")</f>
        <v>Moderado</v>
      </c>
      <c r="AM25" s="295"/>
      <c r="AN25" s="329"/>
      <c r="AO25" s="286"/>
      <c r="AP25" s="329"/>
      <c r="AQ25" s="295"/>
      <c r="AR25" s="295"/>
      <c r="AS25" s="16"/>
      <c r="AT25" s="182"/>
      <c r="AU25" s="182"/>
      <c r="AV25" s="128"/>
      <c r="AW25" s="129"/>
      <c r="AX25" s="226"/>
      <c r="AY25" s="41"/>
      <c r="AZ25" s="236"/>
      <c r="BA25" s="226"/>
      <c r="BB25" s="217"/>
      <c r="BC25" s="131"/>
      <c r="BD25" s="33"/>
      <c r="BE25" s="41"/>
      <c r="BF25" s="36"/>
      <c r="BG25" s="33"/>
      <c r="BH25" s="21"/>
    </row>
    <row r="26" spans="1:60" x14ac:dyDescent="0.25">
      <c r="A26" s="335"/>
      <c r="B26" s="338"/>
      <c r="C26" s="301"/>
      <c r="D26" s="341"/>
      <c r="E26" s="283"/>
      <c r="F26" s="283"/>
      <c r="G26" s="14"/>
      <c r="H26" s="283"/>
      <c r="I26" s="362"/>
      <c r="J26" s="301"/>
      <c r="K26" s="289"/>
      <c r="L26" s="289"/>
      <c r="M26" s="301"/>
      <c r="N26" s="292"/>
      <c r="O26" s="295"/>
      <c r="P26" s="298"/>
      <c r="Q26" s="286"/>
      <c r="R26" s="298"/>
      <c r="S26" s="295"/>
      <c r="T26" s="295"/>
      <c r="U26" s="18">
        <v>3</v>
      </c>
      <c r="V26" s="22"/>
      <c r="W26" s="22"/>
      <c r="X26" s="22"/>
      <c r="Y26" s="16"/>
      <c r="Z26" s="16"/>
      <c r="AA26" s="17" t="str">
        <f>IFERROR(VLOOKUP(Y26,'4.Criterios'!$H$4:$J$6,3,0)+VLOOKUP(Z26,'4.Criterios'!$H$7:$J$8,3,0),"")</f>
        <v/>
      </c>
      <c r="AB26" s="18" t="str">
        <f>IFERROR(VLOOKUP(Y26,Niveles!$H$25:$I$27,2,0),"")</f>
        <v/>
      </c>
      <c r="AC26" s="332"/>
      <c r="AD26" s="332"/>
      <c r="AE26" s="16"/>
      <c r="AF26" s="16"/>
      <c r="AG26" s="16"/>
      <c r="AH26" s="19" t="str">
        <f>IFERROR(VLOOKUP(AI26,'4.Criterios'!$C$4:$E$8,3,1),"")</f>
        <v/>
      </c>
      <c r="AI26" s="126" t="str">
        <f>IFERROR(IF(AB26="Probabilidad",(AI25*(1-AA26)),IF(AB26="Impacto",AI25,"")),"")</f>
        <v/>
      </c>
      <c r="AJ26" s="19" t="str">
        <f>IFERROR(VLOOKUP(AK26,'4.Criterios'!$C$12:$E$16,3,1),"")</f>
        <v/>
      </c>
      <c r="AK26" s="20" t="str">
        <f>IFERROR(IF(AB26="Impacto",(AK25*(1-AA26)),IF(AB26="Probabilidad",AK25,"")),"")</f>
        <v/>
      </c>
      <c r="AL26" s="19" t="str">
        <f>IFERROR(VLOOKUP(CONCATENATE(AH26,AJ26),Niveles!$B$3:$E$27,4,0),"")</f>
        <v/>
      </c>
      <c r="AM26" s="295"/>
      <c r="AN26" s="329"/>
      <c r="AO26" s="286"/>
      <c r="AP26" s="329"/>
      <c r="AQ26" s="295"/>
      <c r="AR26" s="295"/>
      <c r="AS26" s="16"/>
      <c r="AT26" s="182"/>
      <c r="AU26" s="182"/>
      <c r="AV26" s="130"/>
      <c r="AW26" s="131"/>
      <c r="AX26" s="33"/>
      <c r="AY26" s="41"/>
      <c r="AZ26" s="36"/>
      <c r="BA26" s="33"/>
      <c r="BB26" s="16"/>
      <c r="BC26" s="131"/>
      <c r="BD26" s="33"/>
      <c r="BE26" s="41"/>
      <c r="BF26" s="36"/>
      <c r="BG26" s="33"/>
      <c r="BH26" s="21"/>
    </row>
    <row r="27" spans="1:60" x14ac:dyDescent="0.25">
      <c r="A27" s="335"/>
      <c r="B27" s="338"/>
      <c r="C27" s="301"/>
      <c r="D27" s="341"/>
      <c r="E27" s="283"/>
      <c r="F27" s="283"/>
      <c r="G27" s="14"/>
      <c r="H27" s="283"/>
      <c r="I27" s="362"/>
      <c r="J27" s="301"/>
      <c r="K27" s="289"/>
      <c r="L27" s="289"/>
      <c r="M27" s="301"/>
      <c r="N27" s="292"/>
      <c r="O27" s="295"/>
      <c r="P27" s="298"/>
      <c r="Q27" s="286"/>
      <c r="R27" s="298"/>
      <c r="S27" s="295"/>
      <c r="T27" s="295"/>
      <c r="U27" s="18">
        <v>4</v>
      </c>
      <c r="V27" s="15"/>
      <c r="W27" s="15"/>
      <c r="X27" s="15"/>
      <c r="Y27" s="16"/>
      <c r="Z27" s="16"/>
      <c r="AA27" s="17" t="str">
        <f>IFERROR(VLOOKUP(Y27,'4.Criterios'!$H$4:$J$6,3,0)+VLOOKUP(Z27,'4.Criterios'!$H$7:$J$8,3,0),"")</f>
        <v/>
      </c>
      <c r="AB27" s="18" t="str">
        <f>IFERROR(VLOOKUP(Y27,Niveles!$H$25:$I$27,2,0),"")</f>
        <v/>
      </c>
      <c r="AC27" s="332"/>
      <c r="AD27" s="332"/>
      <c r="AE27" s="16"/>
      <c r="AF27" s="16"/>
      <c r="AG27" s="16"/>
      <c r="AH27" s="19" t="str">
        <f>IFERROR(VLOOKUP(AI27,'4.Criterios'!$C$4:$E$8,3,1),"")</f>
        <v/>
      </c>
      <c r="AI27" s="126" t="str">
        <f>IFERROR(IF(AB27="Probabilidad",(AI26*(1-AA27)),IF(AB27="Impacto",AI26,"")),"")</f>
        <v/>
      </c>
      <c r="AJ27" s="19" t="str">
        <f>IFERROR(VLOOKUP(AK27,'4.Criterios'!$C$12:$E$16,3,1),"")</f>
        <v/>
      </c>
      <c r="AK27" s="20" t="str">
        <f>IFERROR(IF(AB27="Impacto",(AK26*(1-AA27)),IF(AB27="Probabilidad",AK26,"")),"")</f>
        <v/>
      </c>
      <c r="AL27" s="19" t="str">
        <f>IFERROR(VLOOKUP(CONCATENATE(AH27,AJ27),Niveles!$B$3:$E$27,4,0),"")</f>
        <v/>
      </c>
      <c r="AM27" s="295"/>
      <c r="AN27" s="329"/>
      <c r="AO27" s="286"/>
      <c r="AP27" s="329"/>
      <c r="AQ27" s="295"/>
      <c r="AR27" s="295"/>
      <c r="AS27" s="16"/>
      <c r="AT27" s="182"/>
      <c r="AU27" s="182"/>
      <c r="AV27" s="130"/>
      <c r="AW27" s="131"/>
      <c r="AX27" s="33"/>
      <c r="AY27" s="41"/>
      <c r="AZ27" s="36"/>
      <c r="BA27" s="33"/>
      <c r="BB27" s="16"/>
      <c r="BC27" s="131"/>
      <c r="BD27" s="33"/>
      <c r="BE27" s="41"/>
      <c r="BF27" s="36"/>
      <c r="BG27" s="33"/>
      <c r="BH27" s="21"/>
    </row>
    <row r="28" spans="1:60" x14ac:dyDescent="0.25">
      <c r="A28" s="335"/>
      <c r="B28" s="338"/>
      <c r="C28" s="301"/>
      <c r="D28" s="341"/>
      <c r="E28" s="283"/>
      <c r="F28" s="283"/>
      <c r="G28" s="14"/>
      <c r="H28" s="283"/>
      <c r="I28" s="362"/>
      <c r="J28" s="301"/>
      <c r="K28" s="289"/>
      <c r="L28" s="289"/>
      <c r="M28" s="301"/>
      <c r="N28" s="292"/>
      <c r="O28" s="295"/>
      <c r="P28" s="298"/>
      <c r="Q28" s="286"/>
      <c r="R28" s="298"/>
      <c r="S28" s="295"/>
      <c r="T28" s="295"/>
      <c r="U28" s="18">
        <v>5</v>
      </c>
      <c r="V28" s="15"/>
      <c r="W28" s="15"/>
      <c r="X28" s="15"/>
      <c r="Y28" s="16"/>
      <c r="Z28" s="16"/>
      <c r="AA28" s="17" t="str">
        <f>IFERROR(VLOOKUP(Y28,'4.Criterios'!$H$4:$J$6,3,0)+VLOOKUP(Z28,'4.Criterios'!$H$7:$J$8,3,0),"")</f>
        <v/>
      </c>
      <c r="AB28" s="18" t="str">
        <f>IFERROR(VLOOKUP(Y28,Niveles!$H$25:$I$27,2,0),"")</f>
        <v/>
      </c>
      <c r="AC28" s="332"/>
      <c r="AD28" s="332"/>
      <c r="AE28" s="16"/>
      <c r="AF28" s="16"/>
      <c r="AG28" s="16"/>
      <c r="AH28" s="19" t="str">
        <f>IFERROR(VLOOKUP(AI28,'4.Criterios'!$C$4:$E$8,3,1),"")</f>
        <v/>
      </c>
      <c r="AI28" s="126" t="str">
        <f>IFERROR(IF(AB28="Probabilidad",(AI27*(1-AA28)),IF(AB28="Impacto",AI27,"")),"")</f>
        <v/>
      </c>
      <c r="AJ28" s="19" t="str">
        <f>IFERROR(VLOOKUP(AK28,'4.Criterios'!$C$12:$E$16,3,1),"")</f>
        <v/>
      </c>
      <c r="AK28" s="20" t="str">
        <f>IFERROR(IF(AB28="Impacto",(AK27*(1-AA28)),IF(AB28="Probabilidad",AK27,"")),"")</f>
        <v/>
      </c>
      <c r="AL28" s="19" t="str">
        <f>IFERROR(VLOOKUP(CONCATENATE(AH28,AJ28),Niveles!$B$3:$E$27,4,0),"")</f>
        <v/>
      </c>
      <c r="AM28" s="295"/>
      <c r="AN28" s="329"/>
      <c r="AO28" s="286"/>
      <c r="AP28" s="329"/>
      <c r="AQ28" s="295"/>
      <c r="AR28" s="295"/>
      <c r="AS28" s="16"/>
      <c r="AT28" s="182"/>
      <c r="AU28" s="182"/>
      <c r="AV28" s="130"/>
      <c r="AW28" s="131"/>
      <c r="AX28" s="33"/>
      <c r="AY28" s="41"/>
      <c r="AZ28" s="36"/>
      <c r="BA28" s="33"/>
      <c r="BB28" s="16"/>
      <c r="BC28" s="131"/>
      <c r="BD28" s="33"/>
      <c r="BE28" s="41"/>
      <c r="BF28" s="36"/>
      <c r="BG28" s="33"/>
      <c r="BH28" s="21"/>
    </row>
    <row r="29" spans="1:60" ht="17.25" thickBot="1" x14ac:dyDescent="0.3">
      <c r="A29" s="336"/>
      <c r="B29" s="339"/>
      <c r="C29" s="302"/>
      <c r="D29" s="342"/>
      <c r="E29" s="284"/>
      <c r="F29" s="284"/>
      <c r="G29" s="23"/>
      <c r="H29" s="284"/>
      <c r="I29" s="363"/>
      <c r="J29" s="302"/>
      <c r="K29" s="290"/>
      <c r="L29" s="290"/>
      <c r="M29" s="302"/>
      <c r="N29" s="293"/>
      <c r="O29" s="296"/>
      <c r="P29" s="299"/>
      <c r="Q29" s="287"/>
      <c r="R29" s="299"/>
      <c r="S29" s="296"/>
      <c r="T29" s="296"/>
      <c r="U29" s="52">
        <v>6</v>
      </c>
      <c r="V29" s="24"/>
      <c r="W29" s="24"/>
      <c r="X29" s="24"/>
      <c r="Y29" s="25"/>
      <c r="Z29" s="25"/>
      <c r="AA29" s="17" t="str">
        <f>IFERROR(VLOOKUP(Y29,'4.Criterios'!$H$4:$J$6,3,0)+VLOOKUP(Z29,'4.Criterios'!$H$7:$J$8,3,0),"")</f>
        <v/>
      </c>
      <c r="AB29" s="18" t="str">
        <f>IFERROR(VLOOKUP(Y29,Niveles!$H$25:$I$27,2,0),"")</f>
        <v/>
      </c>
      <c r="AC29" s="333"/>
      <c r="AD29" s="333"/>
      <c r="AE29" s="25"/>
      <c r="AF29" s="25"/>
      <c r="AG29" s="25"/>
      <c r="AH29" s="26" t="str">
        <f>IFERROR(VLOOKUP(AI29,'4.Criterios'!$C$4:$E$8,3,1),"")</f>
        <v/>
      </c>
      <c r="AI29" s="127" t="str">
        <f>IFERROR(IF(AB29="Probabilidad",(AI28*(1-AA29)),IF(AB29="Impacto",AI28,"")),"")</f>
        <v/>
      </c>
      <c r="AJ29" s="26" t="str">
        <f>IFERROR(VLOOKUP(AK29,'4.Criterios'!$C$12:$E$16,3,1),"")</f>
        <v/>
      </c>
      <c r="AK29" s="27" t="str">
        <f>IFERROR(IF(AB29="Impacto",(AK28*(1-AA29)),IF(AB29="Probabilidad",AK28,"")),"")</f>
        <v/>
      </c>
      <c r="AL29" s="26" t="str">
        <f>IFERROR(VLOOKUP(CONCATENATE(AH29,AJ29),Niveles!$B$3:$E$27,4,0),"")</f>
        <v/>
      </c>
      <c r="AM29" s="296"/>
      <c r="AN29" s="330"/>
      <c r="AO29" s="287"/>
      <c r="AP29" s="330"/>
      <c r="AQ29" s="296"/>
      <c r="AR29" s="296"/>
      <c r="AS29" s="25"/>
      <c r="AT29" s="192"/>
      <c r="AU29" s="192"/>
      <c r="AV29" s="132"/>
      <c r="AW29" s="133"/>
      <c r="AX29" s="34"/>
      <c r="AY29" s="42"/>
      <c r="AZ29" s="37"/>
      <c r="BA29" s="34"/>
      <c r="BB29" s="25"/>
      <c r="BC29" s="133"/>
      <c r="BD29" s="34"/>
      <c r="BE29" s="42"/>
      <c r="BF29" s="37"/>
      <c r="BG29" s="34"/>
      <c r="BH29" s="28"/>
    </row>
    <row r="30" spans="1:60" ht="171" customHeight="1" x14ac:dyDescent="0.25">
      <c r="A30" s="334" t="s">
        <v>56</v>
      </c>
      <c r="B30" s="337">
        <v>38</v>
      </c>
      <c r="C30" s="300" t="s">
        <v>220</v>
      </c>
      <c r="D30" s="340" t="s">
        <v>240</v>
      </c>
      <c r="E30" s="282" t="s">
        <v>190</v>
      </c>
      <c r="F30" s="282" t="s">
        <v>241</v>
      </c>
      <c r="G30" s="6" t="s">
        <v>242</v>
      </c>
      <c r="H30" s="282" t="str">
        <f>+CONCATENATE(E30," del ",D30)</f>
        <v>pérdida de integridad del E-Prints - Sistema para la gestión de Producción intelectual Institucional</v>
      </c>
      <c r="I30" s="343" t="str">
        <f>IF(F30&lt;&gt;"","Las vulnerabilidades de la columna anterior, pueden facilitar "&amp;F30&amp;" generando "&amp;E30&amp;" de "&amp;D30,"")</f>
        <v>Las vulnerabilidades de la columna anterior, pueden facilitar Desconocimiento en la instalación, configuración y soporte en el funcionamiento de  EPRINTS al interior del Instituto generando pérdida de integridad de E-Prints - Sistema para la gestión de Producción intelectual Institucional</v>
      </c>
      <c r="J30" s="300" t="s">
        <v>192</v>
      </c>
      <c r="K30" s="288">
        <v>8760</v>
      </c>
      <c r="L30" s="288" t="s">
        <v>224</v>
      </c>
      <c r="M30" s="300" t="s">
        <v>194</v>
      </c>
      <c r="N30" s="291" t="s">
        <v>212</v>
      </c>
      <c r="O30" s="294" t="str">
        <f>IFERROR(VLOOKUP(P30,'4.Criterios'!$D$4:$E$8,2,0),"")</f>
        <v>Muy Alta</v>
      </c>
      <c r="P30" s="297">
        <f>IF(K30&lt;&gt;"",VLOOKUP(K30,'4.Criterios'!$A$4:$E$8,4,1),"")</f>
        <v>1</v>
      </c>
      <c r="Q30" s="285" t="str">
        <f>IFERROR(VLOOKUP(R30,'4.Criterios'!$D$12:$E$16,2,0),"")</f>
        <v>Moderado</v>
      </c>
      <c r="R30" s="297">
        <f>IFERROR(IF(M30='4.Criterios'!$A$10,VLOOKUP(N30,'4.Criterios'!$A$12:$E$16,4,0),IF(M30='4.Criterios'!$B$10,VLOOKUP(N30,'4.Criterios'!$B$12:$E$16,3,0),"")),)</f>
        <v>0.6</v>
      </c>
      <c r="S30" s="294" t="str">
        <f>IFERROR(VLOOKUP(CONCATENATE(O30,Q30),Niveles!$B$3:$E$27,4,0),"")</f>
        <v>Alto</v>
      </c>
      <c r="T30" s="294">
        <f>IFERROR(VLOOKUP(CONCATENATE(O30,Q30),Niveles!$B$3:$F$27,5,0),"")</f>
        <v>18</v>
      </c>
      <c r="U30" s="10">
        <v>1</v>
      </c>
      <c r="V30" s="22" t="s">
        <v>243</v>
      </c>
      <c r="W30" s="180" t="s">
        <v>244</v>
      </c>
      <c r="X30" s="7" t="s">
        <v>245</v>
      </c>
      <c r="Y30" s="8" t="s">
        <v>38</v>
      </c>
      <c r="Z30" s="8" t="s">
        <v>199</v>
      </c>
      <c r="AA30" s="9">
        <f>IFERROR(VLOOKUP(Y30,'4.Criterios'!$H$4:$J$6,3,0)+VLOOKUP(Z30,'4.Criterios'!$H$7:$J$8,3,0),"")</f>
        <v>0.4</v>
      </c>
      <c r="AB30" s="10" t="str">
        <f>IFERROR(VLOOKUP(Y30,Niveles!$H$25:$I$27,2,0),"")</f>
        <v>Probabilidad</v>
      </c>
      <c r="AC30" s="331">
        <f ca="1">IFERROR(P30-AN30,"")</f>
        <v>0.4</v>
      </c>
      <c r="AD30" s="331">
        <f ca="1">IFERROR(R30-AP30,"")</f>
        <v>0</v>
      </c>
      <c r="AE30" s="8" t="s">
        <v>246</v>
      </c>
      <c r="AF30" s="8" t="s">
        <v>216</v>
      </c>
      <c r="AG30" s="8" t="s">
        <v>247</v>
      </c>
      <c r="AH30" s="11" t="str">
        <f>IFERROR(VLOOKUP(AI30,'4.Criterios'!$C$4:$E$8,3,1),"")</f>
        <v>Media</v>
      </c>
      <c r="AI30" s="125">
        <f>IFERROR(IF(AB30="Probabilidad",(P30*(1-AA30)),IF(AB30="Impacto",P30,"")),"")</f>
        <v>0.6</v>
      </c>
      <c r="AJ30" s="11" t="str">
        <f>IFERROR(VLOOKUP(AK30,'4.Criterios'!$C$12:$E$16,3,1),"")</f>
        <v>Moderado</v>
      </c>
      <c r="AK30" s="12">
        <f>IFERROR(IF(AB30="Impacto",(R30*(1-AA30)),IF(AB30="Probabilidad",R30,"")),"")</f>
        <v>0.6</v>
      </c>
      <c r="AL30" s="11" t="str">
        <f>IFERROR(VLOOKUP(CONCATENATE(AH30,AJ30),Niveles!$B$3:$E$27,4,0),"")</f>
        <v>Moderado</v>
      </c>
      <c r="AM30" s="294" t="str">
        <f ca="1">OFFSET(AH29,6-COUNTBLANK(AH30:AH35),0,1,1)</f>
        <v>Media</v>
      </c>
      <c r="AN30" s="328">
        <f ca="1">OFFSET(AI29,6-COUNTBLANK(AI30:AI35),0,1,1)</f>
        <v>0.6</v>
      </c>
      <c r="AO30" s="285" t="str">
        <f ca="1">OFFSET(AJ29,6-COUNTBLANK(AJ30:AJ35),0,1,1)</f>
        <v>Moderado</v>
      </c>
      <c r="AP30" s="328">
        <f ca="1">OFFSET(AK29,6-COUNTBLANK(AK30:AK35),0,1,1)</f>
        <v>0.6</v>
      </c>
      <c r="AQ30" s="294" t="str">
        <f ca="1">OFFSET(AL29,6-COUNTBLANK(AL30:AL35),0,1,1)</f>
        <v>Moderado</v>
      </c>
      <c r="AR30" s="294">
        <f ca="1">IFERROR(VLOOKUP(CONCATENATE(AM30,AO30),Niveles!$B$3:$F$27,5,0),"")</f>
        <v>11</v>
      </c>
      <c r="AS30" s="8" t="s">
        <v>203</v>
      </c>
      <c r="AT30" s="181" t="s">
        <v>248</v>
      </c>
      <c r="AU30" s="181" t="s">
        <v>249</v>
      </c>
      <c r="AV30" s="128">
        <v>44926</v>
      </c>
      <c r="AW30" s="129"/>
      <c r="AX30" s="212"/>
      <c r="AY30" s="43"/>
      <c r="AZ30" s="35"/>
      <c r="BA30" s="220"/>
      <c r="BB30" s="16"/>
      <c r="BC30" s="131"/>
      <c r="BD30" s="32"/>
      <c r="BE30" s="43"/>
      <c r="BF30" s="35"/>
      <c r="BG30" s="32"/>
      <c r="BH30" s="13"/>
    </row>
    <row r="31" spans="1:60" ht="63" customHeight="1" x14ac:dyDescent="0.25">
      <c r="A31" s="335"/>
      <c r="B31" s="338"/>
      <c r="C31" s="301"/>
      <c r="D31" s="341"/>
      <c r="E31" s="283"/>
      <c r="F31" s="283"/>
      <c r="G31" s="14"/>
      <c r="H31" s="283"/>
      <c r="I31" s="344"/>
      <c r="J31" s="301"/>
      <c r="K31" s="289"/>
      <c r="L31" s="289"/>
      <c r="M31" s="301"/>
      <c r="N31" s="292"/>
      <c r="O31" s="295"/>
      <c r="P31" s="298"/>
      <c r="Q31" s="286"/>
      <c r="R31" s="298"/>
      <c r="S31" s="295"/>
      <c r="T31" s="295"/>
      <c r="U31" s="18">
        <v>2</v>
      </c>
      <c r="V31" s="15"/>
      <c r="W31" s="15"/>
      <c r="X31" s="15"/>
      <c r="Y31" s="16"/>
      <c r="Z31" s="16"/>
      <c r="AA31" s="17"/>
      <c r="AB31" s="18"/>
      <c r="AC31" s="332"/>
      <c r="AD31" s="332"/>
      <c r="AE31" s="16"/>
      <c r="AF31" s="16"/>
      <c r="AG31" s="16"/>
      <c r="AH31" s="19" t="str">
        <f>IFERROR(VLOOKUP(AI31,'4.Criterios'!$C$4:$E$8,3,1),"")</f>
        <v/>
      </c>
      <c r="AI31" s="126" t="str">
        <f>IFERROR(IF(AB31="Probabilidad",(AI30*(1-AA31)),IF(AB31="Impacto",AI30,"")),"")</f>
        <v/>
      </c>
      <c r="AJ31" s="19" t="str">
        <f>IFERROR(VLOOKUP(AK31,'4.Criterios'!$C$12:$E$16,3,1),"")</f>
        <v/>
      </c>
      <c r="AK31" s="20" t="str">
        <f>IFERROR(IF(AB31="Impacto",(AK30*(1-AA31)),IF(AB31="Probabilidad",AK30,"")),"")</f>
        <v/>
      </c>
      <c r="AL31" s="19" t="str">
        <f>IFERROR(VLOOKUP(CONCATENATE(AH31,AJ31),Niveles!$B$3:$E$27,4,0),"")</f>
        <v/>
      </c>
      <c r="AM31" s="295"/>
      <c r="AN31" s="329"/>
      <c r="AO31" s="286"/>
      <c r="AP31" s="329"/>
      <c r="AQ31" s="295"/>
      <c r="AR31" s="295"/>
      <c r="AS31" s="16" t="s">
        <v>228</v>
      </c>
      <c r="AT31" s="182" t="s">
        <v>250</v>
      </c>
      <c r="AU31" s="182" t="s">
        <v>229</v>
      </c>
      <c r="AV31" s="128">
        <v>44926</v>
      </c>
      <c r="AW31" s="129"/>
      <c r="AX31" s="233"/>
      <c r="AY31" s="41"/>
      <c r="AZ31" s="233"/>
      <c r="BA31" s="33"/>
      <c r="BB31" s="16"/>
      <c r="BC31" s="131"/>
      <c r="BD31" s="33"/>
      <c r="BE31" s="41"/>
      <c r="BF31" s="36"/>
      <c r="BG31" s="33"/>
      <c r="BH31" s="21"/>
    </row>
    <row r="32" spans="1:60" x14ac:dyDescent="0.25">
      <c r="A32" s="335"/>
      <c r="B32" s="338"/>
      <c r="C32" s="301"/>
      <c r="D32" s="341"/>
      <c r="E32" s="283"/>
      <c r="F32" s="283"/>
      <c r="G32" s="14"/>
      <c r="H32" s="283"/>
      <c r="I32" s="344"/>
      <c r="J32" s="301"/>
      <c r="K32" s="289"/>
      <c r="L32" s="289"/>
      <c r="M32" s="301"/>
      <c r="N32" s="292"/>
      <c r="O32" s="295"/>
      <c r="P32" s="298"/>
      <c r="Q32" s="286"/>
      <c r="R32" s="298"/>
      <c r="S32" s="295"/>
      <c r="T32" s="295"/>
      <c r="U32" s="18">
        <v>3</v>
      </c>
      <c r="V32" s="22"/>
      <c r="W32" s="22"/>
      <c r="X32" s="22"/>
      <c r="Y32" s="16"/>
      <c r="Z32" s="16"/>
      <c r="AA32" s="17" t="str">
        <f>IFERROR(VLOOKUP(Y32,'4.Criterios'!$H$4:$J$6,3,0)+VLOOKUP(Z32,'4.Criterios'!$H$7:$J$8,3,0),"")</f>
        <v/>
      </c>
      <c r="AB32" s="18" t="str">
        <f>IFERROR(VLOOKUP(Y32,Niveles!$H$25:$I$27,2,0),"")</f>
        <v/>
      </c>
      <c r="AC32" s="332"/>
      <c r="AD32" s="332"/>
      <c r="AE32" s="16"/>
      <c r="AF32" s="16"/>
      <c r="AG32" s="16"/>
      <c r="AH32" s="19" t="str">
        <f>IFERROR(VLOOKUP(AI32,'4.Criterios'!$C$4:$E$8,3,1),"")</f>
        <v/>
      </c>
      <c r="AI32" s="126" t="str">
        <f>IFERROR(IF(AB32="Probabilidad",(AI31*(1-AA32)),IF(AB32="Impacto",AI31,"")),"")</f>
        <v/>
      </c>
      <c r="AJ32" s="19" t="str">
        <f>IFERROR(VLOOKUP(AK32,'4.Criterios'!$C$12:$E$16,3,1),"")</f>
        <v/>
      </c>
      <c r="AK32" s="20" t="str">
        <f>IFERROR(IF(AB32="Impacto",(AK31*(1-AA32)),IF(AB32="Probabilidad",AK31,"")),"")</f>
        <v/>
      </c>
      <c r="AL32" s="19" t="str">
        <f>IFERROR(VLOOKUP(CONCATENATE(AH32,AJ32),Niveles!$B$3:$E$27,4,0),"")</f>
        <v/>
      </c>
      <c r="AM32" s="295"/>
      <c r="AN32" s="329"/>
      <c r="AO32" s="286"/>
      <c r="AP32" s="329"/>
      <c r="AQ32" s="295"/>
      <c r="AR32" s="295"/>
      <c r="AS32" s="16"/>
      <c r="AT32" s="182"/>
      <c r="AU32" s="182"/>
      <c r="AV32" s="130"/>
      <c r="AW32" s="131"/>
      <c r="AX32" s="33"/>
      <c r="AY32" s="41"/>
      <c r="AZ32" s="36"/>
      <c r="BA32" s="33"/>
      <c r="BB32" s="16"/>
      <c r="BC32" s="131"/>
      <c r="BD32" s="33"/>
      <c r="BE32" s="41"/>
      <c r="BF32" s="36"/>
      <c r="BG32" s="33"/>
      <c r="BH32" s="21"/>
    </row>
    <row r="33" spans="1:86" x14ac:dyDescent="0.25">
      <c r="A33" s="335"/>
      <c r="B33" s="338"/>
      <c r="C33" s="301"/>
      <c r="D33" s="341"/>
      <c r="E33" s="283"/>
      <c r="F33" s="283"/>
      <c r="G33" s="14"/>
      <c r="H33" s="283"/>
      <c r="I33" s="344"/>
      <c r="J33" s="301"/>
      <c r="K33" s="289"/>
      <c r="L33" s="289"/>
      <c r="M33" s="301"/>
      <c r="N33" s="292"/>
      <c r="O33" s="295"/>
      <c r="P33" s="298"/>
      <c r="Q33" s="286"/>
      <c r="R33" s="298"/>
      <c r="S33" s="295"/>
      <c r="T33" s="295"/>
      <c r="U33" s="18">
        <v>4</v>
      </c>
      <c r="V33" s="15"/>
      <c r="W33" s="15"/>
      <c r="X33" s="15"/>
      <c r="Y33" s="16"/>
      <c r="Z33" s="16"/>
      <c r="AA33" s="17" t="str">
        <f>IFERROR(VLOOKUP(Y33,'4.Criterios'!$H$4:$J$6,3,0)+VLOOKUP(Z33,'4.Criterios'!$H$7:$J$8,3,0),"")</f>
        <v/>
      </c>
      <c r="AB33" s="18" t="str">
        <f>IFERROR(VLOOKUP(Y33,Niveles!$H$25:$I$27,2,0),"")</f>
        <v/>
      </c>
      <c r="AC33" s="332"/>
      <c r="AD33" s="332"/>
      <c r="AE33" s="16"/>
      <c r="AF33" s="16"/>
      <c r="AG33" s="16"/>
      <c r="AH33" s="19" t="str">
        <f>IFERROR(VLOOKUP(AI33,'4.Criterios'!$C$4:$E$8,3,1),"")</f>
        <v/>
      </c>
      <c r="AI33" s="126" t="str">
        <f>IFERROR(IF(AB33="Probabilidad",(AI32*(1-AA33)),IF(AB33="Impacto",AI32,"")),"")</f>
        <v/>
      </c>
      <c r="AJ33" s="19" t="str">
        <f>IFERROR(VLOOKUP(AK33,'4.Criterios'!$C$12:$E$16,3,1),"")</f>
        <v/>
      </c>
      <c r="AK33" s="20" t="str">
        <f>IFERROR(IF(AB33="Impacto",(AK32*(1-AA33)),IF(AB33="Probabilidad",AK32,"")),"")</f>
        <v/>
      </c>
      <c r="AL33" s="19" t="str">
        <f>IFERROR(VLOOKUP(CONCATENATE(AH33,AJ33),Niveles!$B$3:$E$27,4,0),"")</f>
        <v/>
      </c>
      <c r="AM33" s="295"/>
      <c r="AN33" s="329"/>
      <c r="AO33" s="286"/>
      <c r="AP33" s="329"/>
      <c r="AQ33" s="295"/>
      <c r="AR33" s="295"/>
      <c r="AS33" s="16"/>
      <c r="AT33" s="182"/>
      <c r="AU33" s="182"/>
      <c r="AV33" s="130"/>
      <c r="AW33" s="131"/>
      <c r="AX33" s="33"/>
      <c r="AY33" s="41"/>
      <c r="AZ33" s="36"/>
      <c r="BA33" s="33"/>
      <c r="BB33" s="16"/>
      <c r="BC33" s="131"/>
      <c r="BD33" s="33"/>
      <c r="BE33" s="41"/>
      <c r="BF33" s="36"/>
      <c r="BG33" s="33"/>
      <c r="BH33" s="21"/>
    </row>
    <row r="34" spans="1:86" x14ac:dyDescent="0.25">
      <c r="A34" s="335"/>
      <c r="B34" s="338"/>
      <c r="C34" s="301"/>
      <c r="D34" s="341"/>
      <c r="E34" s="283"/>
      <c r="F34" s="283"/>
      <c r="G34" s="14"/>
      <c r="H34" s="283"/>
      <c r="I34" s="344"/>
      <c r="J34" s="301"/>
      <c r="K34" s="289"/>
      <c r="L34" s="289"/>
      <c r="M34" s="301"/>
      <c r="N34" s="292"/>
      <c r="O34" s="295"/>
      <c r="P34" s="298"/>
      <c r="Q34" s="286"/>
      <c r="R34" s="298"/>
      <c r="S34" s="295"/>
      <c r="T34" s="295"/>
      <c r="U34" s="18">
        <v>5</v>
      </c>
      <c r="V34" s="15"/>
      <c r="W34" s="15"/>
      <c r="X34" s="15"/>
      <c r="Y34" s="16"/>
      <c r="Z34" s="16"/>
      <c r="AA34" s="17" t="str">
        <f>IFERROR(VLOOKUP(Y34,'4.Criterios'!$H$4:$J$6,3,0)+VLOOKUP(Z34,'4.Criterios'!$H$7:$J$8,3,0),"")</f>
        <v/>
      </c>
      <c r="AB34" s="18" t="str">
        <f>IFERROR(VLOOKUP(Y34,Niveles!$H$25:$I$27,2,0),"")</f>
        <v/>
      </c>
      <c r="AC34" s="332"/>
      <c r="AD34" s="332"/>
      <c r="AE34" s="16"/>
      <c r="AF34" s="16"/>
      <c r="AG34" s="16"/>
      <c r="AH34" s="19" t="str">
        <f>IFERROR(VLOOKUP(AI34,'4.Criterios'!$C$4:$E$8,3,1),"")</f>
        <v/>
      </c>
      <c r="AI34" s="126" t="str">
        <f>IFERROR(IF(AB34="Probabilidad",(AI33*(1-AA34)),IF(AB34="Impacto",AI33,"")),"")</f>
        <v/>
      </c>
      <c r="AJ34" s="19" t="str">
        <f>IFERROR(VLOOKUP(AK34,'4.Criterios'!$C$12:$E$16,3,1),"")</f>
        <v/>
      </c>
      <c r="AK34" s="20" t="str">
        <f>IFERROR(IF(AB34="Impacto",(AK33*(1-AA34)),IF(AB34="Probabilidad",AK33,"")),"")</f>
        <v/>
      </c>
      <c r="AL34" s="19" t="str">
        <f>IFERROR(VLOOKUP(CONCATENATE(AH34,AJ34),Niveles!$B$3:$E$27,4,0),"")</f>
        <v/>
      </c>
      <c r="AM34" s="295"/>
      <c r="AN34" s="329"/>
      <c r="AO34" s="286"/>
      <c r="AP34" s="329"/>
      <c r="AQ34" s="295"/>
      <c r="AR34" s="295"/>
      <c r="AS34" s="16"/>
      <c r="AT34" s="182"/>
      <c r="AU34" s="182"/>
      <c r="AV34" s="130"/>
      <c r="AW34" s="131"/>
      <c r="AX34" s="33"/>
      <c r="AY34" s="41"/>
      <c r="AZ34" s="36"/>
      <c r="BA34" s="33"/>
      <c r="BB34" s="16"/>
      <c r="BC34" s="131"/>
      <c r="BD34" s="33"/>
      <c r="BE34" s="41"/>
      <c r="BF34" s="36"/>
      <c r="BG34" s="33"/>
      <c r="BH34" s="21"/>
    </row>
    <row r="35" spans="1:86" ht="17.25" thickBot="1" x14ac:dyDescent="0.3">
      <c r="A35" s="336"/>
      <c r="B35" s="339"/>
      <c r="C35" s="302"/>
      <c r="D35" s="342"/>
      <c r="E35" s="284"/>
      <c r="F35" s="284"/>
      <c r="G35" s="23"/>
      <c r="H35" s="284"/>
      <c r="I35" s="345"/>
      <c r="J35" s="302"/>
      <c r="K35" s="290"/>
      <c r="L35" s="290"/>
      <c r="M35" s="302"/>
      <c r="N35" s="293"/>
      <c r="O35" s="296"/>
      <c r="P35" s="299"/>
      <c r="Q35" s="287"/>
      <c r="R35" s="299"/>
      <c r="S35" s="296"/>
      <c r="T35" s="296"/>
      <c r="U35" s="52">
        <v>6</v>
      </c>
      <c r="V35" s="24"/>
      <c r="W35" s="24"/>
      <c r="X35" s="24"/>
      <c r="Y35" s="25"/>
      <c r="Z35" s="25"/>
      <c r="AA35" s="17" t="str">
        <f>IFERROR(VLOOKUP(Y35,'4.Criterios'!$H$4:$J$6,3,0)+VLOOKUP(Z35,'4.Criterios'!$H$7:$J$8,3,0),"")</f>
        <v/>
      </c>
      <c r="AB35" s="18" t="str">
        <f>IFERROR(VLOOKUP(Y35,Niveles!$H$25:$I$27,2,0),"")</f>
        <v/>
      </c>
      <c r="AC35" s="333"/>
      <c r="AD35" s="333"/>
      <c r="AE35" s="25"/>
      <c r="AF35" s="25"/>
      <c r="AG35" s="25"/>
      <c r="AH35" s="26" t="str">
        <f>IFERROR(VLOOKUP(AI35,'4.Criterios'!$C$4:$E$8,3,1),"")</f>
        <v/>
      </c>
      <c r="AI35" s="127" t="str">
        <f>IFERROR(IF(AB35="Probabilidad",(AI34*(1-AA35)),IF(AB35="Impacto",AI34,"")),"")</f>
        <v/>
      </c>
      <c r="AJ35" s="26" t="str">
        <f>IFERROR(VLOOKUP(AK35,'4.Criterios'!$C$12:$E$16,3,1),"")</f>
        <v/>
      </c>
      <c r="AK35" s="27" t="str">
        <f>IFERROR(IF(AB35="Impacto",(AK34*(1-AA35)),IF(AB35="Probabilidad",AK34,"")),"")</f>
        <v/>
      </c>
      <c r="AL35" s="26" t="str">
        <f>IFERROR(VLOOKUP(CONCATENATE(AH35,AJ35),Niveles!$B$3:$E$27,4,0),"")</f>
        <v/>
      </c>
      <c r="AM35" s="296"/>
      <c r="AN35" s="330"/>
      <c r="AO35" s="287"/>
      <c r="AP35" s="330"/>
      <c r="AQ35" s="296"/>
      <c r="AR35" s="296"/>
      <c r="AS35" s="25"/>
      <c r="AT35" s="192"/>
      <c r="AU35" s="192"/>
      <c r="AV35" s="132"/>
      <c r="AW35" s="133"/>
      <c r="AX35" s="34"/>
      <c r="AY35" s="42"/>
      <c r="AZ35" s="37"/>
      <c r="BA35" s="34"/>
      <c r="BB35" s="25"/>
      <c r="BC35" s="133"/>
      <c r="BD35" s="34"/>
      <c r="BE35" s="42"/>
      <c r="BF35" s="37"/>
      <c r="BG35" s="34"/>
      <c r="BH35" s="28"/>
    </row>
    <row r="36" spans="1:86" ht="149.25" customHeight="1" x14ac:dyDescent="0.25">
      <c r="A36" s="334" t="s">
        <v>56</v>
      </c>
      <c r="B36" s="337">
        <v>39</v>
      </c>
      <c r="C36" s="300" t="s">
        <v>220</v>
      </c>
      <c r="D36" s="340" t="s">
        <v>251</v>
      </c>
      <c r="E36" s="282" t="s">
        <v>190</v>
      </c>
      <c r="F36" s="282" t="s">
        <v>252</v>
      </c>
      <c r="G36" s="6" t="s">
        <v>242</v>
      </c>
      <c r="H36" s="282" t="str">
        <f>+CONCATENATE(E36," del ",D36)</f>
        <v>pérdida de integridad del EZ-Proxy</v>
      </c>
      <c r="I36" s="343" t="str">
        <f>IF(F36&lt;&gt;"","Las vulnerabilidades de la columna anterior, pueden facilitar "&amp;F36&amp;" generando "&amp;E36&amp;" de "&amp;D36,"")</f>
        <v>Las vulnerabilidades de la columna anterior, pueden facilitar Desconocimiento en la instalación, configuración y soporte en el funcionamiento de  EZ-Proxy al interior del Instituto generando pérdida de integridad de EZ-Proxy</v>
      </c>
      <c r="J36" s="300" t="s">
        <v>192</v>
      </c>
      <c r="K36" s="288">
        <v>8760</v>
      </c>
      <c r="L36" s="288" t="s">
        <v>224</v>
      </c>
      <c r="M36" s="300" t="s">
        <v>194</v>
      </c>
      <c r="N36" s="291" t="s">
        <v>212</v>
      </c>
      <c r="O36" s="294" t="str">
        <f>IFERROR(VLOOKUP(P36,'4.Criterios'!$D$4:$E$8,2,0),"")</f>
        <v>Muy Alta</v>
      </c>
      <c r="P36" s="297">
        <f>IF(K36&lt;&gt;"",VLOOKUP(K36,'4.Criterios'!$A$4:$E$8,4,1),"")</f>
        <v>1</v>
      </c>
      <c r="Q36" s="285" t="str">
        <f>IFERROR(VLOOKUP(R36,'4.Criterios'!$D$12:$E$16,2,0),"")</f>
        <v>Moderado</v>
      </c>
      <c r="R36" s="297">
        <f>IFERROR(IF(M36='4.Criterios'!$A$10,VLOOKUP(N36,'4.Criterios'!$A$12:$E$16,4,0),IF(M36='4.Criterios'!$B$10,VLOOKUP(N36,'4.Criterios'!$B$12:$E$16,3,0),"")),)</f>
        <v>0.6</v>
      </c>
      <c r="S36" s="294" t="str">
        <f>IFERROR(VLOOKUP(CONCATENATE(O36,Q36),Niveles!$B$3:$E$27,4,0),"")</f>
        <v>Alto</v>
      </c>
      <c r="T36" s="294">
        <f>IFERROR(VLOOKUP(CONCATENATE(O36,Q36),Niveles!$B$3:$F$27,5,0),"")</f>
        <v>18</v>
      </c>
      <c r="U36" s="10">
        <v>1</v>
      </c>
      <c r="V36" s="22" t="s">
        <v>243</v>
      </c>
      <c r="W36" s="180" t="s">
        <v>244</v>
      </c>
      <c r="X36" s="180" t="s">
        <v>245</v>
      </c>
      <c r="Y36" s="8" t="s">
        <v>38</v>
      </c>
      <c r="Z36" s="16" t="s">
        <v>199</v>
      </c>
      <c r="AA36" s="17">
        <f>IFERROR(VLOOKUP(Y36,'4.Criterios'!$H$4:$J$6,3,0)+VLOOKUP(Z36,'4.Criterios'!$H$7:$J$8,3,0),"")</f>
        <v>0.4</v>
      </c>
      <c r="AB36" s="10" t="str">
        <f>IFERROR(VLOOKUP(Y36,Niveles!$H$25:$I$27,2,0),"")</f>
        <v>Probabilidad</v>
      </c>
      <c r="AC36" s="331">
        <f ca="1">IFERROR(P36-AN36,"")</f>
        <v>0.64</v>
      </c>
      <c r="AD36" s="331">
        <f ca="1">IFERROR(R36-AP36,"")</f>
        <v>0</v>
      </c>
      <c r="AE36" s="8" t="s">
        <v>246</v>
      </c>
      <c r="AF36" s="8" t="s">
        <v>216</v>
      </c>
      <c r="AG36" s="8" t="s">
        <v>247</v>
      </c>
      <c r="AH36" s="11" t="str">
        <f>IFERROR(VLOOKUP(AI36,'4.Criterios'!$C$4:$E$8,3,1),"")</f>
        <v>Media</v>
      </c>
      <c r="AI36" s="125">
        <f>IFERROR(IF(AB36="Probabilidad",(P36*(1-AA36)),IF(AB36="Impacto",P36,"")),"")</f>
        <v>0.6</v>
      </c>
      <c r="AJ36" s="11" t="str">
        <f>IFERROR(VLOOKUP(AK36,'4.Criterios'!$C$12:$E$16,3,1),"")</f>
        <v>Moderado</v>
      </c>
      <c r="AK36" s="12">
        <f>IFERROR(IF(AB36="Impacto",(R36*(1-AA36)),IF(AB36="Probabilidad",R36,"")),"")</f>
        <v>0.6</v>
      </c>
      <c r="AL36" s="11" t="str">
        <f>IFERROR(VLOOKUP(CONCATENATE(AH36,AJ36),Niveles!$B$3:$E$27,4,0),"")</f>
        <v>Moderado</v>
      </c>
      <c r="AM36" s="294" t="str">
        <f ca="1">OFFSET(AH35,6-COUNTBLANK(AH36:AH41),0,1,1)</f>
        <v>Baja</v>
      </c>
      <c r="AN36" s="328">
        <f ca="1">OFFSET(AI35,6-COUNTBLANK(AI36:AI41),0,1,1)</f>
        <v>0.36</v>
      </c>
      <c r="AO36" s="285" t="str">
        <f ca="1">OFFSET(AJ35,6-COUNTBLANK(AJ36:AJ41),0,1,1)</f>
        <v>Moderado</v>
      </c>
      <c r="AP36" s="328">
        <f ca="1">OFFSET(AK35,6-COUNTBLANK(AK36:AK41),0,1,1)</f>
        <v>0.6</v>
      </c>
      <c r="AQ36" s="294" t="str">
        <f ca="1">OFFSET(AL35,6-COUNTBLANK(AL36:AL41),0,1,1)</f>
        <v>Moderado</v>
      </c>
      <c r="AR36" s="294">
        <f ca="1">IFERROR(VLOOKUP(CONCATENATE(AM36,AO36),Niveles!$B$3:$F$27,5,0),"")</f>
        <v>10</v>
      </c>
      <c r="AS36" s="8" t="s">
        <v>203</v>
      </c>
      <c r="AT36" s="181" t="s">
        <v>248</v>
      </c>
      <c r="AU36" s="181" t="s">
        <v>249</v>
      </c>
      <c r="AV36" s="128">
        <v>44926</v>
      </c>
      <c r="AW36" s="129"/>
      <c r="AX36" s="212"/>
      <c r="AY36" s="43"/>
      <c r="AZ36" s="35"/>
      <c r="BA36" s="32"/>
      <c r="BB36" s="8"/>
      <c r="BC36" s="129"/>
      <c r="BD36" s="32"/>
      <c r="BE36" s="43"/>
      <c r="BF36" s="35"/>
      <c r="BG36" s="32"/>
      <c r="BH36" s="13"/>
    </row>
    <row r="37" spans="1:86" ht="58.5" customHeight="1" x14ac:dyDescent="0.25">
      <c r="A37" s="335"/>
      <c r="B37" s="338"/>
      <c r="C37" s="301"/>
      <c r="D37" s="341"/>
      <c r="E37" s="283"/>
      <c r="F37" s="283"/>
      <c r="G37" s="14"/>
      <c r="H37" s="283"/>
      <c r="I37" s="344"/>
      <c r="J37" s="301"/>
      <c r="K37" s="289"/>
      <c r="L37" s="289"/>
      <c r="M37" s="301"/>
      <c r="N37" s="292"/>
      <c r="O37" s="295"/>
      <c r="P37" s="298"/>
      <c r="Q37" s="286"/>
      <c r="R37" s="298"/>
      <c r="S37" s="295"/>
      <c r="T37" s="295"/>
      <c r="U37" s="18">
        <v>2</v>
      </c>
      <c r="V37" s="15" t="s">
        <v>229</v>
      </c>
      <c r="W37" s="15" t="s">
        <v>827</v>
      </c>
      <c r="X37" s="15" t="s">
        <v>828</v>
      </c>
      <c r="Y37" s="16" t="s">
        <v>38</v>
      </c>
      <c r="Z37" s="16" t="s">
        <v>199</v>
      </c>
      <c r="AA37" s="17">
        <f>IFERROR(VLOOKUP(Y37,'4.Criterios'!$H$4:$J$6,3,0)+VLOOKUP(Z37,'4.Criterios'!$H$7:$J$8,3,0),"")</f>
        <v>0.4</v>
      </c>
      <c r="AB37" s="18" t="str">
        <f>IFERROR(VLOOKUP(Y37,Niveles!$H$25:$I$27,2,0),"")</f>
        <v>Probabilidad</v>
      </c>
      <c r="AC37" s="332"/>
      <c r="AD37" s="332"/>
      <c r="AE37" s="16" t="s">
        <v>246</v>
      </c>
      <c r="AF37" s="16" t="s">
        <v>216</v>
      </c>
      <c r="AG37" s="16" t="s">
        <v>247</v>
      </c>
      <c r="AH37" s="19" t="str">
        <f>IFERROR(VLOOKUP(AI37,'4.Criterios'!$C$4:$E$8,3,1),"")</f>
        <v>Baja</v>
      </c>
      <c r="AI37" s="126">
        <f>IFERROR(IF(AB37="Probabilidad",(AI36*(1-AA37)),IF(AB37="Impacto",AI36,"")),"")</f>
        <v>0.36</v>
      </c>
      <c r="AJ37" s="19" t="str">
        <f>IFERROR(VLOOKUP(AK37,'4.Criterios'!$C$12:$E$16,3,1),"")</f>
        <v>Moderado</v>
      </c>
      <c r="AK37" s="20">
        <f>IFERROR(IF(AB37="Impacto",(AK36*(1-AA37)),IF(AB37="Probabilidad",AK36,"")),"")</f>
        <v>0.6</v>
      </c>
      <c r="AL37" s="19" t="str">
        <f>IFERROR(VLOOKUP(CONCATENATE(AH37,AJ37),Niveles!$B$3:$E$27,4,0),"")</f>
        <v>Moderado</v>
      </c>
      <c r="AM37" s="295"/>
      <c r="AN37" s="329"/>
      <c r="AO37" s="286"/>
      <c r="AP37" s="329"/>
      <c r="AQ37" s="295"/>
      <c r="AR37" s="295"/>
      <c r="AS37" s="16" t="s">
        <v>228</v>
      </c>
      <c r="AT37" s="182" t="s">
        <v>253</v>
      </c>
      <c r="AU37" s="182" t="s">
        <v>229</v>
      </c>
      <c r="AV37" s="128">
        <v>44926</v>
      </c>
      <c r="AW37" s="129"/>
      <c r="AX37" s="33"/>
      <c r="AY37" s="41"/>
      <c r="AZ37" s="36"/>
      <c r="BA37" s="33"/>
      <c r="BB37" s="16"/>
      <c r="BC37" s="131"/>
      <c r="BD37" s="33"/>
      <c r="BE37" s="41"/>
      <c r="BF37" s="36"/>
      <c r="BG37" s="33"/>
      <c r="BH37" s="21"/>
    </row>
    <row r="38" spans="1:86" x14ac:dyDescent="0.25">
      <c r="A38" s="335"/>
      <c r="B38" s="338"/>
      <c r="C38" s="301"/>
      <c r="D38" s="341"/>
      <c r="E38" s="283"/>
      <c r="F38" s="283"/>
      <c r="G38" s="14"/>
      <c r="H38" s="283"/>
      <c r="I38" s="344"/>
      <c r="J38" s="301"/>
      <c r="K38" s="289"/>
      <c r="L38" s="289"/>
      <c r="M38" s="301"/>
      <c r="N38" s="292"/>
      <c r="O38" s="295"/>
      <c r="P38" s="298"/>
      <c r="Q38" s="286"/>
      <c r="R38" s="298"/>
      <c r="S38" s="295"/>
      <c r="T38" s="295"/>
      <c r="U38" s="18">
        <v>3</v>
      </c>
      <c r="V38" s="22"/>
      <c r="W38" s="22"/>
      <c r="X38" s="22"/>
      <c r="Y38" s="16"/>
      <c r="Z38" s="16"/>
      <c r="AA38" s="17"/>
      <c r="AB38" s="18"/>
      <c r="AC38" s="332"/>
      <c r="AD38" s="332"/>
      <c r="AE38" s="16"/>
      <c r="AF38" s="16"/>
      <c r="AG38" s="16"/>
      <c r="AH38" s="19" t="str">
        <f>IFERROR(VLOOKUP(AI38,'4.Criterios'!$C$4:$E$8,3,1),"")</f>
        <v/>
      </c>
      <c r="AI38" s="126" t="str">
        <f>IFERROR(IF(AB38="Probabilidad",(AI37*(1-AA38)),IF(AB38="Impacto",AI37,"")),"")</f>
        <v/>
      </c>
      <c r="AJ38" s="19" t="str">
        <f>IFERROR(VLOOKUP(AK38,'4.Criterios'!$C$12:$E$16,3,1),"")</f>
        <v/>
      </c>
      <c r="AK38" s="20" t="str">
        <f>IFERROR(IF(AB38="Impacto",(AK37*(1-AA38)),IF(AB38="Probabilidad",AK37,"")),"")</f>
        <v/>
      </c>
      <c r="AL38" s="19" t="str">
        <f>IFERROR(VLOOKUP(CONCATENATE(AH38,AJ38),Niveles!$B$3:$E$27,4,0),"")</f>
        <v/>
      </c>
      <c r="AM38" s="295"/>
      <c r="AN38" s="329"/>
      <c r="AO38" s="286"/>
      <c r="AP38" s="329"/>
      <c r="AQ38" s="295"/>
      <c r="AR38" s="295"/>
      <c r="AS38" s="16"/>
      <c r="AT38" s="182"/>
      <c r="AU38" s="182"/>
      <c r="AV38" s="130"/>
      <c r="AW38" s="131"/>
      <c r="AX38" s="33"/>
      <c r="AY38" s="41"/>
      <c r="AZ38" s="36"/>
      <c r="BA38" s="33"/>
      <c r="BB38" s="16"/>
      <c r="BC38" s="131"/>
      <c r="BD38" s="33"/>
      <c r="BE38" s="41"/>
      <c r="BF38" s="36"/>
      <c r="BG38" s="33"/>
      <c r="BH38" s="21"/>
    </row>
    <row r="39" spans="1:86" x14ac:dyDescent="0.25">
      <c r="A39" s="335"/>
      <c r="B39" s="338"/>
      <c r="C39" s="301"/>
      <c r="D39" s="341"/>
      <c r="E39" s="283"/>
      <c r="F39" s="283"/>
      <c r="G39" s="14"/>
      <c r="H39" s="283"/>
      <c r="I39" s="344"/>
      <c r="J39" s="301"/>
      <c r="K39" s="289"/>
      <c r="L39" s="289"/>
      <c r="M39" s="301"/>
      <c r="N39" s="292"/>
      <c r="O39" s="295"/>
      <c r="P39" s="298"/>
      <c r="Q39" s="286"/>
      <c r="R39" s="298"/>
      <c r="S39" s="295"/>
      <c r="T39" s="295"/>
      <c r="U39" s="18">
        <v>4</v>
      </c>
      <c r="V39" s="15"/>
      <c r="W39" s="15"/>
      <c r="X39" s="15"/>
      <c r="Y39" s="16"/>
      <c r="Z39" s="16"/>
      <c r="AA39" s="17" t="str">
        <f>IFERROR(VLOOKUP(Y39,'4.Criterios'!$H$4:$J$6,3,0)+VLOOKUP(Z39,'4.Criterios'!$H$7:$J$8,3,0),"")</f>
        <v/>
      </c>
      <c r="AB39" s="18" t="str">
        <f>IFERROR(VLOOKUP(Y39,Niveles!$H$25:$I$27,2,0),"")</f>
        <v/>
      </c>
      <c r="AC39" s="332"/>
      <c r="AD39" s="332"/>
      <c r="AE39" s="16"/>
      <c r="AF39" s="16"/>
      <c r="AG39" s="16"/>
      <c r="AH39" s="19" t="str">
        <f>IFERROR(VLOOKUP(AI39,'4.Criterios'!$C$4:$E$8,3,1),"")</f>
        <v/>
      </c>
      <c r="AI39" s="126" t="str">
        <f>IFERROR(IF(AB39="Probabilidad",(AI38*(1-AA39)),IF(AB39="Impacto",AI38,"")),"")</f>
        <v/>
      </c>
      <c r="AJ39" s="19" t="str">
        <f>IFERROR(VLOOKUP(AK39,'4.Criterios'!$C$12:$E$16,3,1),"")</f>
        <v/>
      </c>
      <c r="AK39" s="20" t="str">
        <f>IFERROR(IF(AB39="Impacto",(AK38*(1-AA39)),IF(AB39="Probabilidad",AK38,"")),"")</f>
        <v/>
      </c>
      <c r="AL39" s="19" t="str">
        <f>IFERROR(VLOOKUP(CONCATENATE(AH39,AJ39),Niveles!$B$3:$E$27,4,0),"")</f>
        <v/>
      </c>
      <c r="AM39" s="295"/>
      <c r="AN39" s="329"/>
      <c r="AO39" s="286"/>
      <c r="AP39" s="329"/>
      <c r="AQ39" s="295"/>
      <c r="AR39" s="295"/>
      <c r="AS39" s="16"/>
      <c r="AT39" s="182"/>
      <c r="AU39" s="182"/>
      <c r="AV39" s="130"/>
      <c r="AW39" s="131"/>
      <c r="AX39" s="33"/>
      <c r="AY39" s="41"/>
      <c r="AZ39" s="36"/>
      <c r="BA39" s="33"/>
      <c r="BB39" s="16"/>
      <c r="BC39" s="131"/>
      <c r="BD39" s="33"/>
      <c r="BE39" s="41"/>
      <c r="BF39" s="36"/>
      <c r="BG39" s="33"/>
      <c r="BH39" s="21"/>
    </row>
    <row r="40" spans="1:86" x14ac:dyDescent="0.25">
      <c r="A40" s="335"/>
      <c r="B40" s="338"/>
      <c r="C40" s="301"/>
      <c r="D40" s="341"/>
      <c r="E40" s="283"/>
      <c r="F40" s="283"/>
      <c r="G40" s="14"/>
      <c r="H40" s="283"/>
      <c r="I40" s="344"/>
      <c r="J40" s="301"/>
      <c r="K40" s="289"/>
      <c r="L40" s="289"/>
      <c r="M40" s="301"/>
      <c r="N40" s="292"/>
      <c r="O40" s="295"/>
      <c r="P40" s="298"/>
      <c r="Q40" s="286"/>
      <c r="R40" s="298"/>
      <c r="S40" s="295"/>
      <c r="T40" s="295"/>
      <c r="U40" s="18">
        <v>5</v>
      </c>
      <c r="V40" s="15"/>
      <c r="W40" s="15"/>
      <c r="X40" s="15"/>
      <c r="Y40" s="16"/>
      <c r="Z40" s="16"/>
      <c r="AA40" s="17" t="str">
        <f>IFERROR(VLOOKUP(Y40,'4.Criterios'!$H$4:$J$6,3,0)+VLOOKUP(Z40,'4.Criterios'!$H$7:$J$8,3,0),"")</f>
        <v/>
      </c>
      <c r="AB40" s="18" t="str">
        <f>IFERROR(VLOOKUP(Y40,Niveles!$H$25:$I$27,2,0),"")</f>
        <v/>
      </c>
      <c r="AC40" s="332"/>
      <c r="AD40" s="332"/>
      <c r="AE40" s="16"/>
      <c r="AF40" s="16"/>
      <c r="AG40" s="16"/>
      <c r="AH40" s="19" t="str">
        <f>IFERROR(VLOOKUP(AI40,'4.Criterios'!$C$4:$E$8,3,1),"")</f>
        <v/>
      </c>
      <c r="AI40" s="126" t="str">
        <f>IFERROR(IF(AB40="Probabilidad",(AI39*(1-AA40)),IF(AB40="Impacto",AI39,"")),"")</f>
        <v/>
      </c>
      <c r="AJ40" s="19" t="str">
        <f>IFERROR(VLOOKUP(AK40,'4.Criterios'!$C$12:$E$16,3,1),"")</f>
        <v/>
      </c>
      <c r="AK40" s="20" t="str">
        <f>IFERROR(IF(AB40="Impacto",(AK39*(1-AA40)),IF(AB40="Probabilidad",AK39,"")),"")</f>
        <v/>
      </c>
      <c r="AL40" s="19" t="str">
        <f>IFERROR(VLOOKUP(CONCATENATE(AH40,AJ40),Niveles!$B$3:$E$27,4,0),"")</f>
        <v/>
      </c>
      <c r="AM40" s="295"/>
      <c r="AN40" s="329"/>
      <c r="AO40" s="286"/>
      <c r="AP40" s="329"/>
      <c r="AQ40" s="295"/>
      <c r="AR40" s="295"/>
      <c r="AS40" s="16"/>
      <c r="AT40" s="182"/>
      <c r="AU40" s="182"/>
      <c r="AV40" s="130"/>
      <c r="AW40" s="131"/>
      <c r="AX40" s="33"/>
      <c r="AY40" s="41"/>
      <c r="AZ40" s="36"/>
      <c r="BA40" s="33"/>
      <c r="BB40" s="16"/>
      <c r="BC40" s="131"/>
      <c r="BD40" s="33"/>
      <c r="BE40" s="41"/>
      <c r="BF40" s="36"/>
      <c r="BG40" s="33"/>
      <c r="BH40" s="21"/>
    </row>
    <row r="41" spans="1:86" ht="17.25" thickBot="1" x14ac:dyDescent="0.3">
      <c r="A41" s="336"/>
      <c r="B41" s="339"/>
      <c r="C41" s="302"/>
      <c r="D41" s="342"/>
      <c r="E41" s="284"/>
      <c r="F41" s="284"/>
      <c r="G41" s="23"/>
      <c r="H41" s="284"/>
      <c r="I41" s="345"/>
      <c r="J41" s="302"/>
      <c r="K41" s="290"/>
      <c r="L41" s="290"/>
      <c r="M41" s="302"/>
      <c r="N41" s="293"/>
      <c r="O41" s="296"/>
      <c r="P41" s="299"/>
      <c r="Q41" s="287"/>
      <c r="R41" s="299"/>
      <c r="S41" s="296"/>
      <c r="T41" s="296"/>
      <c r="U41" s="52">
        <v>6</v>
      </c>
      <c r="V41" s="24"/>
      <c r="W41" s="24"/>
      <c r="X41" s="24"/>
      <c r="Y41" s="25"/>
      <c r="Z41" s="25"/>
      <c r="AA41" s="17" t="str">
        <f>IFERROR(VLOOKUP(Y41,'4.Criterios'!$H$4:$J$6,3,0)+VLOOKUP(Z41,'4.Criterios'!$H$7:$J$8,3,0),"")</f>
        <v/>
      </c>
      <c r="AB41" s="18" t="str">
        <f>IFERROR(VLOOKUP(Y41,Niveles!$H$25:$I$27,2,0),"")</f>
        <v/>
      </c>
      <c r="AC41" s="333"/>
      <c r="AD41" s="333"/>
      <c r="AE41" s="25"/>
      <c r="AF41" s="25"/>
      <c r="AG41" s="25"/>
      <c r="AH41" s="26" t="str">
        <f>IFERROR(VLOOKUP(AI41,'4.Criterios'!$C$4:$E$8,3,1),"")</f>
        <v/>
      </c>
      <c r="AI41" s="127" t="str">
        <f>IFERROR(IF(AB41="Probabilidad",(AI40*(1-AA41)),IF(AB41="Impacto",AI40,"")),"")</f>
        <v/>
      </c>
      <c r="AJ41" s="26" t="str">
        <f>IFERROR(VLOOKUP(AK41,'4.Criterios'!$C$12:$E$16,3,1),"")</f>
        <v/>
      </c>
      <c r="AK41" s="27" t="str">
        <f>IFERROR(IF(AB41="Impacto",(AK40*(1-AA41)),IF(AB41="Probabilidad",AK40,"")),"")</f>
        <v/>
      </c>
      <c r="AL41" s="26" t="str">
        <f>IFERROR(VLOOKUP(CONCATENATE(AH41,AJ41),Niveles!$B$3:$E$27,4,0),"")</f>
        <v/>
      </c>
      <c r="AM41" s="296"/>
      <c r="AN41" s="330"/>
      <c r="AO41" s="287"/>
      <c r="AP41" s="330"/>
      <c r="AQ41" s="296"/>
      <c r="AR41" s="296"/>
      <c r="AS41" s="25"/>
      <c r="AT41" s="192"/>
      <c r="AU41" s="192"/>
      <c r="AV41" s="132"/>
      <c r="AW41" s="133"/>
      <c r="AX41" s="34"/>
      <c r="AY41" s="42"/>
      <c r="AZ41" s="37"/>
      <c r="BA41" s="34"/>
      <c r="BB41" s="25"/>
      <c r="BC41" s="133"/>
      <c r="BD41" s="34"/>
      <c r="BE41" s="42"/>
      <c r="BF41" s="37"/>
      <c r="BG41" s="34"/>
      <c r="BH41" s="28"/>
    </row>
    <row r="42" spans="1:86" ht="86.45" customHeight="1" x14ac:dyDescent="0.25">
      <c r="A42" s="334" t="s">
        <v>80</v>
      </c>
      <c r="B42" s="337">
        <v>31</v>
      </c>
      <c r="C42" s="300" t="s">
        <v>208</v>
      </c>
      <c r="D42" s="340" t="s">
        <v>254</v>
      </c>
      <c r="E42" s="282" t="s">
        <v>255</v>
      </c>
      <c r="F42" s="282" t="s">
        <v>256</v>
      </c>
      <c r="G42" s="6" t="s">
        <v>257</v>
      </c>
      <c r="H42" s="282" t="str">
        <f>+CONCATENATE(E42," de ",D42)</f>
        <v>pérdida de confidencialidad de PROCESOS / Procesos Disciplinarios (Expedientes Disciplinarios)</v>
      </c>
      <c r="I42" s="343" t="str">
        <f>IF(F42&lt;&gt;"","Las vulnerabilidades de la columna anterior, pueden facilitar "&amp;F42&amp;" generando "&amp;E42&amp;" de "&amp;D42,"")</f>
        <v>Las vulnerabilidades de la columna anterior, pueden facilitar fuga de información generando pérdida de confidencialidad de PROCESOS / Procesos Disciplinarios (Expedientes Disciplinarios)</v>
      </c>
      <c r="J42" s="300" t="s">
        <v>258</v>
      </c>
      <c r="K42" s="288">
        <v>10</v>
      </c>
      <c r="L42" s="288" t="s">
        <v>259</v>
      </c>
      <c r="M42" s="300" t="s">
        <v>194</v>
      </c>
      <c r="N42" s="291" t="s">
        <v>212</v>
      </c>
      <c r="O42" s="294" t="str">
        <f>IFERROR(VLOOKUP(P42,'4.Criterios'!$D$4:$E$8,2,0),"")</f>
        <v>Baja</v>
      </c>
      <c r="P42" s="297">
        <f>IF(K42&lt;&gt;"",VLOOKUP(K42,'4.Criterios'!$A$4:$E$8,4,1),"")</f>
        <v>0.4</v>
      </c>
      <c r="Q42" s="285" t="str">
        <f>IFERROR(VLOOKUP(R42,'4.Criterios'!$D$12:$E$16,2,0),"")</f>
        <v>Moderado</v>
      </c>
      <c r="R42" s="297">
        <f>IFERROR(IF(M42='4.Criterios'!$A$10,VLOOKUP(N42,'4.Criterios'!$A$12:$E$16,4,0),IF(M42='4.Criterios'!$B$10,VLOOKUP(N42,'4.Criterios'!$B$12:$E$16,3,0),"")),)</f>
        <v>0.6</v>
      </c>
      <c r="S42" s="294" t="str">
        <f>IFERROR(VLOOKUP(CONCATENATE(O42,Q42),Niveles!$B$3:$E$27,4,0),"")</f>
        <v>Moderado</v>
      </c>
      <c r="T42" s="294">
        <f>IFERROR(VLOOKUP(CONCATENATE(O42,Q42),Niveles!$B$3:$F$27,5,0),"")</f>
        <v>10</v>
      </c>
      <c r="U42" s="10">
        <v>1</v>
      </c>
      <c r="V42" s="180" t="s">
        <v>260</v>
      </c>
      <c r="W42" s="180" t="s">
        <v>829</v>
      </c>
      <c r="X42" s="180" t="s">
        <v>261</v>
      </c>
      <c r="Y42" s="8" t="s">
        <v>38</v>
      </c>
      <c r="Z42" s="8" t="s">
        <v>199</v>
      </c>
      <c r="AA42" s="9">
        <f>IFERROR(VLOOKUP(Y42,'4.Criterios'!$H$4:$J$6,3,0)+VLOOKUP(Z42,'4.Criterios'!$H$7:$J$8,3,0),"")</f>
        <v>0.4</v>
      </c>
      <c r="AB42" s="10" t="str">
        <f>IFERROR(VLOOKUP(Y42,Niveles!$H$25:$I$27,2,0),"")</f>
        <v>Probabilidad</v>
      </c>
      <c r="AC42" s="331">
        <f ca="1">IFERROR(P42-AN42,"")</f>
        <v>0.25600000000000001</v>
      </c>
      <c r="AD42" s="331">
        <f ca="1">IFERROR(R42-AP42,"")</f>
        <v>0</v>
      </c>
      <c r="AE42" s="8" t="s">
        <v>200</v>
      </c>
      <c r="AF42" s="8" t="s">
        <v>216</v>
      </c>
      <c r="AG42" s="8" t="s">
        <v>202</v>
      </c>
      <c r="AH42" s="11" t="str">
        <f>IFERROR(VLOOKUP(AI42,'4.Criterios'!$C$4:$E$8,3,1),"")</f>
        <v>Baja</v>
      </c>
      <c r="AI42" s="125">
        <f>IFERROR(IF(AB42="Probabilidad",(P42*(1-AA42)),IF(AB42="Impacto",P42,"")),"")</f>
        <v>0.24</v>
      </c>
      <c r="AJ42" s="11" t="str">
        <f>IFERROR(VLOOKUP(AK42,'4.Criterios'!$C$12:$E$16,3,1),"")</f>
        <v>Moderado</v>
      </c>
      <c r="AK42" s="12">
        <f>IFERROR(IF(AB42="Impacto",(R42*(1-AA42)),IF(AB42="Probabilidad",R42,"")),"")</f>
        <v>0.6</v>
      </c>
      <c r="AL42" s="11" t="str">
        <f>IFERROR(VLOOKUP(CONCATENATE(AH42,AJ42),Niveles!$B$3:$E$27,4,0),"")</f>
        <v>Moderado</v>
      </c>
      <c r="AM42" s="294" t="str">
        <f ca="1">OFFSET(AH41,6-COUNTBLANK(AH42:AH47),0,1,1)</f>
        <v>Muy Baja</v>
      </c>
      <c r="AN42" s="328">
        <f ca="1">OFFSET(AI41,6-COUNTBLANK(AI42:AI47),0,1,1)</f>
        <v>0.14399999999999999</v>
      </c>
      <c r="AO42" s="285" t="str">
        <f ca="1">OFFSET(AJ41,6-COUNTBLANK(AJ42:AJ47),0,1,1)</f>
        <v>Moderado</v>
      </c>
      <c r="AP42" s="328">
        <f ca="1">OFFSET(AK41,6-COUNTBLANK(AK42:AK47),0,1,1)</f>
        <v>0.6</v>
      </c>
      <c r="AQ42" s="294" t="str">
        <f ca="1">OFFSET(AL41,6-COUNTBLANK(AL42:AL47),0,1,1)</f>
        <v>Moderado</v>
      </c>
      <c r="AR42" s="294">
        <f ca="1">IFERROR(VLOOKUP(CONCATENATE(AM42,AO42),Niveles!$B$3:$F$27,5,0),"")</f>
        <v>8</v>
      </c>
      <c r="AS42" s="8" t="s">
        <v>203</v>
      </c>
      <c r="AT42" s="181" t="s">
        <v>262</v>
      </c>
      <c r="AU42" s="181" t="s">
        <v>263</v>
      </c>
      <c r="AV42" s="128">
        <v>44926</v>
      </c>
      <c r="AW42" s="129"/>
      <c r="AX42" s="33"/>
      <c r="AY42" s="41"/>
      <c r="AZ42" s="36"/>
      <c r="BA42" s="33"/>
      <c r="BB42" s="16"/>
      <c r="BC42" s="129"/>
      <c r="BD42" s="32"/>
      <c r="BE42" s="43"/>
      <c r="BF42" s="35"/>
      <c r="BG42" s="32"/>
      <c r="BH42" s="13"/>
      <c r="BS42" s="103"/>
      <c r="BT42" s="103"/>
      <c r="BU42" s="103"/>
      <c r="BV42" s="103"/>
      <c r="BW42" s="103"/>
      <c r="BX42" s="103"/>
      <c r="BY42" s="103"/>
      <c r="BZ42" s="103"/>
      <c r="CA42" s="103"/>
      <c r="CB42" s="103"/>
      <c r="CC42" s="103"/>
      <c r="CD42" s="103"/>
      <c r="CE42" s="103"/>
      <c r="CF42" s="103"/>
      <c r="CG42" s="103"/>
      <c r="CH42" s="103"/>
    </row>
    <row r="43" spans="1:86" ht="56.45" customHeight="1" x14ac:dyDescent="0.25">
      <c r="A43" s="335"/>
      <c r="B43" s="338"/>
      <c r="C43" s="301"/>
      <c r="D43" s="341"/>
      <c r="E43" s="283"/>
      <c r="F43" s="283"/>
      <c r="G43" s="14" t="s">
        <v>264</v>
      </c>
      <c r="H43" s="283"/>
      <c r="I43" s="344"/>
      <c r="J43" s="301"/>
      <c r="K43" s="289"/>
      <c r="L43" s="289"/>
      <c r="M43" s="301"/>
      <c r="N43" s="292"/>
      <c r="O43" s="295"/>
      <c r="P43" s="298"/>
      <c r="Q43" s="286"/>
      <c r="R43" s="298"/>
      <c r="S43" s="295"/>
      <c r="T43" s="295"/>
      <c r="U43" s="18">
        <v>2</v>
      </c>
      <c r="V43" s="22" t="s">
        <v>263</v>
      </c>
      <c r="W43" s="22" t="s">
        <v>830</v>
      </c>
      <c r="X43" s="22" t="s">
        <v>265</v>
      </c>
      <c r="Y43" s="16" t="s">
        <v>38</v>
      </c>
      <c r="Z43" s="16" t="s">
        <v>199</v>
      </c>
      <c r="AA43" s="17">
        <f>IFERROR(VLOOKUP(Y43,'4.Criterios'!$H$4:$J$6,3,0)+VLOOKUP(Z43,'4.Criterios'!$H$7:$J$8,3,0),"")</f>
        <v>0.4</v>
      </c>
      <c r="AB43" s="18" t="str">
        <f>IFERROR(VLOOKUP(Y43,Niveles!$H$25:$I$27,2,0),"")</f>
        <v>Probabilidad</v>
      </c>
      <c r="AC43" s="332"/>
      <c r="AD43" s="332"/>
      <c r="AE43" s="16" t="s">
        <v>200</v>
      </c>
      <c r="AF43" s="16" t="s">
        <v>201</v>
      </c>
      <c r="AG43" s="16" t="s">
        <v>202</v>
      </c>
      <c r="AH43" s="19" t="str">
        <f>IFERROR(VLOOKUP(AI43,'4.Criterios'!$C$4:$E$8,3,1),"")</f>
        <v>Muy Baja</v>
      </c>
      <c r="AI43" s="126">
        <f>IFERROR(IF(AB43="Probabilidad",(AI42*(1-AA43)),IF(AB43="Impacto",AI42,"")),"")</f>
        <v>0.14399999999999999</v>
      </c>
      <c r="AJ43" s="19" t="str">
        <f>IFERROR(VLOOKUP(AK43,'4.Criterios'!$C$12:$E$16,3,1),"")</f>
        <v>Moderado</v>
      </c>
      <c r="AK43" s="20">
        <f>IFERROR(IF(AB43="Impacto",(AK42*(1-AA43)),IF(AB43="Probabilidad",AK42,"")),"")</f>
        <v>0.6</v>
      </c>
      <c r="AL43" s="19" t="str">
        <f>IFERROR(VLOOKUP(CONCATENATE(AH43,AJ43),Niveles!$B$3:$E$27,4,0),"")</f>
        <v>Moderado</v>
      </c>
      <c r="AM43" s="295"/>
      <c r="AN43" s="329"/>
      <c r="AO43" s="286"/>
      <c r="AP43" s="329"/>
      <c r="AQ43" s="295"/>
      <c r="AR43" s="295"/>
      <c r="AS43" s="16" t="s">
        <v>203</v>
      </c>
      <c r="AT43" s="182"/>
      <c r="AU43" s="182"/>
      <c r="AV43" s="130"/>
      <c r="AW43" s="129"/>
      <c r="AX43" s="33"/>
      <c r="AY43" s="41"/>
      <c r="AZ43" s="36"/>
      <c r="BA43" s="33"/>
      <c r="BB43" s="16"/>
      <c r="BC43" s="131"/>
      <c r="BD43" s="33"/>
      <c r="BE43" s="41"/>
      <c r="BF43" s="36"/>
      <c r="BG43" s="33"/>
      <c r="BH43" s="21"/>
      <c r="BS43" s="103"/>
      <c r="BT43" s="103"/>
      <c r="BU43" s="103"/>
      <c r="BV43" s="103"/>
      <c r="BW43" s="103"/>
      <c r="BX43" s="103"/>
      <c r="BY43" s="103"/>
      <c r="BZ43" s="103"/>
      <c r="CA43" s="103"/>
      <c r="CB43" s="103"/>
      <c r="CC43" s="103"/>
      <c r="CD43" s="103"/>
      <c r="CE43" s="103"/>
      <c r="CF43" s="103"/>
      <c r="CG43" s="103"/>
      <c r="CH43" s="103"/>
    </row>
    <row r="44" spans="1:86" x14ac:dyDescent="0.25">
      <c r="A44" s="335"/>
      <c r="B44" s="338"/>
      <c r="C44" s="301"/>
      <c r="D44" s="341"/>
      <c r="E44" s="283"/>
      <c r="F44" s="283"/>
      <c r="G44" s="14"/>
      <c r="H44" s="283"/>
      <c r="I44" s="344"/>
      <c r="J44" s="301"/>
      <c r="K44" s="289"/>
      <c r="L44" s="289"/>
      <c r="M44" s="301"/>
      <c r="N44" s="292"/>
      <c r="O44" s="295"/>
      <c r="P44" s="298"/>
      <c r="Q44" s="286"/>
      <c r="R44" s="298"/>
      <c r="S44" s="295"/>
      <c r="T44" s="295"/>
      <c r="U44" s="18">
        <v>3</v>
      </c>
      <c r="V44" s="22"/>
      <c r="W44" s="22"/>
      <c r="X44" s="22"/>
      <c r="Y44" s="16"/>
      <c r="Z44" s="16"/>
      <c r="AA44" s="17"/>
      <c r="AB44" s="18"/>
      <c r="AC44" s="332"/>
      <c r="AD44" s="332"/>
      <c r="AE44" s="16"/>
      <c r="AF44" s="16"/>
      <c r="AG44" s="16"/>
      <c r="AH44" s="19" t="str">
        <f>IFERROR(VLOOKUP(AI44,'4.Criterios'!$C$4:$E$8,3,1),"")</f>
        <v/>
      </c>
      <c r="AI44" s="126" t="str">
        <f>IFERROR(IF(AB44="Probabilidad",(AI43*(1-AA44)),IF(AB44="Impacto",AI43,"")),"")</f>
        <v/>
      </c>
      <c r="AJ44" s="19" t="str">
        <f>IFERROR(VLOOKUP(AK44,'4.Criterios'!$C$12:$E$16,3,1),"")</f>
        <v/>
      </c>
      <c r="AK44" s="20" t="str">
        <f>IFERROR(IF(AB44="Impacto",(AK43*(1-AA44)),IF(AB44="Probabilidad",AK43,"")),"")</f>
        <v/>
      </c>
      <c r="AL44" s="19" t="str">
        <f>IFERROR(VLOOKUP(CONCATENATE(AH44,AJ44),Niveles!$B$3:$E$27,4,0),"")</f>
        <v/>
      </c>
      <c r="AM44" s="295"/>
      <c r="AN44" s="329"/>
      <c r="AO44" s="286"/>
      <c r="AP44" s="329"/>
      <c r="AQ44" s="295"/>
      <c r="AR44" s="295"/>
      <c r="AS44" s="16"/>
      <c r="AT44" s="182"/>
      <c r="AU44" s="182"/>
      <c r="AV44" s="130"/>
      <c r="AW44" s="131"/>
      <c r="AX44" s="33"/>
      <c r="AY44" s="41"/>
      <c r="AZ44" s="36"/>
      <c r="BA44" s="33"/>
      <c r="BB44" s="16"/>
      <c r="BC44" s="131"/>
      <c r="BD44" s="33"/>
      <c r="BE44" s="41"/>
      <c r="BF44" s="36"/>
      <c r="BG44" s="33"/>
      <c r="BH44" s="21"/>
      <c r="BS44" s="103"/>
      <c r="BT44" s="103"/>
      <c r="BU44" s="103"/>
      <c r="BV44" s="103"/>
      <c r="BW44" s="103"/>
      <c r="BX44" s="103"/>
      <c r="BY44" s="103"/>
      <c r="BZ44" s="103"/>
      <c r="CA44" s="103"/>
      <c r="CB44" s="103"/>
      <c r="CC44" s="103"/>
      <c r="CD44" s="103"/>
      <c r="CE44" s="103"/>
      <c r="CF44" s="103"/>
      <c r="CG44" s="103"/>
      <c r="CH44" s="103"/>
    </row>
    <row r="45" spans="1:86" x14ac:dyDescent="0.25">
      <c r="A45" s="335"/>
      <c r="B45" s="338"/>
      <c r="C45" s="301"/>
      <c r="D45" s="341"/>
      <c r="E45" s="283"/>
      <c r="F45" s="283"/>
      <c r="G45" s="14"/>
      <c r="H45" s="283"/>
      <c r="I45" s="344"/>
      <c r="J45" s="301"/>
      <c r="K45" s="289"/>
      <c r="L45" s="289"/>
      <c r="M45" s="301"/>
      <c r="N45" s="292"/>
      <c r="O45" s="295"/>
      <c r="P45" s="298"/>
      <c r="Q45" s="286"/>
      <c r="R45" s="298"/>
      <c r="S45" s="295"/>
      <c r="T45" s="295"/>
      <c r="U45" s="18">
        <v>4</v>
      </c>
      <c r="V45" s="22"/>
      <c r="W45" s="22"/>
      <c r="X45" s="22"/>
      <c r="Y45" s="16"/>
      <c r="Z45" s="16"/>
      <c r="AA45" s="17" t="str">
        <f>IFERROR(VLOOKUP(Y45,'4.Criterios'!$H$4:$J$6,3,0)+VLOOKUP(Z45,'4.Criterios'!$H$7:$J$8,3,0),"")</f>
        <v/>
      </c>
      <c r="AB45" s="18" t="str">
        <f>IFERROR(VLOOKUP(Y45,Niveles!$H$25:$I$27,2,0),"")</f>
        <v/>
      </c>
      <c r="AC45" s="332"/>
      <c r="AD45" s="332"/>
      <c r="AE45" s="16"/>
      <c r="AF45" s="16"/>
      <c r="AG45" s="16"/>
      <c r="AH45" s="19" t="str">
        <f>IFERROR(VLOOKUP(AI45,'4.Criterios'!$C$4:$E$8,3,1),"")</f>
        <v/>
      </c>
      <c r="AI45" s="126" t="str">
        <f>IFERROR(IF(AB45="Probabilidad",(AI44*(1-AA45)),IF(AB45="Impacto",AI44,"")),"")</f>
        <v/>
      </c>
      <c r="AJ45" s="19" t="str">
        <f>IFERROR(VLOOKUP(AK45,'4.Criterios'!$C$12:$E$16,3,1),"")</f>
        <v/>
      </c>
      <c r="AK45" s="20" t="str">
        <f>IFERROR(IF(AB45="Impacto",(AK44*(1-AA45)),IF(AB45="Probabilidad",AK44,"")),"")</f>
        <v/>
      </c>
      <c r="AL45" s="19" t="str">
        <f>IFERROR(VLOOKUP(CONCATENATE(AH45,AJ45),Niveles!$B$3:$E$27,4,0),"")</f>
        <v/>
      </c>
      <c r="AM45" s="295"/>
      <c r="AN45" s="329"/>
      <c r="AO45" s="286"/>
      <c r="AP45" s="329"/>
      <c r="AQ45" s="295"/>
      <c r="AR45" s="295"/>
      <c r="AS45" s="16"/>
      <c r="AT45" s="182"/>
      <c r="AU45" s="182"/>
      <c r="AV45" s="130"/>
      <c r="AW45" s="131"/>
      <c r="AX45" s="33"/>
      <c r="AY45" s="41"/>
      <c r="AZ45" s="36"/>
      <c r="BA45" s="33"/>
      <c r="BB45" s="16"/>
      <c r="BC45" s="131"/>
      <c r="BD45" s="33"/>
      <c r="BE45" s="41"/>
      <c r="BF45" s="36"/>
      <c r="BG45" s="33"/>
      <c r="BH45" s="21"/>
      <c r="BS45" s="103"/>
      <c r="BT45" s="103"/>
      <c r="BU45" s="103"/>
      <c r="BV45" s="103"/>
      <c r="BW45" s="103"/>
      <c r="BX45" s="103"/>
      <c r="BY45" s="103"/>
      <c r="BZ45" s="103"/>
      <c r="CA45" s="103"/>
      <c r="CB45" s="103"/>
      <c r="CC45" s="103"/>
      <c r="CD45" s="103"/>
      <c r="CE45" s="103"/>
      <c r="CF45" s="103"/>
      <c r="CG45" s="103"/>
      <c r="CH45" s="103"/>
    </row>
    <row r="46" spans="1:86" x14ac:dyDescent="0.25">
      <c r="A46" s="335"/>
      <c r="B46" s="338"/>
      <c r="C46" s="301"/>
      <c r="D46" s="341"/>
      <c r="E46" s="283"/>
      <c r="F46" s="283"/>
      <c r="G46" s="14"/>
      <c r="H46" s="283"/>
      <c r="I46" s="344"/>
      <c r="J46" s="301"/>
      <c r="K46" s="289"/>
      <c r="L46" s="289"/>
      <c r="M46" s="301"/>
      <c r="N46" s="292"/>
      <c r="O46" s="295"/>
      <c r="P46" s="298"/>
      <c r="Q46" s="286"/>
      <c r="R46" s="298"/>
      <c r="S46" s="295"/>
      <c r="T46" s="295"/>
      <c r="U46" s="18">
        <v>5</v>
      </c>
      <c r="V46" s="22"/>
      <c r="W46" s="22"/>
      <c r="X46" s="22"/>
      <c r="Y46" s="16"/>
      <c r="Z46" s="16"/>
      <c r="AA46" s="17" t="str">
        <f>IFERROR(VLOOKUP(Y46,'4.Criterios'!$H$4:$J$6,3,0)+VLOOKUP(Z46,'4.Criterios'!$H$7:$J$8,3,0),"")</f>
        <v/>
      </c>
      <c r="AB46" s="18" t="str">
        <f>IFERROR(VLOOKUP(Y46,Niveles!$H$25:$I$27,2,0),"")</f>
        <v/>
      </c>
      <c r="AC46" s="332"/>
      <c r="AD46" s="332"/>
      <c r="AE46" s="16"/>
      <c r="AF46" s="16"/>
      <c r="AG46" s="16"/>
      <c r="AH46" s="19" t="str">
        <f>IFERROR(VLOOKUP(AI46,'4.Criterios'!$C$4:$E$8,3,1),"")</f>
        <v/>
      </c>
      <c r="AI46" s="126" t="str">
        <f>IFERROR(IF(AB46="Probabilidad",(AI45*(1-AA46)),IF(AB46="Impacto",AI45,"")),"")</f>
        <v/>
      </c>
      <c r="AJ46" s="19" t="str">
        <f>IFERROR(VLOOKUP(AK46,'4.Criterios'!$C$12:$E$16,3,1),"")</f>
        <v/>
      </c>
      <c r="AK46" s="20" t="str">
        <f>IFERROR(IF(AB46="Impacto",(AK45*(1-AA46)),IF(AB46="Probabilidad",AK45,"")),"")</f>
        <v/>
      </c>
      <c r="AL46" s="19" t="str">
        <f>IFERROR(VLOOKUP(CONCATENATE(AH46,AJ46),Niveles!$B$3:$E$27,4,0),"")</f>
        <v/>
      </c>
      <c r="AM46" s="295"/>
      <c r="AN46" s="329"/>
      <c r="AO46" s="286"/>
      <c r="AP46" s="329"/>
      <c r="AQ46" s="295"/>
      <c r="AR46" s="295"/>
      <c r="AS46" s="16"/>
      <c r="AT46" s="182"/>
      <c r="AU46" s="182"/>
      <c r="AV46" s="130"/>
      <c r="AW46" s="131"/>
      <c r="AX46" s="33"/>
      <c r="AY46" s="41"/>
      <c r="AZ46" s="36"/>
      <c r="BA46" s="33"/>
      <c r="BB46" s="16"/>
      <c r="BC46" s="131"/>
      <c r="BD46" s="33"/>
      <c r="BE46" s="41"/>
      <c r="BF46" s="36"/>
      <c r="BG46" s="33"/>
      <c r="BH46" s="21"/>
      <c r="BS46" s="103"/>
      <c r="BT46" s="103"/>
      <c r="BU46" s="103"/>
      <c r="BV46" s="103"/>
      <c r="BW46" s="103"/>
      <c r="BX46" s="103"/>
      <c r="BY46" s="103"/>
      <c r="BZ46" s="103"/>
      <c r="CA46" s="103"/>
      <c r="CB46" s="103"/>
      <c r="CC46" s="103"/>
      <c r="CD46" s="103"/>
      <c r="CE46" s="103"/>
      <c r="CF46" s="103"/>
      <c r="CG46" s="103"/>
      <c r="CH46" s="103"/>
    </row>
    <row r="47" spans="1:86" ht="17.25" thickBot="1" x14ac:dyDescent="0.3">
      <c r="A47" s="336"/>
      <c r="B47" s="339"/>
      <c r="C47" s="302"/>
      <c r="D47" s="342"/>
      <c r="E47" s="284"/>
      <c r="F47" s="284"/>
      <c r="G47" s="23"/>
      <c r="H47" s="284"/>
      <c r="I47" s="345"/>
      <c r="J47" s="302"/>
      <c r="K47" s="290"/>
      <c r="L47" s="290"/>
      <c r="M47" s="302"/>
      <c r="N47" s="293"/>
      <c r="O47" s="296"/>
      <c r="P47" s="299"/>
      <c r="Q47" s="287"/>
      <c r="R47" s="299"/>
      <c r="S47" s="296"/>
      <c r="T47" s="296"/>
      <c r="U47" s="52">
        <v>6</v>
      </c>
      <c r="V47" s="183"/>
      <c r="W47" s="183"/>
      <c r="X47" s="183"/>
      <c r="Y47" s="25"/>
      <c r="Z47" s="25"/>
      <c r="AA47" s="17" t="str">
        <f>IFERROR(VLOOKUP(Y47,'4.Criterios'!$H$4:$J$6,3,0)+VLOOKUP(Z47,'4.Criterios'!$H$7:$J$8,3,0),"")</f>
        <v/>
      </c>
      <c r="AB47" s="18" t="str">
        <f>IFERROR(VLOOKUP(Y47,Niveles!$H$25:$I$27,2,0),"")</f>
        <v/>
      </c>
      <c r="AC47" s="333"/>
      <c r="AD47" s="333"/>
      <c r="AE47" s="25"/>
      <c r="AF47" s="25"/>
      <c r="AG47" s="25"/>
      <c r="AH47" s="26" t="str">
        <f>IFERROR(VLOOKUP(AI47,'4.Criterios'!$C$4:$E$8,3,1),"")</f>
        <v/>
      </c>
      <c r="AI47" s="127" t="str">
        <f>IFERROR(IF(AB47="Probabilidad",(AI46*(1-AA47)),IF(AB47="Impacto",AI46,"")),"")</f>
        <v/>
      </c>
      <c r="AJ47" s="26" t="str">
        <f>IFERROR(VLOOKUP(AK47,'4.Criterios'!$C$12:$E$16,3,1),"")</f>
        <v/>
      </c>
      <c r="AK47" s="27" t="str">
        <f>IFERROR(IF(AB47="Impacto",(AK46*(1-AA47)),IF(AB47="Probabilidad",AK46,"")),"")</f>
        <v/>
      </c>
      <c r="AL47" s="26" t="str">
        <f>IFERROR(VLOOKUP(CONCATENATE(AH47,AJ47),Niveles!$B$3:$E$27,4,0),"")</f>
        <v/>
      </c>
      <c r="AM47" s="296"/>
      <c r="AN47" s="330"/>
      <c r="AO47" s="287"/>
      <c r="AP47" s="330"/>
      <c r="AQ47" s="296"/>
      <c r="AR47" s="296"/>
      <c r="AS47" s="25"/>
      <c r="AT47" s="192"/>
      <c r="AU47" s="192"/>
      <c r="AV47" s="132"/>
      <c r="AW47" s="133"/>
      <c r="AX47" s="34"/>
      <c r="AY47" s="42"/>
      <c r="AZ47" s="37"/>
      <c r="BA47" s="34"/>
      <c r="BB47" s="25"/>
      <c r="BC47" s="133"/>
      <c r="BD47" s="34"/>
      <c r="BE47" s="42"/>
      <c r="BF47" s="37"/>
      <c r="BG47" s="34"/>
      <c r="BH47" s="28"/>
      <c r="BS47" s="103"/>
      <c r="BT47" s="103"/>
      <c r="BU47" s="103"/>
      <c r="BV47" s="103"/>
      <c r="BW47" s="103"/>
      <c r="BX47" s="103"/>
      <c r="BY47" s="103"/>
      <c r="BZ47" s="103"/>
      <c r="CA47" s="103"/>
      <c r="CB47" s="103"/>
      <c r="CC47" s="103"/>
      <c r="CD47" s="103"/>
      <c r="CE47" s="103"/>
      <c r="CF47" s="103"/>
      <c r="CG47" s="103"/>
      <c r="CH47" s="103"/>
    </row>
    <row r="48" spans="1:86" ht="102.6" customHeight="1" x14ac:dyDescent="0.25">
      <c r="A48" s="334" t="s">
        <v>65</v>
      </c>
      <c r="B48" s="337">
        <v>47</v>
      </c>
      <c r="C48" s="300" t="s">
        <v>208</v>
      </c>
      <c r="D48" s="340" t="s">
        <v>266</v>
      </c>
      <c r="E48" s="282" t="s">
        <v>232</v>
      </c>
      <c r="F48" s="282" t="s">
        <v>831</v>
      </c>
      <c r="G48" s="6" t="s">
        <v>267</v>
      </c>
      <c r="H48" s="282" t="str">
        <f>+CONCATENATE(E48," del ",D48)</f>
        <v>pérdida de disponibilidad del Programa de Divulgación - Radiales</v>
      </c>
      <c r="I48" s="343" t="str">
        <f>IF(F48&lt;&gt;"","Las vulnerabilidades de la columna anterior, pueden facilitar "&amp;F48&amp;" generando "&amp;E48&amp;" de "&amp;D48,"")</f>
        <v>Las vulnerabilidades de la columna anterior, pueden facilitar Daño físico o lógico del componente TI donde se almacena la información. generando pérdida de disponibilidad de Programa de Divulgación - Radiales</v>
      </c>
      <c r="J48" s="300" t="s">
        <v>235</v>
      </c>
      <c r="K48" s="288">
        <v>2100</v>
      </c>
      <c r="L48" s="288" t="s">
        <v>224</v>
      </c>
      <c r="M48" s="300" t="s">
        <v>194</v>
      </c>
      <c r="N48" s="291" t="s">
        <v>195</v>
      </c>
      <c r="O48" s="294" t="str">
        <f>IFERROR(VLOOKUP(P48,'4.Criterios'!$D$4:$E$8,2,0),"")</f>
        <v>Alta</v>
      </c>
      <c r="P48" s="297">
        <f>IF(K48&lt;&gt;"",VLOOKUP(K48,'4.Criterios'!$A$4:$E$8,4,1),"")</f>
        <v>0.8</v>
      </c>
      <c r="Q48" s="285" t="str">
        <f>IFERROR(VLOOKUP(R48,'4.Criterios'!$D$12:$E$16,2,0),"")</f>
        <v>Catastrófico</v>
      </c>
      <c r="R48" s="297">
        <f>IFERROR(IF(M48='4.Criterios'!$A$10,VLOOKUP(N48,'4.Criterios'!$A$12:$E$16,4,0),IF(M48='4.Criterios'!$B$10,VLOOKUP(N48,'4.Criterios'!$B$12:$E$16,3,0),"")),)</f>
        <v>1</v>
      </c>
      <c r="S48" s="294" t="str">
        <f>IFERROR(VLOOKUP(CONCATENATE(O48,Q48),Niveles!$B$3:$E$27,4,0),"")</f>
        <v>Extremo</v>
      </c>
      <c r="T48" s="294">
        <f>IFERROR(VLOOKUP(CONCATENATE(O48,Q48),Niveles!$B$3:$F$27,5,0),"")</f>
        <v>24</v>
      </c>
      <c r="U48" s="10">
        <v>1</v>
      </c>
      <c r="V48" s="180" t="s">
        <v>832</v>
      </c>
      <c r="W48" s="180" t="s">
        <v>268</v>
      </c>
      <c r="X48" s="180" t="s">
        <v>833</v>
      </c>
      <c r="Y48" s="8" t="s">
        <v>38</v>
      </c>
      <c r="Z48" s="8" t="s">
        <v>199</v>
      </c>
      <c r="AA48" s="9">
        <f>IFERROR(VLOOKUP(Y48,'4.Criterios'!$H$4:$J$6,3,0)+VLOOKUP(Z48,'4.Criterios'!$H$7:$J$8,3,0),"")</f>
        <v>0.4</v>
      </c>
      <c r="AB48" s="10" t="str">
        <f>IFERROR(VLOOKUP(Y48,Niveles!$H$25:$I$27,2,0),"")</f>
        <v>Probabilidad</v>
      </c>
      <c r="AC48" s="331">
        <f ca="1">IFERROR(P48-AN48,"")</f>
        <v>0.51200000000000001</v>
      </c>
      <c r="AD48" s="331">
        <f ca="1">IFERROR(R48-AP48,"")</f>
        <v>0.25</v>
      </c>
      <c r="AE48" s="8" t="s">
        <v>246</v>
      </c>
      <c r="AF48" s="8" t="s">
        <v>216</v>
      </c>
      <c r="AG48" s="8" t="s">
        <v>247</v>
      </c>
      <c r="AH48" s="11" t="str">
        <f>IFERROR(VLOOKUP(AI48,'4.Criterios'!$C$4:$E$8,3,1),"")</f>
        <v>Media</v>
      </c>
      <c r="AI48" s="125">
        <f>IFERROR(IF(AB48="Probabilidad",(P48*(1-AA48)),IF(AB48="Impacto",P48,"")),"")</f>
        <v>0.48</v>
      </c>
      <c r="AJ48" s="11" t="str">
        <f>IFERROR(VLOOKUP(AK48,'4.Criterios'!$C$12:$E$16,3,1),"")</f>
        <v>Catastrófico</v>
      </c>
      <c r="AK48" s="12">
        <f>IFERROR(IF(AB48="Impacto",(R48*(1-AA48)),IF(AB48="Probabilidad",R48,"")),"")</f>
        <v>1</v>
      </c>
      <c r="AL48" s="11" t="str">
        <f>IFERROR(VLOOKUP(CONCATENATE(AH48,AJ48),Niveles!$B$3:$E$27,4,0),"")</f>
        <v>Extremo</v>
      </c>
      <c r="AM48" s="294" t="str">
        <f ca="1">OFFSET(AH47,6-COUNTBLANK(AH48:AH53),0,1,1)</f>
        <v>Baja</v>
      </c>
      <c r="AN48" s="328">
        <f ca="1">OFFSET(AI47,6-COUNTBLANK(AI48:AI53),0,1,1)</f>
        <v>0.28799999999999998</v>
      </c>
      <c r="AO48" s="285" t="str">
        <f ca="1">OFFSET(AJ47,6-COUNTBLANK(AJ48:AJ53),0,1,1)</f>
        <v>Mayor</v>
      </c>
      <c r="AP48" s="328">
        <f ca="1">OFFSET(AK47,6-COUNTBLANK(AK48:AK53),0,1,1)</f>
        <v>0.75</v>
      </c>
      <c r="AQ48" s="294" t="str">
        <f ca="1">OFFSET(AL47,6-COUNTBLANK(AL48:AL53),0,1,1)</f>
        <v>Alto</v>
      </c>
      <c r="AR48" s="294">
        <f ca="1">IFERROR(VLOOKUP(CONCATENATE(AM48,AO48),Niveles!$B$3:$F$27,5,0),"")</f>
        <v>16</v>
      </c>
      <c r="AS48" s="8" t="s">
        <v>203</v>
      </c>
      <c r="AT48" s="181" t="s">
        <v>269</v>
      </c>
      <c r="AU48" s="181" t="s">
        <v>270</v>
      </c>
      <c r="AV48" s="128">
        <v>44926</v>
      </c>
      <c r="AW48" s="214"/>
      <c r="AX48" s="214"/>
      <c r="AY48" s="214"/>
      <c r="AZ48" s="214"/>
      <c r="BA48" s="214"/>
      <c r="BB48" s="214"/>
      <c r="BC48" s="129"/>
      <c r="BD48" s="32"/>
      <c r="BE48" s="43"/>
      <c r="BF48" s="35"/>
      <c r="BG48" s="32"/>
      <c r="BH48" s="13"/>
    </row>
    <row r="49" spans="1:61" ht="116.1" customHeight="1" x14ac:dyDescent="0.25">
      <c r="A49" s="335"/>
      <c r="B49" s="338"/>
      <c r="C49" s="301"/>
      <c r="D49" s="341"/>
      <c r="E49" s="283"/>
      <c r="F49" s="283"/>
      <c r="G49" s="14" t="s">
        <v>271</v>
      </c>
      <c r="H49" s="283"/>
      <c r="I49" s="344"/>
      <c r="J49" s="301"/>
      <c r="K49" s="289"/>
      <c r="L49" s="289"/>
      <c r="M49" s="301"/>
      <c r="N49" s="292"/>
      <c r="O49" s="295"/>
      <c r="P49" s="298"/>
      <c r="Q49" s="286"/>
      <c r="R49" s="298"/>
      <c r="S49" s="295"/>
      <c r="T49" s="295"/>
      <c r="U49" s="18">
        <v>2</v>
      </c>
      <c r="V49" s="22" t="s">
        <v>272</v>
      </c>
      <c r="W49" s="22" t="s">
        <v>834</v>
      </c>
      <c r="X49" s="22" t="s">
        <v>835</v>
      </c>
      <c r="Y49" s="16" t="s">
        <v>38</v>
      </c>
      <c r="Z49" s="16" t="s">
        <v>199</v>
      </c>
      <c r="AA49" s="215">
        <f>IFERROR(VLOOKUP(Y49,'4.Criterios'!$H$4:$J$6,3,0)+VLOOKUP(Z49,'4.Criterios'!$H$7:$J$8,3,0),"")</f>
        <v>0.4</v>
      </c>
      <c r="AB49" s="216" t="str">
        <f>IFERROR(VLOOKUP(Y49,Niveles!$H$25:$I$27,2,0),"")</f>
        <v>Probabilidad</v>
      </c>
      <c r="AC49" s="332"/>
      <c r="AD49" s="332"/>
      <c r="AE49" s="16" t="s">
        <v>200</v>
      </c>
      <c r="AF49" s="16" t="s">
        <v>216</v>
      </c>
      <c r="AG49" s="16" t="s">
        <v>202</v>
      </c>
      <c r="AH49" s="19" t="str">
        <f>IFERROR(VLOOKUP(AI49,'4.Criterios'!$C$4:$E$8,3,1),"")</f>
        <v>Baja</v>
      </c>
      <c r="AI49" s="126">
        <f>IFERROR(IF(AB49="Probabilidad",(AI48*(1-AA49)),IF(AB49="Impacto",AI48,"")),"")</f>
        <v>0.28799999999999998</v>
      </c>
      <c r="AJ49" s="19" t="str">
        <f>IFERROR(VLOOKUP(AK49,'4.Criterios'!$C$12:$E$16,3,1),"")</f>
        <v>Catastrófico</v>
      </c>
      <c r="AK49" s="20">
        <f>IFERROR(IF(AB49="Impacto",(AK48*(1-AA49)),IF(AB49="Probabilidad",AK48,"")),"")</f>
        <v>1</v>
      </c>
      <c r="AL49" s="19" t="str">
        <f>IFERROR(VLOOKUP(CONCATENATE(AH49,AJ49),Niveles!$B$3:$E$27,4,0),"")</f>
        <v>Extremo</v>
      </c>
      <c r="AM49" s="295"/>
      <c r="AN49" s="329"/>
      <c r="AO49" s="286"/>
      <c r="AP49" s="329"/>
      <c r="AQ49" s="295"/>
      <c r="AR49" s="295"/>
      <c r="AS49" s="16" t="s">
        <v>203</v>
      </c>
      <c r="AT49" s="182" t="s">
        <v>273</v>
      </c>
      <c r="AU49" s="182" t="s">
        <v>272</v>
      </c>
      <c r="AV49" s="130">
        <v>44926</v>
      </c>
      <c r="AW49" s="214"/>
      <c r="AX49" s="214"/>
      <c r="AY49" s="214"/>
      <c r="AZ49" s="214"/>
      <c r="BA49" s="214"/>
      <c r="BB49" s="214"/>
      <c r="BC49" s="131"/>
      <c r="BD49" s="33"/>
      <c r="BE49" s="41"/>
      <c r="BF49" s="36"/>
      <c r="BG49" s="33"/>
      <c r="BH49" s="21"/>
    </row>
    <row r="50" spans="1:61" ht="68.25" customHeight="1" x14ac:dyDescent="0.25">
      <c r="A50" s="335"/>
      <c r="B50" s="338"/>
      <c r="C50" s="301"/>
      <c r="D50" s="341"/>
      <c r="E50" s="283"/>
      <c r="F50" s="283"/>
      <c r="G50" s="14" t="s">
        <v>274</v>
      </c>
      <c r="H50" s="283"/>
      <c r="I50" s="344"/>
      <c r="J50" s="301"/>
      <c r="K50" s="289"/>
      <c r="L50" s="289"/>
      <c r="M50" s="301"/>
      <c r="N50" s="292"/>
      <c r="O50" s="295"/>
      <c r="P50" s="298"/>
      <c r="Q50" s="286"/>
      <c r="R50" s="298"/>
      <c r="S50" s="295"/>
      <c r="T50" s="295"/>
      <c r="U50" s="18">
        <v>3</v>
      </c>
      <c r="V50" s="22" t="s">
        <v>836</v>
      </c>
      <c r="W50" s="22" t="s">
        <v>837</v>
      </c>
      <c r="X50" s="22" t="s">
        <v>838</v>
      </c>
      <c r="Y50" s="16" t="s">
        <v>40</v>
      </c>
      <c r="Z50" s="16" t="s">
        <v>199</v>
      </c>
      <c r="AA50" s="215">
        <f>IFERROR(VLOOKUP(Y50,'4.Criterios'!$H$4:$J$6,3,0)+VLOOKUP(Z50,'4.Criterios'!$H$7:$J$8,3,0),"")</f>
        <v>0.25</v>
      </c>
      <c r="AB50" s="216" t="str">
        <f>IFERROR(VLOOKUP(Y50,Niveles!$H$25:$I$27,2,0),"")</f>
        <v>Impacto</v>
      </c>
      <c r="AC50" s="332"/>
      <c r="AD50" s="332"/>
      <c r="AE50" s="16" t="s">
        <v>246</v>
      </c>
      <c r="AF50" s="16" t="s">
        <v>216</v>
      </c>
      <c r="AG50" s="16" t="s">
        <v>247</v>
      </c>
      <c r="AH50" s="19" t="str">
        <f>IFERROR(VLOOKUP(AI50,'4.Criterios'!$C$4:$E$8,3,1),"")</f>
        <v>Baja</v>
      </c>
      <c r="AI50" s="126">
        <f>IFERROR(IF(AB50="Probabilidad",(AI49*(1-AA50)),IF(AB50="Impacto",AI49,"")),"")</f>
        <v>0.28799999999999998</v>
      </c>
      <c r="AJ50" s="19" t="str">
        <f>IFERROR(VLOOKUP(AK50,'4.Criterios'!$C$12:$E$16,3,1),"")</f>
        <v>Mayor</v>
      </c>
      <c r="AK50" s="20">
        <f>IFERROR(IF(AB50="Impacto",(AK49*(1-AA50)),IF(AB50="Probabilidad",AK49,"")),"")</f>
        <v>0.75</v>
      </c>
      <c r="AL50" s="19" t="str">
        <f>IFERROR(VLOOKUP(CONCATENATE(AH50,AJ50),Niveles!$B$3:$E$27,4,0),"")</f>
        <v>Alto</v>
      </c>
      <c r="AM50" s="295"/>
      <c r="AN50" s="329"/>
      <c r="AO50" s="286"/>
      <c r="AP50" s="329"/>
      <c r="AQ50" s="295"/>
      <c r="AR50" s="295"/>
      <c r="AS50" s="16"/>
      <c r="AT50" s="182"/>
      <c r="AU50" s="182"/>
      <c r="AV50" s="130"/>
      <c r="AW50" s="214"/>
      <c r="AX50" s="214"/>
      <c r="AY50" s="214"/>
      <c r="AZ50" s="214"/>
      <c r="BA50" s="214"/>
      <c r="BB50" s="214"/>
      <c r="BC50" s="131"/>
      <c r="BD50" s="33"/>
      <c r="BE50" s="41"/>
      <c r="BF50" s="36"/>
      <c r="BG50" s="33"/>
      <c r="BH50" s="21"/>
    </row>
    <row r="51" spans="1:61" x14ac:dyDescent="0.25">
      <c r="A51" s="335"/>
      <c r="B51" s="338"/>
      <c r="C51" s="301"/>
      <c r="D51" s="341"/>
      <c r="E51" s="283"/>
      <c r="F51" s="283"/>
      <c r="G51" s="14"/>
      <c r="H51" s="283"/>
      <c r="I51" s="344"/>
      <c r="J51" s="301"/>
      <c r="K51" s="289"/>
      <c r="L51" s="289"/>
      <c r="M51" s="301"/>
      <c r="N51" s="292"/>
      <c r="O51" s="295"/>
      <c r="P51" s="298"/>
      <c r="Q51" s="286"/>
      <c r="R51" s="298"/>
      <c r="S51" s="295"/>
      <c r="T51" s="295"/>
      <c r="U51" s="18">
        <v>4</v>
      </c>
      <c r="V51" s="22"/>
      <c r="W51" s="22"/>
      <c r="X51" s="22"/>
      <c r="Y51" s="16"/>
      <c r="Z51" s="16"/>
      <c r="AA51" s="17" t="str">
        <f>IFERROR(VLOOKUP(Y51,'4.Criterios'!$H$4:$J$6,3,0)+VLOOKUP(Z51,'4.Criterios'!$H$7:$J$8,3,0),"")</f>
        <v/>
      </c>
      <c r="AB51" s="18" t="str">
        <f>IFERROR(VLOOKUP(Y51,Niveles!$H$25:$I$27,2,0),"")</f>
        <v/>
      </c>
      <c r="AC51" s="332"/>
      <c r="AD51" s="332"/>
      <c r="AE51" s="16"/>
      <c r="AF51" s="16"/>
      <c r="AG51" s="16"/>
      <c r="AH51" s="19" t="str">
        <f>IFERROR(VLOOKUP(AI51,'4.Criterios'!$C$4:$E$8,3,1),"")</f>
        <v/>
      </c>
      <c r="AI51" s="126" t="str">
        <f>IFERROR(IF(AB51="Probabilidad",(AI50*(1-AA51)),IF(AB51="Impacto",AI50,"")),"")</f>
        <v/>
      </c>
      <c r="AJ51" s="19" t="str">
        <f>IFERROR(VLOOKUP(AK51,'4.Criterios'!$C$12:$E$16,3,1),"")</f>
        <v/>
      </c>
      <c r="AK51" s="20" t="str">
        <f>IFERROR(IF(AB51="Impacto",(AK50*(1-AA51)),IF(AB51="Probabilidad",AK50,"")),"")</f>
        <v/>
      </c>
      <c r="AL51" s="19" t="str">
        <f>IFERROR(VLOOKUP(CONCATENATE(AH51,AJ51),Niveles!$B$3:$E$27,4,0),"")</f>
        <v/>
      </c>
      <c r="AM51" s="295"/>
      <c r="AN51" s="329"/>
      <c r="AO51" s="286"/>
      <c r="AP51" s="329"/>
      <c r="AQ51" s="295"/>
      <c r="AR51" s="295"/>
      <c r="AS51" s="16"/>
      <c r="AT51" s="182"/>
      <c r="AU51" s="182"/>
      <c r="AV51" s="130"/>
      <c r="AW51" s="214"/>
      <c r="AX51" s="214"/>
      <c r="AY51" s="214"/>
      <c r="AZ51" s="214"/>
      <c r="BA51" s="214"/>
      <c r="BB51" s="214"/>
      <c r="BC51" s="131"/>
      <c r="BD51" s="33"/>
      <c r="BE51" s="41"/>
      <c r="BF51" s="36"/>
      <c r="BG51" s="33"/>
      <c r="BH51" s="21"/>
    </row>
    <row r="52" spans="1:61" x14ac:dyDescent="0.25">
      <c r="A52" s="335"/>
      <c r="B52" s="338"/>
      <c r="C52" s="301"/>
      <c r="D52" s="341"/>
      <c r="E52" s="283"/>
      <c r="F52" s="283"/>
      <c r="G52" s="14"/>
      <c r="H52" s="283"/>
      <c r="I52" s="344"/>
      <c r="J52" s="301"/>
      <c r="K52" s="289"/>
      <c r="L52" s="289"/>
      <c r="M52" s="301"/>
      <c r="N52" s="292"/>
      <c r="O52" s="295"/>
      <c r="P52" s="298"/>
      <c r="Q52" s="286"/>
      <c r="R52" s="298"/>
      <c r="S52" s="295"/>
      <c r="T52" s="295"/>
      <c r="U52" s="18">
        <v>5</v>
      </c>
      <c r="V52" s="22"/>
      <c r="W52" s="22"/>
      <c r="X52" s="22"/>
      <c r="Y52" s="16"/>
      <c r="Z52" s="16"/>
      <c r="AA52" s="17" t="str">
        <f>IFERROR(VLOOKUP(Y52,'4.Criterios'!$H$4:$J$6,3,0)+VLOOKUP(Z52,'4.Criterios'!$H$7:$J$8,3,0),"")</f>
        <v/>
      </c>
      <c r="AB52" s="18" t="str">
        <f>IFERROR(VLOOKUP(Y52,Niveles!$H$25:$I$27,2,0),"")</f>
        <v/>
      </c>
      <c r="AC52" s="332"/>
      <c r="AD52" s="332"/>
      <c r="AE52" s="16"/>
      <c r="AF52" s="16"/>
      <c r="AG52" s="16"/>
      <c r="AH52" s="19" t="str">
        <f>IFERROR(VLOOKUP(AI52,'4.Criterios'!$C$4:$E$8,3,1),"")</f>
        <v/>
      </c>
      <c r="AI52" s="126" t="str">
        <f>IFERROR(IF(AB52="Probabilidad",(AI51*(1-AA52)),IF(AB52="Impacto",AI51,"")),"")</f>
        <v/>
      </c>
      <c r="AJ52" s="19" t="str">
        <f>IFERROR(VLOOKUP(AK52,'4.Criterios'!$C$12:$E$16,3,1),"")</f>
        <v/>
      </c>
      <c r="AK52" s="20" t="str">
        <f>IFERROR(IF(AB52="Impacto",(AK51*(1-AA52)),IF(AB52="Probabilidad",AK51,"")),"")</f>
        <v/>
      </c>
      <c r="AL52" s="19" t="str">
        <f>IFERROR(VLOOKUP(CONCATENATE(AH52,AJ52),Niveles!$B$3:$E$27,4,0),"")</f>
        <v/>
      </c>
      <c r="AM52" s="295"/>
      <c r="AN52" s="329"/>
      <c r="AO52" s="286"/>
      <c r="AP52" s="329"/>
      <c r="AQ52" s="295"/>
      <c r="AR52" s="295"/>
      <c r="AS52" s="16"/>
      <c r="AT52" s="182"/>
      <c r="AU52" s="182"/>
      <c r="AV52" s="130"/>
      <c r="AW52" s="214"/>
      <c r="AX52" s="214"/>
      <c r="AY52" s="214"/>
      <c r="AZ52" s="214"/>
      <c r="BA52" s="214"/>
      <c r="BB52" s="214"/>
      <c r="BC52" s="131"/>
      <c r="BD52" s="33"/>
      <c r="BE52" s="41"/>
      <c r="BF52" s="36"/>
      <c r="BG52" s="33"/>
      <c r="BH52" s="21"/>
    </row>
    <row r="53" spans="1:61" ht="17.25" thickBot="1" x14ac:dyDescent="0.3">
      <c r="A53" s="336"/>
      <c r="B53" s="339"/>
      <c r="C53" s="302"/>
      <c r="D53" s="342"/>
      <c r="E53" s="284"/>
      <c r="F53" s="284"/>
      <c r="G53" s="23"/>
      <c r="H53" s="284"/>
      <c r="I53" s="345"/>
      <c r="J53" s="302"/>
      <c r="K53" s="290"/>
      <c r="L53" s="290"/>
      <c r="M53" s="302"/>
      <c r="N53" s="293"/>
      <c r="O53" s="296"/>
      <c r="P53" s="299"/>
      <c r="Q53" s="287"/>
      <c r="R53" s="299"/>
      <c r="S53" s="296"/>
      <c r="T53" s="296"/>
      <c r="U53" s="52">
        <v>6</v>
      </c>
      <c r="V53" s="183"/>
      <c r="W53" s="183"/>
      <c r="X53" s="183"/>
      <c r="Y53" s="25"/>
      <c r="Z53" s="25"/>
      <c r="AA53" s="17" t="str">
        <f>IFERROR(VLOOKUP(Y53,'4.Criterios'!$H$4:$J$6,3,0)+VLOOKUP(Z53,'4.Criterios'!$H$7:$J$8,3,0),"")</f>
        <v/>
      </c>
      <c r="AB53" s="18" t="str">
        <f>IFERROR(VLOOKUP(Y53,Niveles!$H$25:$I$27,2,0),"")</f>
        <v/>
      </c>
      <c r="AC53" s="333"/>
      <c r="AD53" s="333"/>
      <c r="AE53" s="25"/>
      <c r="AF53" s="25"/>
      <c r="AG53" s="25"/>
      <c r="AH53" s="26" t="str">
        <f>IFERROR(VLOOKUP(AI53,'4.Criterios'!$C$4:$E$8,3,1),"")</f>
        <v/>
      </c>
      <c r="AI53" s="127" t="str">
        <f>IFERROR(IF(AB53="Probabilidad",(AI52*(1-AA53)),IF(AB53="Impacto",AI52,"")),"")</f>
        <v/>
      </c>
      <c r="AJ53" s="26" t="str">
        <f>IFERROR(VLOOKUP(AK53,'4.Criterios'!$C$12:$E$16,3,1),"")</f>
        <v/>
      </c>
      <c r="AK53" s="27" t="str">
        <f>IFERROR(IF(AB53="Impacto",(AK52*(1-AA53)),IF(AB53="Probabilidad",AK52,"")),"")</f>
        <v/>
      </c>
      <c r="AL53" s="26" t="str">
        <f>IFERROR(VLOOKUP(CONCATENATE(AH53,AJ53),Niveles!$B$3:$E$27,4,0),"")</f>
        <v/>
      </c>
      <c r="AM53" s="296"/>
      <c r="AN53" s="330"/>
      <c r="AO53" s="287"/>
      <c r="AP53" s="330"/>
      <c r="AQ53" s="296"/>
      <c r="AR53" s="296"/>
      <c r="AS53" s="25"/>
      <c r="AT53" s="192"/>
      <c r="AU53" s="192"/>
      <c r="AV53" s="132"/>
      <c r="AW53" s="214"/>
      <c r="AX53" s="214"/>
      <c r="AY53" s="214"/>
      <c r="AZ53" s="214"/>
      <c r="BA53" s="214"/>
      <c r="BB53" s="214"/>
      <c r="BC53" s="133"/>
      <c r="BD53" s="34"/>
      <c r="BE53" s="42"/>
      <c r="BF53" s="37"/>
      <c r="BG53" s="34"/>
      <c r="BH53" s="28"/>
    </row>
    <row r="54" spans="1:61" ht="140.25" customHeight="1" x14ac:dyDescent="0.25">
      <c r="A54" s="334" t="s">
        <v>65</v>
      </c>
      <c r="B54" s="337">
        <v>48</v>
      </c>
      <c r="C54" s="300" t="s">
        <v>188</v>
      </c>
      <c r="D54" s="340" t="s">
        <v>275</v>
      </c>
      <c r="E54" s="282" t="s">
        <v>255</v>
      </c>
      <c r="F54" s="282" t="s">
        <v>276</v>
      </c>
      <c r="G54" s="6" t="s">
        <v>277</v>
      </c>
      <c r="H54" s="282" t="str">
        <f>+CONCATENATE(E54," de la ",D54)</f>
        <v xml:space="preserve">pérdida de confidencialidad de la Página web, intranet y micrositios </v>
      </c>
      <c r="I54" s="343" t="str">
        <f>IF(F54&lt;&gt;"","Las vulnerabilidades de la columna anterior, pueden facilitar "&amp;F54&amp;" generando "&amp;E54&amp;" de "&amp;D54,"")</f>
        <v xml:space="preserve">Las vulnerabilidades de la columna anterior, pueden facilitar Fuga de información o suplantación de sitios generando pérdida de confidencialidad de Página web, intranet y micrositios </v>
      </c>
      <c r="J54" s="300" t="s">
        <v>192</v>
      </c>
      <c r="K54" s="288">
        <v>8760</v>
      </c>
      <c r="L54" s="288" t="s">
        <v>224</v>
      </c>
      <c r="M54" s="300" t="s">
        <v>194</v>
      </c>
      <c r="N54" s="291" t="s">
        <v>195</v>
      </c>
      <c r="O54" s="294" t="str">
        <f>IFERROR(VLOOKUP(P54,'4.Criterios'!$D$4:$E$8,2,0),"")</f>
        <v>Muy Alta</v>
      </c>
      <c r="P54" s="297">
        <f>IF(K54&lt;&gt;"",VLOOKUP(K54,'4.Criterios'!$A$4:$E$8,4,1),"")</f>
        <v>1</v>
      </c>
      <c r="Q54" s="285" t="str">
        <f>IFERROR(VLOOKUP(R54,'4.Criterios'!$D$12:$E$16,2,0),"")</f>
        <v>Catastrófico</v>
      </c>
      <c r="R54" s="297">
        <f>IFERROR(IF(M54='4.Criterios'!$A$10,VLOOKUP(N54,'4.Criterios'!$A$12:$E$16,4,0),IF(M54='4.Criterios'!$B$10,VLOOKUP(N54,'4.Criterios'!$B$12:$E$16,3,0),"")),)</f>
        <v>1</v>
      </c>
      <c r="S54" s="294" t="str">
        <f>IFERROR(VLOOKUP(CONCATENATE(O54,Q54),Niveles!$B$3:$E$27,4,0),"")</f>
        <v>Extremo</v>
      </c>
      <c r="T54" s="294">
        <f>IFERROR(VLOOKUP(CONCATENATE(O54,Q54),Niveles!$B$3:$F$27,5,0),"")</f>
        <v>25</v>
      </c>
      <c r="U54" s="10">
        <v>1</v>
      </c>
      <c r="V54" s="180" t="s">
        <v>243</v>
      </c>
      <c r="W54" s="180" t="s">
        <v>278</v>
      </c>
      <c r="X54" s="180" t="s">
        <v>279</v>
      </c>
      <c r="Y54" s="8" t="s">
        <v>38</v>
      </c>
      <c r="Z54" s="8" t="s">
        <v>199</v>
      </c>
      <c r="AA54" s="9">
        <f>IFERROR(VLOOKUP(Y54,'4.Criterios'!$H$4:$J$6,3,0)+VLOOKUP(Z54,'4.Criterios'!$H$7:$J$8,3,0),"")</f>
        <v>0.4</v>
      </c>
      <c r="AB54" s="10" t="str">
        <f>IFERROR(VLOOKUP(Y54,Niveles!$H$25:$I$27,2,0),"")</f>
        <v>Probabilidad</v>
      </c>
      <c r="AC54" s="331">
        <f ca="1">IFERROR(P54-AN54,"")</f>
        <v>0.64</v>
      </c>
      <c r="AD54" s="331">
        <f ca="1">IFERROR(R54-AP54,"")</f>
        <v>0</v>
      </c>
      <c r="AE54" s="8" t="s">
        <v>200</v>
      </c>
      <c r="AF54" s="8" t="s">
        <v>216</v>
      </c>
      <c r="AG54" s="8" t="s">
        <v>202</v>
      </c>
      <c r="AH54" s="11" t="str">
        <f>IFERROR(VLOOKUP(AI54,'4.Criterios'!$C$4:$E$8,3,1),"")</f>
        <v>Media</v>
      </c>
      <c r="AI54" s="125">
        <f>IFERROR(IF(AB54="Probabilidad",(P54*(1-AA54)),IF(AB54="Impacto",P54,"")),"")</f>
        <v>0.6</v>
      </c>
      <c r="AJ54" s="11" t="str">
        <f>IFERROR(VLOOKUP(AK54,'4.Criterios'!$C$12:$E$16,3,1),"")</f>
        <v>Catastrófico</v>
      </c>
      <c r="AK54" s="12">
        <f>IFERROR(IF(AB54="Impacto",(R54*(1-AA54)),IF(AB54="Probabilidad",R54,"")),"")</f>
        <v>1</v>
      </c>
      <c r="AL54" s="11" t="str">
        <f>IFERROR(VLOOKUP(CONCATENATE(AH54,AJ54),Niveles!$B$3:$E$27,4,0),"")</f>
        <v>Extremo</v>
      </c>
      <c r="AM54" s="294" t="str">
        <f ca="1">OFFSET(AH53,6-COUNTBLANK(AH54:AH59),0,1,1)</f>
        <v>Baja</v>
      </c>
      <c r="AN54" s="328">
        <f ca="1">OFFSET(AI53,6-COUNTBLANK(AI54:AI59),0,1,1)</f>
        <v>0.36</v>
      </c>
      <c r="AO54" s="285" t="str">
        <f ca="1">OFFSET(AJ53,6-COUNTBLANK(AJ54:AJ59),0,1,1)</f>
        <v>Catastrófico</v>
      </c>
      <c r="AP54" s="328">
        <f ca="1">OFFSET(AK53,6-COUNTBLANK(AK54:AK59),0,1,1)</f>
        <v>1</v>
      </c>
      <c r="AQ54" s="294" t="str">
        <f ca="1">OFFSET(AL53,6-COUNTBLANK(AL54:AL59),0,1,1)</f>
        <v>Extremo</v>
      </c>
      <c r="AR54" s="294">
        <f ca="1">IFERROR(VLOOKUP(CONCATENATE(AM54,AO54),Niveles!$B$3:$F$27,5,0),"")</f>
        <v>22</v>
      </c>
      <c r="AS54" s="128" t="s">
        <v>203</v>
      </c>
      <c r="AT54" s="214" t="s">
        <v>920</v>
      </c>
      <c r="AU54" s="214" t="s">
        <v>272</v>
      </c>
      <c r="AV54" s="128">
        <v>44926</v>
      </c>
      <c r="AW54" s="187"/>
      <c r="AX54" s="187"/>
      <c r="AY54" s="188"/>
      <c r="AZ54" s="184"/>
      <c r="BA54" s="187"/>
      <c r="BB54" s="181"/>
      <c r="BC54" s="129"/>
      <c r="BD54" s="32"/>
      <c r="BE54" s="43"/>
      <c r="BF54" s="35"/>
      <c r="BG54" s="32"/>
      <c r="BH54" s="13"/>
    </row>
    <row r="55" spans="1:61" ht="107.1" customHeight="1" x14ac:dyDescent="0.25">
      <c r="A55" s="335"/>
      <c r="B55" s="338"/>
      <c r="C55" s="301"/>
      <c r="D55" s="341"/>
      <c r="E55" s="283"/>
      <c r="F55" s="283"/>
      <c r="G55" s="14" t="s">
        <v>280</v>
      </c>
      <c r="H55" s="283"/>
      <c r="I55" s="344"/>
      <c r="J55" s="301"/>
      <c r="K55" s="289"/>
      <c r="L55" s="289"/>
      <c r="M55" s="301"/>
      <c r="N55" s="292"/>
      <c r="O55" s="295"/>
      <c r="P55" s="298"/>
      <c r="Q55" s="286"/>
      <c r="R55" s="298"/>
      <c r="S55" s="295"/>
      <c r="T55" s="295"/>
      <c r="U55" s="18">
        <v>2</v>
      </c>
      <c r="V55" s="22" t="s">
        <v>243</v>
      </c>
      <c r="W55" s="22" t="s">
        <v>839</v>
      </c>
      <c r="X55" s="22" t="s">
        <v>840</v>
      </c>
      <c r="Y55" s="16" t="s">
        <v>39</v>
      </c>
      <c r="Z55" s="16" t="s">
        <v>227</v>
      </c>
      <c r="AA55" s="215">
        <f>IFERROR(VLOOKUP(Y55,'4.Criterios'!$H$4:$J$6,3,0)+VLOOKUP(Z55,'4.Criterios'!$H$7:$J$8,3,0),"")</f>
        <v>0.4</v>
      </c>
      <c r="AB55" s="18" t="s">
        <v>1</v>
      </c>
      <c r="AC55" s="332"/>
      <c r="AD55" s="332"/>
      <c r="AE55" s="16" t="s">
        <v>246</v>
      </c>
      <c r="AF55" s="16" t="s">
        <v>201</v>
      </c>
      <c r="AG55" s="16" t="s">
        <v>202</v>
      </c>
      <c r="AH55" s="19" t="str">
        <f>IFERROR(VLOOKUP(AI55,'4.Criterios'!$C$4:$E$8,3,1),"")</f>
        <v>Baja</v>
      </c>
      <c r="AI55" s="126">
        <f>IFERROR(IF(AB55="Probabilidad",(AI54*(1-AA55)),IF(AB55="Impacto",AI54,"")),"")</f>
        <v>0.36</v>
      </c>
      <c r="AJ55" s="19" t="str">
        <f>IFERROR(VLOOKUP(AK55,'4.Criterios'!$C$12:$E$16,3,1),"")</f>
        <v>Catastrófico</v>
      </c>
      <c r="AK55" s="20">
        <f>IFERROR(IF(AB55="Impacto",(AK54*(1-AA55)),IF(AB55="Probabilidad",AK54,"")),"")</f>
        <v>1</v>
      </c>
      <c r="AL55" s="19" t="str">
        <f>IFERROR(VLOOKUP(CONCATENATE(AH55,AJ55),Niveles!$B$3:$E$27,4,0),"")</f>
        <v>Extremo</v>
      </c>
      <c r="AM55" s="295"/>
      <c r="AN55" s="329"/>
      <c r="AO55" s="286"/>
      <c r="AP55" s="329"/>
      <c r="AQ55" s="295"/>
      <c r="AR55" s="295"/>
      <c r="AS55" s="128" t="s">
        <v>203</v>
      </c>
      <c r="AT55" s="214" t="s">
        <v>281</v>
      </c>
      <c r="AU55" s="218" t="s">
        <v>282</v>
      </c>
      <c r="AV55" s="128">
        <v>44926</v>
      </c>
      <c r="AW55" s="214"/>
      <c r="AX55" s="214"/>
      <c r="AY55" s="214"/>
      <c r="AZ55" s="214"/>
      <c r="BA55" s="214"/>
      <c r="BB55" s="214"/>
      <c r="BC55" s="131"/>
      <c r="BD55" s="33"/>
      <c r="BE55" s="41"/>
      <c r="BF55" s="36"/>
      <c r="BG55" s="33"/>
      <c r="BH55" s="21"/>
    </row>
    <row r="56" spans="1:61" ht="128.1" customHeight="1" x14ac:dyDescent="0.25">
      <c r="A56" s="335"/>
      <c r="B56" s="338"/>
      <c r="C56" s="301"/>
      <c r="D56" s="341"/>
      <c r="E56" s="283"/>
      <c r="F56" s="283"/>
      <c r="G56" s="14" t="s">
        <v>283</v>
      </c>
      <c r="H56" s="283"/>
      <c r="I56" s="344"/>
      <c r="J56" s="301"/>
      <c r="K56" s="289"/>
      <c r="L56" s="289"/>
      <c r="M56" s="301"/>
      <c r="N56" s="292"/>
      <c r="O56" s="295"/>
      <c r="P56" s="298"/>
      <c r="Q56" s="286"/>
      <c r="R56" s="298"/>
      <c r="S56" s="295"/>
      <c r="T56" s="295"/>
      <c r="U56" s="18">
        <v>3</v>
      </c>
      <c r="V56" s="22"/>
      <c r="W56" s="22"/>
      <c r="X56" s="22"/>
      <c r="Y56" s="16"/>
      <c r="Z56" s="16"/>
      <c r="AA56" s="16"/>
      <c r="AB56" s="18"/>
      <c r="AC56" s="332"/>
      <c r="AD56" s="332"/>
      <c r="AE56" s="16"/>
      <c r="AF56" s="16"/>
      <c r="AG56" s="16"/>
      <c r="AH56" s="19" t="str">
        <f>IFERROR(VLOOKUP(AI56,'4.Criterios'!$C$4:$E$8,3,1),"")</f>
        <v/>
      </c>
      <c r="AI56" s="126" t="str">
        <f>IFERROR(IF(AB56="Probabilidad",(AI55*(1-AA56)),IF(AB56="Impacto",AI55,"")),"")</f>
        <v/>
      </c>
      <c r="AJ56" s="19" t="str">
        <f>IFERROR(VLOOKUP(AK56,'4.Criterios'!$C$12:$E$16,3,1),"")</f>
        <v/>
      </c>
      <c r="AK56" s="20" t="str">
        <f>IFERROR(IF(AB56="Impacto",(AK55*(1-AA56)),IF(AB56="Probabilidad",AK55,"")),"")</f>
        <v/>
      </c>
      <c r="AL56" s="19" t="str">
        <f>IFERROR(VLOOKUP(CONCATENATE(AH56,AJ56),Niveles!$B$3:$E$27,4,0),"")</f>
        <v/>
      </c>
      <c r="AM56" s="295"/>
      <c r="AN56" s="329"/>
      <c r="AO56" s="286"/>
      <c r="AP56" s="329"/>
      <c r="AQ56" s="295"/>
      <c r="AR56" s="295"/>
      <c r="AS56" s="128" t="s">
        <v>203</v>
      </c>
      <c r="AT56" s="214" t="s">
        <v>284</v>
      </c>
      <c r="AU56" s="218" t="s">
        <v>282</v>
      </c>
      <c r="AV56" s="128">
        <v>44926</v>
      </c>
      <c r="AW56" s="214"/>
      <c r="AX56" s="214"/>
      <c r="AY56" s="214"/>
      <c r="AZ56" s="214"/>
      <c r="BA56" s="214"/>
      <c r="BB56" s="214"/>
      <c r="BC56" s="131"/>
      <c r="BD56" s="33"/>
      <c r="BE56" s="41"/>
      <c r="BF56" s="36"/>
      <c r="BG56" s="33"/>
      <c r="BH56" s="21"/>
    </row>
    <row r="57" spans="1:61" ht="41.45" customHeight="1" x14ac:dyDescent="0.25">
      <c r="A57" s="335"/>
      <c r="B57" s="338"/>
      <c r="C57" s="301"/>
      <c r="D57" s="341"/>
      <c r="E57" s="283"/>
      <c r="F57" s="283"/>
      <c r="G57" s="14"/>
      <c r="H57" s="283"/>
      <c r="I57" s="344"/>
      <c r="J57" s="301"/>
      <c r="K57" s="289"/>
      <c r="L57" s="289"/>
      <c r="M57" s="301"/>
      <c r="N57" s="292"/>
      <c r="O57" s="295"/>
      <c r="P57" s="298"/>
      <c r="Q57" s="286"/>
      <c r="R57" s="298"/>
      <c r="S57" s="295"/>
      <c r="T57" s="295"/>
      <c r="U57" s="18">
        <v>4</v>
      </c>
      <c r="V57" s="22"/>
      <c r="W57" s="22"/>
      <c r="X57" s="22"/>
      <c r="Y57" s="16"/>
      <c r="Z57" s="16"/>
      <c r="AA57" s="17"/>
      <c r="AB57" s="18"/>
      <c r="AC57" s="332"/>
      <c r="AD57" s="332"/>
      <c r="AE57" s="16"/>
      <c r="AF57" s="16"/>
      <c r="AG57" s="16"/>
      <c r="AH57" s="19" t="str">
        <f>IFERROR(VLOOKUP(AI57,'4.Criterios'!$C$4:$E$8,3,1),"")</f>
        <v/>
      </c>
      <c r="AI57" s="126" t="str">
        <f>IFERROR(IF(AB57="Probabilidad",(AI56*(1-AA57)),IF(AB57="Impacto",AI56,"")),"")</f>
        <v/>
      </c>
      <c r="AJ57" s="19" t="str">
        <f>IFERROR(VLOOKUP(AK57,'4.Criterios'!$C$12:$E$16,3,1),"")</f>
        <v/>
      </c>
      <c r="AK57" s="20" t="str">
        <f>IFERROR(IF(AB57="Impacto",(AK56*(1-AA57)),IF(AB57="Probabilidad",AK56,"")),"")</f>
        <v/>
      </c>
      <c r="AL57" s="19" t="str">
        <f>IFERROR(VLOOKUP(CONCATENATE(AH57,AJ57),Niveles!$B$3:$E$27,4,0),"")</f>
        <v/>
      </c>
      <c r="AM57" s="295"/>
      <c r="AN57" s="329"/>
      <c r="AO57" s="286"/>
      <c r="AP57" s="329"/>
      <c r="AQ57" s="295"/>
      <c r="AR57" s="295"/>
      <c r="AS57" s="128"/>
      <c r="AT57" s="214"/>
      <c r="AU57" s="128"/>
      <c r="AV57" s="128"/>
      <c r="AW57" s="214"/>
      <c r="AX57" s="214"/>
      <c r="AY57" s="214"/>
      <c r="AZ57" s="214"/>
      <c r="BA57" s="214"/>
      <c r="BB57" s="214"/>
      <c r="BC57" s="131"/>
      <c r="BD57" s="33"/>
      <c r="BE57" s="41"/>
      <c r="BF57" s="36"/>
      <c r="BG57" s="33"/>
      <c r="BH57" s="21"/>
    </row>
    <row r="58" spans="1:61" x14ac:dyDescent="0.25">
      <c r="A58" s="335"/>
      <c r="B58" s="338"/>
      <c r="C58" s="301"/>
      <c r="D58" s="341"/>
      <c r="E58" s="283"/>
      <c r="F58" s="283"/>
      <c r="G58" s="14"/>
      <c r="H58" s="283"/>
      <c r="I58" s="344"/>
      <c r="J58" s="301"/>
      <c r="K58" s="289"/>
      <c r="L58" s="289"/>
      <c r="M58" s="301"/>
      <c r="N58" s="292"/>
      <c r="O58" s="295"/>
      <c r="P58" s="298"/>
      <c r="Q58" s="286"/>
      <c r="R58" s="298"/>
      <c r="S58" s="295"/>
      <c r="T58" s="295"/>
      <c r="U58" s="18">
        <v>5</v>
      </c>
      <c r="V58" s="22"/>
      <c r="W58" s="22"/>
      <c r="X58" s="22"/>
      <c r="Y58" s="16"/>
      <c r="Z58" s="16"/>
      <c r="AA58" s="17" t="str">
        <f>IFERROR(VLOOKUP(Y58,'4.Criterios'!$H$4:$J$6,3,0)+VLOOKUP(Z58,'4.Criterios'!$H$7:$J$8,3,0),"")</f>
        <v/>
      </c>
      <c r="AB58" s="18" t="str">
        <f>IFERROR(VLOOKUP(Y58,Niveles!$H$25:$I$27,2,0),"")</f>
        <v/>
      </c>
      <c r="AC58" s="332"/>
      <c r="AD58" s="332"/>
      <c r="AE58" s="16"/>
      <c r="AF58" s="16"/>
      <c r="AG58" s="16"/>
      <c r="AH58" s="19" t="str">
        <f>IFERROR(VLOOKUP(AI58,'4.Criterios'!$C$4:$E$8,3,1),"")</f>
        <v/>
      </c>
      <c r="AI58" s="126" t="str">
        <f>IFERROR(IF(AB58="Probabilidad",(AI57*(1-AA58)),IF(AB58="Impacto",AI57,"")),"")</f>
        <v/>
      </c>
      <c r="AJ58" s="19" t="str">
        <f>IFERROR(VLOOKUP(AK58,'4.Criterios'!$C$12:$E$16,3,1),"")</f>
        <v/>
      </c>
      <c r="AK58" s="20" t="str">
        <f>IFERROR(IF(AB58="Impacto",(AK57*(1-AA58)),IF(AB58="Probabilidad",AK57,"")),"")</f>
        <v/>
      </c>
      <c r="AL58" s="19" t="str">
        <f>IFERROR(VLOOKUP(CONCATENATE(AH58,AJ58),Niveles!$B$3:$E$27,4,0),"")</f>
        <v/>
      </c>
      <c r="AM58" s="295"/>
      <c r="AN58" s="329"/>
      <c r="AO58" s="286"/>
      <c r="AP58" s="329"/>
      <c r="AQ58" s="295"/>
      <c r="AR58" s="295"/>
      <c r="AS58" s="128"/>
      <c r="AT58" s="214"/>
      <c r="AU58" s="128"/>
      <c r="AV58" s="128"/>
      <c r="AW58" s="214"/>
      <c r="AX58" s="214"/>
      <c r="AY58" s="214"/>
      <c r="AZ58" s="214"/>
      <c r="BA58" s="214"/>
      <c r="BB58" s="214"/>
      <c r="BC58" s="131"/>
      <c r="BD58" s="33"/>
      <c r="BE58" s="41"/>
      <c r="BF58" s="36"/>
      <c r="BG58" s="33"/>
      <c r="BH58" s="21"/>
    </row>
    <row r="59" spans="1:61" ht="17.25" thickBot="1" x14ac:dyDescent="0.3">
      <c r="A59" s="336"/>
      <c r="B59" s="339"/>
      <c r="C59" s="302"/>
      <c r="D59" s="342"/>
      <c r="E59" s="284"/>
      <c r="F59" s="284"/>
      <c r="G59" s="23"/>
      <c r="H59" s="284"/>
      <c r="I59" s="345"/>
      <c r="J59" s="302"/>
      <c r="K59" s="290"/>
      <c r="L59" s="290"/>
      <c r="M59" s="302"/>
      <c r="N59" s="293"/>
      <c r="O59" s="296"/>
      <c r="P59" s="299"/>
      <c r="Q59" s="287"/>
      <c r="R59" s="299"/>
      <c r="S59" s="296"/>
      <c r="T59" s="296"/>
      <c r="U59" s="52">
        <v>6</v>
      </c>
      <c r="V59" s="183"/>
      <c r="W59" s="183"/>
      <c r="X59" s="183"/>
      <c r="Y59" s="25"/>
      <c r="Z59" s="25"/>
      <c r="AA59" s="17" t="str">
        <f>IFERROR(VLOOKUP(Y59,'4.Criterios'!$H$4:$J$6,3,0)+VLOOKUP(Z59,'4.Criterios'!$H$7:$J$8,3,0),"")</f>
        <v/>
      </c>
      <c r="AB59" s="18" t="str">
        <f>IFERROR(VLOOKUP(Y59,Niveles!$H$25:$I$27,2,0),"")</f>
        <v/>
      </c>
      <c r="AC59" s="333"/>
      <c r="AD59" s="333"/>
      <c r="AE59" s="25"/>
      <c r="AF59" s="25"/>
      <c r="AG59" s="25"/>
      <c r="AH59" s="26" t="str">
        <f>IFERROR(VLOOKUP(AI59,'4.Criterios'!$C$4:$E$8,3,1),"")</f>
        <v/>
      </c>
      <c r="AI59" s="127" t="str">
        <f>IFERROR(IF(AB59="Probabilidad",(AI58*(1-AA59)),IF(AB59="Impacto",AI58,"")),"")</f>
        <v/>
      </c>
      <c r="AJ59" s="26" t="str">
        <f>IFERROR(VLOOKUP(AK59,'4.Criterios'!$C$12:$E$16,3,1),"")</f>
        <v/>
      </c>
      <c r="AK59" s="27" t="str">
        <f>IFERROR(IF(AB59="Impacto",(AK58*(1-AA59)),IF(AB59="Probabilidad",AK58,"")),"")</f>
        <v/>
      </c>
      <c r="AL59" s="26" t="str">
        <f>IFERROR(VLOOKUP(CONCATENATE(AH59,AJ59),Niveles!$B$3:$E$27,4,0),"")</f>
        <v/>
      </c>
      <c r="AM59" s="296"/>
      <c r="AN59" s="330"/>
      <c r="AO59" s="287"/>
      <c r="AP59" s="330"/>
      <c r="AQ59" s="296"/>
      <c r="AR59" s="296"/>
      <c r="AS59" s="25"/>
      <c r="AT59" s="192"/>
      <c r="AU59" s="192"/>
      <c r="AV59" s="132"/>
      <c r="AW59" s="214"/>
      <c r="AX59" s="214"/>
      <c r="AY59" s="214"/>
      <c r="AZ59" s="214"/>
      <c r="BA59" s="214"/>
      <c r="BB59" s="214"/>
      <c r="BC59" s="133"/>
      <c r="BD59" s="34"/>
      <c r="BE59" s="42"/>
      <c r="BF59" s="37"/>
      <c r="BG59" s="34"/>
      <c r="BH59" s="28"/>
    </row>
    <row r="60" spans="1:61" ht="87.6" customHeight="1" x14ac:dyDescent="0.25">
      <c r="A60" s="334" t="s">
        <v>65</v>
      </c>
      <c r="B60" s="337">
        <v>49</v>
      </c>
      <c r="C60" s="300" t="s">
        <v>188</v>
      </c>
      <c r="D60" s="340" t="s">
        <v>795</v>
      </c>
      <c r="E60" s="282" t="s">
        <v>255</v>
      </c>
      <c r="F60" s="282" t="s">
        <v>285</v>
      </c>
      <c r="G60" s="6" t="s">
        <v>286</v>
      </c>
      <c r="H60" s="282" t="str">
        <f>+CONCATENATE(E60," de la ",D60)</f>
        <v>pérdida de confidencialidad de la Información publicada en la página web, intranet y micrositios - portal lenguas indígenas</v>
      </c>
      <c r="I60" s="343" t="str">
        <f>IF(F60&lt;&gt;"","Las vulnerabilidades de la columna anterior, pueden facilitar "&amp;F60&amp;" generando "&amp;E60&amp;" de "&amp;D60,"")</f>
        <v>Las vulnerabilidades de la columna anterior, pueden facilitar publicación de información clasificada y/o reservada en el portal WEB generando pérdida de confidencialidad de Información publicada en la página web, intranet y micrositios - portal lenguas indígenas</v>
      </c>
      <c r="J60" s="300" t="s">
        <v>192</v>
      </c>
      <c r="K60" s="288">
        <v>365</v>
      </c>
      <c r="L60" s="288" t="s">
        <v>287</v>
      </c>
      <c r="M60" s="300" t="s">
        <v>288</v>
      </c>
      <c r="N60" s="291" t="s">
        <v>289</v>
      </c>
      <c r="O60" s="294" t="str">
        <f>IFERROR(VLOOKUP(P60,'4.Criterios'!$D$4:$E$8,2,0),"")</f>
        <v>Media</v>
      </c>
      <c r="P60" s="297">
        <f>IF(K60&lt;&gt;"",VLOOKUP(K60,'4.Criterios'!$A$4:$E$8,4,1),"")</f>
        <v>0.6</v>
      </c>
      <c r="Q60" s="285" t="str">
        <f>IFERROR(VLOOKUP(R60,'4.Criterios'!$D$12:$E$16,2,0),"")</f>
        <v>Menor</v>
      </c>
      <c r="R60" s="297">
        <f>IFERROR(IF(M60='4.Criterios'!$A$10,VLOOKUP(N60,'4.Criterios'!$A$12:$E$16,4,0),IF(M60='4.Criterios'!$B$10,VLOOKUP(N60,'4.Criterios'!$B$12:$E$16,3,0),"")),)</f>
        <v>0.4</v>
      </c>
      <c r="S60" s="294" t="str">
        <f>IFERROR(VLOOKUP(CONCATENATE(O60,Q60),Niveles!$B$3:$E$27,4,0),"")</f>
        <v>Moderado</v>
      </c>
      <c r="T60" s="294">
        <f>IFERROR(VLOOKUP(CONCATENATE(O60,Q60),Niveles!$B$3:$F$27,5,0),"")</f>
        <v>6</v>
      </c>
      <c r="U60" s="10">
        <v>1</v>
      </c>
      <c r="V60" s="180" t="s">
        <v>841</v>
      </c>
      <c r="W60" s="180" t="s">
        <v>290</v>
      </c>
      <c r="X60" s="180" t="s">
        <v>291</v>
      </c>
      <c r="Y60" s="8" t="s">
        <v>38</v>
      </c>
      <c r="Z60" s="8" t="s">
        <v>199</v>
      </c>
      <c r="AA60" s="9">
        <f>IFERROR(VLOOKUP(Y60,'4.Criterios'!$H$4:$J$6,3,0)+VLOOKUP(Z60,'4.Criterios'!$H$7:$J$8,3,0),"")</f>
        <v>0.4</v>
      </c>
      <c r="AB60" s="10" t="str">
        <f>IFERROR(VLOOKUP(Y60,Niveles!$H$25:$I$27,2,0),"")</f>
        <v>Probabilidad</v>
      </c>
      <c r="AC60" s="331">
        <f ca="1">IFERROR(P60-AN60,"")</f>
        <v>0.24</v>
      </c>
      <c r="AD60" s="331">
        <f ca="1">IFERROR(R60-AP60,"")</f>
        <v>0</v>
      </c>
      <c r="AE60" s="8" t="s">
        <v>200</v>
      </c>
      <c r="AF60" s="8" t="s">
        <v>201</v>
      </c>
      <c r="AG60" s="8" t="s">
        <v>247</v>
      </c>
      <c r="AH60" s="11" t="str">
        <f>IFERROR(VLOOKUP(AI60,'4.Criterios'!$C$4:$E$8,3,1),"")</f>
        <v>Baja</v>
      </c>
      <c r="AI60" s="125">
        <f>IFERROR(IF(AB60="Probabilidad",(P60*(1-AA60)),IF(AB60="Impacto",P60,"")),"")</f>
        <v>0.36</v>
      </c>
      <c r="AJ60" s="11" t="str">
        <f>IFERROR(VLOOKUP(AK60,'4.Criterios'!$C$12:$E$16,3,1),"")</f>
        <v>Menor</v>
      </c>
      <c r="AK60" s="12">
        <f>IFERROR(IF(AB60="Impacto",(R60*(1-AA60)),IF(AB60="Probabilidad",R60,"")),"")</f>
        <v>0.4</v>
      </c>
      <c r="AL60" s="11" t="str">
        <f>IFERROR(VLOOKUP(CONCATENATE(AH60,AJ60),Niveles!$B$3:$E$27,4,0),"")</f>
        <v>Moderado</v>
      </c>
      <c r="AM60" s="294" t="str">
        <f ca="1">OFFSET(AH59,6-COUNTBLANK(AH60:AH65),0,1,1)</f>
        <v>Baja</v>
      </c>
      <c r="AN60" s="328">
        <f ca="1">OFFSET(AI59,6-COUNTBLANK(AI60:AI65),0,1,1)</f>
        <v>0.36</v>
      </c>
      <c r="AO60" s="285" t="str">
        <f ca="1">OFFSET(AJ59,6-COUNTBLANK(AJ60:AJ65),0,1,1)</f>
        <v>Menor</v>
      </c>
      <c r="AP60" s="328">
        <f ca="1">OFFSET(AK59,6-COUNTBLANK(AK60:AK65),0,1,1)</f>
        <v>0.4</v>
      </c>
      <c r="AQ60" s="294" t="str">
        <f ca="1">OFFSET(AL59,6-COUNTBLANK(AL60:AL65),0,1,1)</f>
        <v>Moderado</v>
      </c>
      <c r="AR60" s="294">
        <f ca="1">IFERROR(VLOOKUP(CONCATENATE(AM60,AO60),Niveles!$B$3:$F$27,5,0),"")</f>
        <v>5</v>
      </c>
      <c r="AS60" s="128" t="s">
        <v>203</v>
      </c>
      <c r="AT60" s="214" t="s">
        <v>292</v>
      </c>
      <c r="AU60" s="128" t="s">
        <v>293</v>
      </c>
      <c r="AV60" s="128">
        <v>44926</v>
      </c>
      <c r="AW60" s="187"/>
      <c r="AX60" s="187"/>
      <c r="AY60" s="188"/>
      <c r="AZ60" s="184"/>
      <c r="BA60" s="187"/>
      <c r="BB60" s="181"/>
      <c r="BC60" s="129"/>
      <c r="BD60" s="32"/>
      <c r="BE60" s="43"/>
      <c r="BF60" s="35"/>
      <c r="BG60" s="32"/>
      <c r="BH60" s="13"/>
      <c r="BI60" s="413"/>
    </row>
    <row r="61" spans="1:61" x14ac:dyDescent="0.25">
      <c r="A61" s="335"/>
      <c r="B61" s="338"/>
      <c r="C61" s="301"/>
      <c r="D61" s="341"/>
      <c r="E61" s="283"/>
      <c r="F61" s="283"/>
      <c r="G61" s="14"/>
      <c r="H61" s="283"/>
      <c r="I61" s="344"/>
      <c r="J61" s="301"/>
      <c r="K61" s="289"/>
      <c r="L61" s="289"/>
      <c r="M61" s="301"/>
      <c r="N61" s="292"/>
      <c r="O61" s="295"/>
      <c r="P61" s="298"/>
      <c r="Q61" s="286"/>
      <c r="R61" s="298"/>
      <c r="S61" s="295"/>
      <c r="T61" s="295"/>
      <c r="U61" s="18">
        <v>2</v>
      </c>
      <c r="V61" s="22"/>
      <c r="W61" s="22"/>
      <c r="X61" s="22"/>
      <c r="Y61" s="16"/>
      <c r="Z61" s="16"/>
      <c r="AA61" s="17"/>
      <c r="AB61" s="18"/>
      <c r="AC61" s="332"/>
      <c r="AD61" s="332"/>
      <c r="AE61" s="16"/>
      <c r="AF61" s="16"/>
      <c r="AG61" s="16"/>
      <c r="AH61" s="19" t="str">
        <f>IFERROR(VLOOKUP(AI61,'4.Criterios'!$C$4:$E$8,3,1),"")</f>
        <v/>
      </c>
      <c r="AI61" s="126" t="str">
        <f>IFERROR(IF(AB61="Probabilidad",(AI60*(1-AA61)),IF(AB61="Impacto",AI60,"")),"")</f>
        <v/>
      </c>
      <c r="AJ61" s="19" t="str">
        <f>IFERROR(VLOOKUP(AK61,'4.Criterios'!$C$12:$E$16,3,1),"")</f>
        <v/>
      </c>
      <c r="AK61" s="20" t="str">
        <f>IFERROR(IF(AB61="Impacto",(AK60*(1-AA61)),IF(AB61="Probabilidad",AK60,"")),"")</f>
        <v/>
      </c>
      <c r="AL61" s="19" t="str">
        <f>IFERROR(VLOOKUP(CONCATENATE(AH61,AJ61),Niveles!$B$3:$E$27,4,0),"")</f>
        <v/>
      </c>
      <c r="AM61" s="295"/>
      <c r="AN61" s="329"/>
      <c r="AO61" s="286"/>
      <c r="AP61" s="329"/>
      <c r="AQ61" s="295"/>
      <c r="AR61" s="295"/>
      <c r="AS61" s="128"/>
      <c r="AT61" s="214"/>
      <c r="AU61" s="128"/>
      <c r="AV61" s="128"/>
      <c r="AW61" s="214"/>
      <c r="AX61" s="214"/>
      <c r="AY61" s="214"/>
      <c r="AZ61" s="214"/>
      <c r="BA61" s="214"/>
      <c r="BB61" s="214"/>
      <c r="BC61" s="131"/>
      <c r="BD61" s="33"/>
      <c r="BE61" s="41"/>
      <c r="BF61" s="36"/>
      <c r="BG61" s="33"/>
      <c r="BH61" s="21"/>
    </row>
    <row r="62" spans="1:61" x14ac:dyDescent="0.25">
      <c r="A62" s="335"/>
      <c r="B62" s="338"/>
      <c r="C62" s="301"/>
      <c r="D62" s="341"/>
      <c r="E62" s="283"/>
      <c r="F62" s="283"/>
      <c r="G62" s="14"/>
      <c r="H62" s="283"/>
      <c r="I62" s="344"/>
      <c r="J62" s="301"/>
      <c r="K62" s="289"/>
      <c r="L62" s="289"/>
      <c r="M62" s="301"/>
      <c r="N62" s="292"/>
      <c r="O62" s="295"/>
      <c r="P62" s="298"/>
      <c r="Q62" s="286"/>
      <c r="R62" s="298"/>
      <c r="S62" s="295"/>
      <c r="T62" s="295"/>
      <c r="U62" s="18">
        <v>3</v>
      </c>
      <c r="V62" s="22"/>
      <c r="W62" s="22"/>
      <c r="X62" s="22"/>
      <c r="Y62" s="16"/>
      <c r="Z62" s="16"/>
      <c r="AA62" s="17"/>
      <c r="AB62" s="18"/>
      <c r="AC62" s="332"/>
      <c r="AD62" s="332"/>
      <c r="AE62" s="16"/>
      <c r="AF62" s="16"/>
      <c r="AG62" s="16"/>
      <c r="AH62" s="19" t="str">
        <f>IFERROR(VLOOKUP(AI62,'4.Criterios'!$C$4:$E$8,3,1),"")</f>
        <v/>
      </c>
      <c r="AI62" s="126" t="str">
        <f>IFERROR(IF(AB62="Probabilidad",(AI61*(1-AA62)),IF(AB62="Impacto",AI61,"")),"")</f>
        <v/>
      </c>
      <c r="AJ62" s="19" t="str">
        <f>IFERROR(VLOOKUP(AK62,'4.Criterios'!$C$12:$E$16,3,1),"")</f>
        <v/>
      </c>
      <c r="AK62" s="20" t="str">
        <f>IFERROR(IF(AB62="Impacto",(AK61*(1-AA62)),IF(AB62="Probabilidad",AK61,"")),"")</f>
        <v/>
      </c>
      <c r="AL62" s="19" t="str">
        <f>IFERROR(VLOOKUP(CONCATENATE(AH62,AJ62),Niveles!$B$3:$E$27,4,0),"")</f>
        <v/>
      </c>
      <c r="AM62" s="295"/>
      <c r="AN62" s="329"/>
      <c r="AO62" s="286"/>
      <c r="AP62" s="329"/>
      <c r="AQ62" s="295"/>
      <c r="AR62" s="295"/>
      <c r="AS62" s="128"/>
      <c r="AT62" s="214"/>
      <c r="AU62" s="128"/>
      <c r="AV62" s="128"/>
      <c r="AW62" s="214"/>
      <c r="AX62" s="214"/>
      <c r="AY62" s="214"/>
      <c r="AZ62" s="214"/>
      <c r="BA62" s="214"/>
      <c r="BB62" s="214"/>
      <c r="BC62" s="131"/>
      <c r="BD62" s="33"/>
      <c r="BE62" s="41"/>
      <c r="BF62" s="36"/>
      <c r="BG62" s="33"/>
      <c r="BH62" s="21"/>
    </row>
    <row r="63" spans="1:61" x14ac:dyDescent="0.25">
      <c r="A63" s="335"/>
      <c r="B63" s="338"/>
      <c r="C63" s="301"/>
      <c r="D63" s="341"/>
      <c r="E63" s="283"/>
      <c r="F63" s="283"/>
      <c r="G63" s="14"/>
      <c r="H63" s="283"/>
      <c r="I63" s="344"/>
      <c r="J63" s="301"/>
      <c r="K63" s="289"/>
      <c r="L63" s="289"/>
      <c r="M63" s="301"/>
      <c r="N63" s="292"/>
      <c r="O63" s="295"/>
      <c r="P63" s="298"/>
      <c r="Q63" s="286"/>
      <c r="R63" s="298"/>
      <c r="S63" s="295"/>
      <c r="T63" s="295"/>
      <c r="U63" s="18">
        <v>4</v>
      </c>
      <c r="V63" s="22"/>
      <c r="W63" s="22"/>
      <c r="X63" s="22"/>
      <c r="Y63" s="16"/>
      <c r="Z63" s="16"/>
      <c r="AA63" s="17"/>
      <c r="AB63" s="18"/>
      <c r="AC63" s="332"/>
      <c r="AD63" s="332"/>
      <c r="AE63" s="16"/>
      <c r="AF63" s="16"/>
      <c r="AG63" s="16"/>
      <c r="AH63" s="19" t="str">
        <f>IFERROR(VLOOKUP(AI63,'4.Criterios'!$C$4:$E$8,3,1),"")</f>
        <v/>
      </c>
      <c r="AI63" s="126" t="str">
        <f>IFERROR(IF(AB63="Probabilidad",(AI62*(1-AA63)),IF(AB63="Impacto",AI62,"")),"")</f>
        <v/>
      </c>
      <c r="AJ63" s="19" t="str">
        <f>IFERROR(VLOOKUP(AK63,'4.Criterios'!$C$12:$E$16,3,1),"")</f>
        <v/>
      </c>
      <c r="AK63" s="20" t="str">
        <f>IFERROR(IF(AB63="Impacto",(AK62*(1-AA63)),IF(AB63="Probabilidad",AK62,"")),"")</f>
        <v/>
      </c>
      <c r="AL63" s="19" t="str">
        <f>IFERROR(VLOOKUP(CONCATENATE(AH63,AJ63),Niveles!$B$3:$E$27,4,0),"")</f>
        <v/>
      </c>
      <c r="AM63" s="295"/>
      <c r="AN63" s="329"/>
      <c r="AO63" s="286"/>
      <c r="AP63" s="329"/>
      <c r="AQ63" s="295"/>
      <c r="AR63" s="295"/>
      <c r="AS63" s="128"/>
      <c r="AT63" s="214"/>
      <c r="AU63" s="128"/>
      <c r="AV63" s="128"/>
      <c r="AW63" s="214"/>
      <c r="AX63" s="214"/>
      <c r="AY63" s="214"/>
      <c r="AZ63" s="214"/>
      <c r="BA63" s="214"/>
      <c r="BB63" s="214"/>
      <c r="BC63" s="131"/>
      <c r="BD63" s="33"/>
      <c r="BE63" s="41"/>
      <c r="BF63" s="36"/>
      <c r="BG63" s="33"/>
      <c r="BH63" s="21"/>
    </row>
    <row r="64" spans="1:61" x14ac:dyDescent="0.25">
      <c r="A64" s="335"/>
      <c r="B64" s="338"/>
      <c r="C64" s="301"/>
      <c r="D64" s="341"/>
      <c r="E64" s="283"/>
      <c r="F64" s="283"/>
      <c r="G64" s="14"/>
      <c r="H64" s="283"/>
      <c r="I64" s="344"/>
      <c r="J64" s="301"/>
      <c r="K64" s="289"/>
      <c r="L64" s="289"/>
      <c r="M64" s="301"/>
      <c r="N64" s="292"/>
      <c r="O64" s="295"/>
      <c r="P64" s="298"/>
      <c r="Q64" s="286"/>
      <c r="R64" s="298"/>
      <c r="S64" s="295"/>
      <c r="T64" s="295"/>
      <c r="U64" s="18">
        <v>5</v>
      </c>
      <c r="V64" s="22"/>
      <c r="W64" s="22"/>
      <c r="X64" s="22"/>
      <c r="Y64" s="16"/>
      <c r="Z64" s="16"/>
      <c r="AA64" s="17" t="str">
        <f>IFERROR(VLOOKUP(Y64,'4.Criterios'!$H$4:$J$6,3,0)+VLOOKUP(Z64,'4.Criterios'!$H$7:$J$8,3,0),"")</f>
        <v/>
      </c>
      <c r="AB64" s="18" t="str">
        <f>IFERROR(VLOOKUP(Y64,Niveles!$H$25:$I$27,2,0),"")</f>
        <v/>
      </c>
      <c r="AC64" s="332"/>
      <c r="AD64" s="332"/>
      <c r="AE64" s="16"/>
      <c r="AF64" s="16"/>
      <c r="AG64" s="16"/>
      <c r="AH64" s="19" t="str">
        <f>IFERROR(VLOOKUP(AI64,'4.Criterios'!$C$4:$E$8,3,1),"")</f>
        <v/>
      </c>
      <c r="AI64" s="126" t="str">
        <f>IFERROR(IF(AB64="Probabilidad",(AI63*(1-AA64)),IF(AB64="Impacto",AI63,"")),"")</f>
        <v/>
      </c>
      <c r="AJ64" s="19" t="str">
        <f>IFERROR(VLOOKUP(AK64,'4.Criterios'!$C$12:$E$16,3,1),"")</f>
        <v/>
      </c>
      <c r="AK64" s="20" t="str">
        <f>IFERROR(IF(AB64="Impacto",(AK63*(1-AA64)),IF(AB64="Probabilidad",AK63,"")),"")</f>
        <v/>
      </c>
      <c r="AL64" s="19" t="str">
        <f>IFERROR(VLOOKUP(CONCATENATE(AH64,AJ64),Niveles!$B$3:$E$27,4,0),"")</f>
        <v/>
      </c>
      <c r="AM64" s="295"/>
      <c r="AN64" s="329"/>
      <c r="AO64" s="286"/>
      <c r="AP64" s="329"/>
      <c r="AQ64" s="295"/>
      <c r="AR64" s="295"/>
      <c r="AS64" s="128"/>
      <c r="AT64" s="214"/>
      <c r="AU64" s="128"/>
      <c r="AV64" s="128"/>
      <c r="AW64" s="214"/>
      <c r="AX64" s="214"/>
      <c r="AY64" s="214"/>
      <c r="AZ64" s="214"/>
      <c r="BA64" s="214"/>
      <c r="BB64" s="214"/>
      <c r="BC64" s="131"/>
      <c r="BD64" s="33"/>
      <c r="BE64" s="41"/>
      <c r="BF64" s="36"/>
      <c r="BG64" s="33"/>
      <c r="BH64" s="21"/>
    </row>
    <row r="65" spans="1:60" ht="17.25" thickBot="1" x14ac:dyDescent="0.3">
      <c r="A65" s="336"/>
      <c r="B65" s="339"/>
      <c r="C65" s="302"/>
      <c r="D65" s="342"/>
      <c r="E65" s="284"/>
      <c r="F65" s="284"/>
      <c r="G65" s="23"/>
      <c r="H65" s="284"/>
      <c r="I65" s="345"/>
      <c r="J65" s="302"/>
      <c r="K65" s="290"/>
      <c r="L65" s="290"/>
      <c r="M65" s="302"/>
      <c r="N65" s="293"/>
      <c r="O65" s="296"/>
      <c r="P65" s="299"/>
      <c r="Q65" s="287"/>
      <c r="R65" s="299"/>
      <c r="S65" s="296"/>
      <c r="T65" s="296"/>
      <c r="U65" s="52">
        <v>6</v>
      </c>
      <c r="V65" s="183"/>
      <c r="W65" s="183"/>
      <c r="X65" s="183"/>
      <c r="Y65" s="25"/>
      <c r="Z65" s="25"/>
      <c r="AA65" s="17" t="str">
        <f>IFERROR(VLOOKUP(Y65,'4.Criterios'!$H$4:$J$6,3,0)+VLOOKUP(Z65,'4.Criterios'!$H$7:$J$8,3,0),"")</f>
        <v/>
      </c>
      <c r="AB65" s="18" t="str">
        <f>IFERROR(VLOOKUP(Y65,Niveles!$H$25:$I$27,2,0),"")</f>
        <v/>
      </c>
      <c r="AC65" s="333"/>
      <c r="AD65" s="333"/>
      <c r="AE65" s="25"/>
      <c r="AF65" s="25"/>
      <c r="AG65" s="25"/>
      <c r="AH65" s="26" t="str">
        <f>IFERROR(VLOOKUP(AI65,'4.Criterios'!$C$4:$E$8,3,1),"")</f>
        <v/>
      </c>
      <c r="AI65" s="127" t="str">
        <f>IFERROR(IF(AB65="Probabilidad",(AI64*(1-AA65)),IF(AB65="Impacto",AI64,"")),"")</f>
        <v/>
      </c>
      <c r="AJ65" s="26" t="str">
        <f>IFERROR(VLOOKUP(AK65,'4.Criterios'!$C$12:$E$16,3,1),"")</f>
        <v/>
      </c>
      <c r="AK65" s="27" t="str">
        <f>IFERROR(IF(AB65="Impacto",(AK64*(1-AA65)),IF(AB65="Probabilidad",AK64,"")),"")</f>
        <v/>
      </c>
      <c r="AL65" s="26" t="str">
        <f>IFERROR(VLOOKUP(CONCATENATE(AH65,AJ65),Niveles!$B$3:$E$27,4,0),"")</f>
        <v/>
      </c>
      <c r="AM65" s="296"/>
      <c r="AN65" s="330"/>
      <c r="AO65" s="287"/>
      <c r="AP65" s="330"/>
      <c r="AQ65" s="296"/>
      <c r="AR65" s="296"/>
      <c r="AS65" s="25"/>
      <c r="AT65" s="192"/>
      <c r="AU65" s="192"/>
      <c r="AV65" s="132"/>
      <c r="AW65" s="214"/>
      <c r="AX65" s="214"/>
      <c r="AY65" s="214"/>
      <c r="AZ65" s="214"/>
      <c r="BA65" s="214"/>
      <c r="BB65" s="214"/>
      <c r="BC65" s="133"/>
      <c r="BD65" s="34"/>
      <c r="BE65" s="42"/>
      <c r="BF65" s="37"/>
      <c r="BG65" s="34"/>
      <c r="BH65" s="28"/>
    </row>
    <row r="66" spans="1:60" ht="132" x14ac:dyDescent="0.25">
      <c r="A66" s="334" t="s">
        <v>59</v>
      </c>
      <c r="B66" s="337">
        <v>17</v>
      </c>
      <c r="C66" s="300" t="s">
        <v>208</v>
      </c>
      <c r="D66" s="340" t="s">
        <v>294</v>
      </c>
      <c r="E66" s="282" t="s">
        <v>190</v>
      </c>
      <c r="F66" s="282" t="s">
        <v>295</v>
      </c>
      <c r="G66" s="6" t="s">
        <v>296</v>
      </c>
      <c r="H66" s="282" t="str">
        <f>+CONCATENATE(E66," de las ",D66)</f>
        <v>pérdida de integridad de las ACTAS / Actas de Comité Editorial</v>
      </c>
      <c r="I66" s="343" t="str">
        <f>IF(F66&lt;&gt;"","Las vulnerabilidades de la columna anterior, pueden facilitar "&amp;F66&amp;" generando "&amp;E66&amp;" de "&amp;D66,"")</f>
        <v>Las vulnerabilidades de la columna anterior, pueden facilitar actas con información incompleta o inexacta generando pérdida de integridad de ACTAS / Actas de Comité Editorial</v>
      </c>
      <c r="J66" s="300" t="s">
        <v>258</v>
      </c>
      <c r="K66" s="288">
        <v>4</v>
      </c>
      <c r="L66" s="288" t="s">
        <v>297</v>
      </c>
      <c r="M66" s="300" t="s">
        <v>194</v>
      </c>
      <c r="N66" s="291" t="s">
        <v>212</v>
      </c>
      <c r="O66" s="294" t="str">
        <f>IFERROR(VLOOKUP(P66,'4.Criterios'!$D$4:$E$8,2,0),"")</f>
        <v>Baja</v>
      </c>
      <c r="P66" s="297">
        <f>IF(K66&lt;&gt;"",VLOOKUP(K66,'4.Criterios'!$A$4:$E$8,4,1),"")</f>
        <v>0.4</v>
      </c>
      <c r="Q66" s="285" t="str">
        <f>IFERROR(VLOOKUP(R66,'4.Criterios'!$D$12:$E$16,2,0),"")</f>
        <v>Moderado</v>
      </c>
      <c r="R66" s="297">
        <f>IFERROR(IF(M66='4.Criterios'!$A$10,VLOOKUP(N66,'4.Criterios'!$A$12:$E$16,4,0),IF(M66='4.Criterios'!$B$10,VLOOKUP(N66,'4.Criterios'!$B$12:$E$16,3,0),"")),)</f>
        <v>0.6</v>
      </c>
      <c r="S66" s="294" t="str">
        <f>IFERROR(VLOOKUP(CONCATENATE(O66,Q66),Niveles!$B$3:$E$27,4,0),"")</f>
        <v>Moderado</v>
      </c>
      <c r="T66" s="294">
        <f>IFERROR(VLOOKUP(CONCATENATE(O66,Q66),Niveles!$B$3:$F$27,5,0),"")</f>
        <v>10</v>
      </c>
      <c r="U66" s="10">
        <v>1</v>
      </c>
      <c r="V66" s="180" t="s">
        <v>298</v>
      </c>
      <c r="W66" s="180" t="s">
        <v>299</v>
      </c>
      <c r="X66" s="180" t="s">
        <v>300</v>
      </c>
      <c r="Y66" s="8" t="s">
        <v>38</v>
      </c>
      <c r="Z66" s="8" t="s">
        <v>199</v>
      </c>
      <c r="AA66" s="9">
        <f>IFERROR(VLOOKUP(Y66,'4.Criterios'!$H$4:$J$6,3,0)+VLOOKUP(Z66,'4.Criterios'!$H$7:$J$8,3,0),"")</f>
        <v>0.4</v>
      </c>
      <c r="AB66" s="10" t="str">
        <f>IFERROR(VLOOKUP(Y66,Niveles!$H$25:$I$27,2,0),"")</f>
        <v>Probabilidad</v>
      </c>
      <c r="AC66" s="331">
        <f ca="1">IFERROR(P66-AN66,"")</f>
        <v>0.16000000000000003</v>
      </c>
      <c r="AD66" s="331">
        <f ca="1">IFERROR(R66-AP66,"")</f>
        <v>0</v>
      </c>
      <c r="AE66" s="8" t="s">
        <v>200</v>
      </c>
      <c r="AF66" s="8" t="s">
        <v>201</v>
      </c>
      <c r="AG66" s="8" t="s">
        <v>202</v>
      </c>
      <c r="AH66" s="11" t="str">
        <f>IFERROR(VLOOKUP(AI66,'4.Criterios'!$C$4:$E$8,3,1),"")</f>
        <v>Baja</v>
      </c>
      <c r="AI66" s="125">
        <f>IFERROR(IF(AB66="Probabilidad",(P66*(1-AA66)),IF(AB66="Impacto",P66,"")),"")</f>
        <v>0.24</v>
      </c>
      <c r="AJ66" s="11" t="str">
        <f>IFERROR(VLOOKUP(AK66,'4.Criterios'!$C$12:$E$16,3,1),"")</f>
        <v>Moderado</v>
      </c>
      <c r="AK66" s="12">
        <f>IFERROR(IF(AB66="Impacto",(R66*(1-AA66)),IF(AB66="Probabilidad",R66,"")),"")</f>
        <v>0.6</v>
      </c>
      <c r="AL66" s="11" t="str">
        <f>IFERROR(VLOOKUP(CONCATENATE(AH66,AJ66),Niveles!$B$3:$E$27,4,0),"")</f>
        <v>Moderado</v>
      </c>
      <c r="AM66" s="294" t="str">
        <f ca="1">OFFSET(AH65,6-COUNTBLANK(AH66:AH71),0,1,1)</f>
        <v>Baja</v>
      </c>
      <c r="AN66" s="328">
        <f ca="1">OFFSET(AI65,6-COUNTBLANK(AI66:AI71),0,1,1)</f>
        <v>0.24</v>
      </c>
      <c r="AO66" s="285" t="str">
        <f ca="1">OFFSET(AJ65,6-COUNTBLANK(AJ66:AJ71),0,1,1)</f>
        <v>Moderado</v>
      </c>
      <c r="AP66" s="328">
        <f ca="1">OFFSET(AK65,6-COUNTBLANK(AK66:AK71),0,1,1)</f>
        <v>0.6</v>
      </c>
      <c r="AQ66" s="294" t="str">
        <f ca="1">OFFSET(AL65,6-COUNTBLANK(AL66:AL71),0,1,1)</f>
        <v>Moderado</v>
      </c>
      <c r="AR66" s="294">
        <f ca="1">IFERROR(VLOOKUP(CONCATENATE(AM66,AO66),Niveles!$B$3:$F$27,5,0),"")</f>
        <v>10</v>
      </c>
      <c r="AS66" s="128" t="s">
        <v>217</v>
      </c>
      <c r="AT66" s="214" t="s">
        <v>301</v>
      </c>
      <c r="AU66" s="128" t="s">
        <v>302</v>
      </c>
      <c r="AV66" s="128">
        <v>44926</v>
      </c>
      <c r="AW66" s="187"/>
      <c r="AX66" s="187"/>
      <c r="AY66" s="188"/>
      <c r="AZ66" s="184"/>
      <c r="BA66" s="187"/>
      <c r="BB66" s="181"/>
      <c r="BC66" s="129"/>
      <c r="BD66" s="32"/>
      <c r="BE66" s="43"/>
      <c r="BF66" s="35"/>
      <c r="BG66" s="32"/>
      <c r="BH66" s="13"/>
    </row>
    <row r="67" spans="1:60" ht="86.45" customHeight="1" x14ac:dyDescent="0.25">
      <c r="A67" s="335"/>
      <c r="B67" s="338"/>
      <c r="C67" s="301"/>
      <c r="D67" s="341"/>
      <c r="E67" s="283"/>
      <c r="F67" s="283"/>
      <c r="G67" s="14" t="s">
        <v>303</v>
      </c>
      <c r="H67" s="283"/>
      <c r="I67" s="344"/>
      <c r="J67" s="301"/>
      <c r="K67" s="289"/>
      <c r="L67" s="289"/>
      <c r="M67" s="301"/>
      <c r="N67" s="292"/>
      <c r="O67" s="295"/>
      <c r="P67" s="298"/>
      <c r="Q67" s="286"/>
      <c r="R67" s="298"/>
      <c r="S67" s="295"/>
      <c r="T67" s="295"/>
      <c r="U67" s="18">
        <v>2</v>
      </c>
      <c r="V67" s="22"/>
      <c r="W67" s="22"/>
      <c r="X67" s="22"/>
      <c r="Y67" s="16"/>
      <c r="Z67" s="16"/>
      <c r="AA67" s="17"/>
      <c r="AB67" s="18"/>
      <c r="AC67" s="332"/>
      <c r="AD67" s="332"/>
      <c r="AE67" s="16"/>
      <c r="AF67" s="16"/>
      <c r="AG67" s="16"/>
      <c r="AH67" s="19" t="str">
        <f>IFERROR(VLOOKUP(AI67,'4.Criterios'!$C$4:$E$8,3,1),"")</f>
        <v/>
      </c>
      <c r="AI67" s="126" t="str">
        <f>IFERROR(IF(AB67="Probabilidad",(AI66*(1-AA67)),IF(AB67="Impacto",AI66,"")),"")</f>
        <v/>
      </c>
      <c r="AJ67" s="19" t="str">
        <f>IFERROR(VLOOKUP(AK67,'4.Criterios'!$C$12:$E$16,3,1),"")</f>
        <v/>
      </c>
      <c r="AK67" s="20" t="str">
        <f>IFERROR(IF(AB67="Impacto",(AK66*(1-AA67)),IF(AB67="Probabilidad",AK66,"")),"")</f>
        <v/>
      </c>
      <c r="AL67" s="19" t="str">
        <f>IFERROR(VLOOKUP(CONCATENATE(AH67,AJ67),Niveles!$B$3:$E$27,4,0),"")</f>
        <v/>
      </c>
      <c r="AM67" s="295"/>
      <c r="AN67" s="329"/>
      <c r="AO67" s="286"/>
      <c r="AP67" s="329"/>
      <c r="AQ67" s="295"/>
      <c r="AR67" s="295"/>
      <c r="AS67" s="128" t="s">
        <v>203</v>
      </c>
      <c r="AT67" s="214" t="s">
        <v>304</v>
      </c>
      <c r="AU67" s="128" t="s">
        <v>302</v>
      </c>
      <c r="AV67" s="128">
        <v>44926</v>
      </c>
      <c r="AW67" s="214"/>
      <c r="AX67" s="214"/>
      <c r="AY67" s="214"/>
      <c r="AZ67" s="214"/>
      <c r="BA67" s="232"/>
      <c r="BB67" s="214"/>
      <c r="BC67" s="131"/>
      <c r="BD67" s="33"/>
      <c r="BE67" s="41"/>
      <c r="BF67" s="36"/>
      <c r="BG67" s="33"/>
      <c r="BH67" s="21"/>
    </row>
    <row r="68" spans="1:60" x14ac:dyDescent="0.25">
      <c r="A68" s="335"/>
      <c r="B68" s="338"/>
      <c r="C68" s="301"/>
      <c r="D68" s="341"/>
      <c r="E68" s="283"/>
      <c r="F68" s="283"/>
      <c r="G68" s="14"/>
      <c r="H68" s="283"/>
      <c r="I68" s="344"/>
      <c r="J68" s="301"/>
      <c r="K68" s="289"/>
      <c r="L68" s="289"/>
      <c r="M68" s="301"/>
      <c r="N68" s="292"/>
      <c r="O68" s="295"/>
      <c r="P68" s="298"/>
      <c r="Q68" s="286"/>
      <c r="R68" s="298"/>
      <c r="S68" s="295"/>
      <c r="T68" s="295"/>
      <c r="U68" s="18">
        <v>3</v>
      </c>
      <c r="V68" s="22"/>
      <c r="W68" s="22"/>
      <c r="X68" s="22"/>
      <c r="Y68" s="16"/>
      <c r="Z68" s="16"/>
      <c r="AA68" s="17"/>
      <c r="AB68" s="18"/>
      <c r="AC68" s="332"/>
      <c r="AD68" s="332"/>
      <c r="AE68" s="16"/>
      <c r="AF68" s="16"/>
      <c r="AG68" s="16"/>
      <c r="AH68" s="19" t="str">
        <f>IFERROR(VLOOKUP(AI68,'4.Criterios'!$C$4:$E$8,3,1),"")</f>
        <v/>
      </c>
      <c r="AI68" s="126" t="str">
        <f>IFERROR(IF(AB68="Probabilidad",(AI67*(1-AA68)),IF(AB68="Impacto",AI67,"")),"")</f>
        <v/>
      </c>
      <c r="AJ68" s="19" t="str">
        <f>IFERROR(VLOOKUP(AK68,'4.Criterios'!$C$12:$E$16,3,1),"")</f>
        <v/>
      </c>
      <c r="AK68" s="20" t="str">
        <f>IFERROR(IF(AB68="Impacto",(AK67*(1-AA68)),IF(AB68="Probabilidad",AK67,"")),"")</f>
        <v/>
      </c>
      <c r="AL68" s="19" t="str">
        <f>IFERROR(VLOOKUP(CONCATENATE(AH68,AJ68),Niveles!$B$3:$E$27,4,0),"")</f>
        <v/>
      </c>
      <c r="AM68" s="295"/>
      <c r="AN68" s="329"/>
      <c r="AO68" s="286"/>
      <c r="AP68" s="329"/>
      <c r="AQ68" s="295"/>
      <c r="AR68" s="295"/>
      <c r="AS68" s="128"/>
      <c r="AT68" s="214"/>
      <c r="AU68" s="128"/>
      <c r="AV68" s="128"/>
      <c r="AW68" s="214"/>
      <c r="AX68" s="214"/>
      <c r="AY68" s="214"/>
      <c r="AZ68" s="214"/>
      <c r="BA68" s="214"/>
      <c r="BB68" s="214"/>
      <c r="BC68" s="131"/>
      <c r="BD68" s="33"/>
      <c r="BE68" s="41"/>
      <c r="BF68" s="36"/>
      <c r="BG68" s="33"/>
      <c r="BH68" s="21"/>
    </row>
    <row r="69" spans="1:60" x14ac:dyDescent="0.25">
      <c r="A69" s="335"/>
      <c r="B69" s="338"/>
      <c r="C69" s="301"/>
      <c r="D69" s="341"/>
      <c r="E69" s="283"/>
      <c r="F69" s="283"/>
      <c r="G69" s="14"/>
      <c r="H69" s="283"/>
      <c r="I69" s="344"/>
      <c r="J69" s="301"/>
      <c r="K69" s="289"/>
      <c r="L69" s="289"/>
      <c r="M69" s="301"/>
      <c r="N69" s="292"/>
      <c r="O69" s="295"/>
      <c r="P69" s="298"/>
      <c r="Q69" s="286"/>
      <c r="R69" s="298"/>
      <c r="S69" s="295"/>
      <c r="T69" s="295"/>
      <c r="U69" s="18">
        <v>4</v>
      </c>
      <c r="V69" s="22"/>
      <c r="W69" s="22"/>
      <c r="X69" s="22"/>
      <c r="Y69" s="16"/>
      <c r="Z69" s="16"/>
      <c r="AA69" s="17"/>
      <c r="AB69" s="18"/>
      <c r="AC69" s="332"/>
      <c r="AD69" s="332"/>
      <c r="AE69" s="16"/>
      <c r="AF69" s="16"/>
      <c r="AG69" s="16"/>
      <c r="AH69" s="19" t="str">
        <f>IFERROR(VLOOKUP(AI69,'4.Criterios'!$C$4:$E$8,3,1),"")</f>
        <v/>
      </c>
      <c r="AI69" s="126" t="str">
        <f>IFERROR(IF(AB69="Probabilidad",(AI68*(1-AA69)),IF(AB69="Impacto",AI68,"")),"")</f>
        <v/>
      </c>
      <c r="AJ69" s="19" t="str">
        <f>IFERROR(VLOOKUP(AK69,'4.Criterios'!$C$12:$E$16,3,1),"")</f>
        <v/>
      </c>
      <c r="AK69" s="20" t="str">
        <f>IFERROR(IF(AB69="Impacto",(AK68*(1-AA69)),IF(AB69="Probabilidad",AK68,"")),"")</f>
        <v/>
      </c>
      <c r="AL69" s="19" t="str">
        <f>IFERROR(VLOOKUP(CONCATENATE(AH69,AJ69),Niveles!$B$3:$E$27,4,0),"")</f>
        <v/>
      </c>
      <c r="AM69" s="295"/>
      <c r="AN69" s="329"/>
      <c r="AO69" s="286"/>
      <c r="AP69" s="329"/>
      <c r="AQ69" s="295"/>
      <c r="AR69" s="295"/>
      <c r="AS69" s="128"/>
      <c r="AT69" s="214"/>
      <c r="AU69" s="128"/>
      <c r="AV69" s="128"/>
      <c r="AW69" s="214"/>
      <c r="AX69" s="214"/>
      <c r="AY69" s="214"/>
      <c r="AZ69" s="214"/>
      <c r="BA69" s="214"/>
      <c r="BB69" s="214"/>
      <c r="BC69" s="131"/>
      <c r="BD69" s="33"/>
      <c r="BE69" s="41"/>
      <c r="BF69" s="36"/>
      <c r="BG69" s="33"/>
      <c r="BH69" s="21"/>
    </row>
    <row r="70" spans="1:60" x14ac:dyDescent="0.25">
      <c r="A70" s="335"/>
      <c r="B70" s="338"/>
      <c r="C70" s="301"/>
      <c r="D70" s="341"/>
      <c r="E70" s="283"/>
      <c r="F70" s="283"/>
      <c r="G70" s="14"/>
      <c r="H70" s="283"/>
      <c r="I70" s="344"/>
      <c r="J70" s="301"/>
      <c r="K70" s="289"/>
      <c r="L70" s="289"/>
      <c r="M70" s="301"/>
      <c r="N70" s="292"/>
      <c r="O70" s="295"/>
      <c r="P70" s="298"/>
      <c r="Q70" s="286"/>
      <c r="R70" s="298"/>
      <c r="S70" s="295"/>
      <c r="T70" s="295"/>
      <c r="U70" s="18">
        <v>5</v>
      </c>
      <c r="V70" s="22"/>
      <c r="W70" s="22"/>
      <c r="X70" s="22"/>
      <c r="Y70" s="16"/>
      <c r="Z70" s="16"/>
      <c r="AA70" s="17"/>
      <c r="AB70" s="18"/>
      <c r="AC70" s="332"/>
      <c r="AD70" s="332"/>
      <c r="AE70" s="16"/>
      <c r="AF70" s="16"/>
      <c r="AG70" s="16"/>
      <c r="AH70" s="19" t="str">
        <f>IFERROR(VLOOKUP(AI70,'4.Criterios'!$C$4:$E$8,3,1),"")</f>
        <v/>
      </c>
      <c r="AI70" s="126" t="str">
        <f>IFERROR(IF(AB70="Probabilidad",(AI69*(1-AA70)),IF(AB70="Impacto",AI69,"")),"")</f>
        <v/>
      </c>
      <c r="AJ70" s="19" t="str">
        <f>IFERROR(VLOOKUP(AK70,'4.Criterios'!$C$12:$E$16,3,1),"")</f>
        <v/>
      </c>
      <c r="AK70" s="20" t="str">
        <f>IFERROR(IF(AB70="Impacto",(AK69*(1-AA70)),IF(AB70="Probabilidad",AK69,"")),"")</f>
        <v/>
      </c>
      <c r="AL70" s="19" t="str">
        <f>IFERROR(VLOOKUP(CONCATENATE(AH70,AJ70),Niveles!$B$3:$E$27,4,0),"")</f>
        <v/>
      </c>
      <c r="AM70" s="295"/>
      <c r="AN70" s="329"/>
      <c r="AO70" s="286"/>
      <c r="AP70" s="329"/>
      <c r="AQ70" s="295"/>
      <c r="AR70" s="295"/>
      <c r="AS70" s="128"/>
      <c r="AT70" s="214"/>
      <c r="AU70" s="128"/>
      <c r="AV70" s="128"/>
      <c r="AW70" s="214"/>
      <c r="AX70" s="214"/>
      <c r="AY70" s="214"/>
      <c r="AZ70" s="214"/>
      <c r="BA70" s="214"/>
      <c r="BB70" s="214"/>
      <c r="BC70" s="131"/>
      <c r="BD70" s="33"/>
      <c r="BE70" s="41"/>
      <c r="BF70" s="36"/>
      <c r="BG70" s="33"/>
      <c r="BH70" s="21"/>
    </row>
    <row r="71" spans="1:60" ht="17.25" thickBot="1" x14ac:dyDescent="0.3">
      <c r="A71" s="336"/>
      <c r="B71" s="339"/>
      <c r="C71" s="302"/>
      <c r="D71" s="342"/>
      <c r="E71" s="284"/>
      <c r="F71" s="284"/>
      <c r="G71" s="23"/>
      <c r="H71" s="284"/>
      <c r="I71" s="345"/>
      <c r="J71" s="302"/>
      <c r="K71" s="290"/>
      <c r="L71" s="290"/>
      <c r="M71" s="302"/>
      <c r="N71" s="293"/>
      <c r="O71" s="296"/>
      <c r="P71" s="299"/>
      <c r="Q71" s="287"/>
      <c r="R71" s="299"/>
      <c r="S71" s="296"/>
      <c r="T71" s="296"/>
      <c r="U71" s="52">
        <v>6</v>
      </c>
      <c r="V71" s="183"/>
      <c r="W71" s="183"/>
      <c r="X71" s="183"/>
      <c r="Y71" s="25"/>
      <c r="Z71" s="25"/>
      <c r="AA71" s="17" t="str">
        <f>IFERROR(VLOOKUP(Y71,'4.Criterios'!$H$4:$J$6,3,0)+VLOOKUP(Z71,'4.Criterios'!$H$7:$J$8,3,0),"")</f>
        <v/>
      </c>
      <c r="AB71" s="18" t="str">
        <f>IFERROR(VLOOKUP(Y71,Niveles!$H$25:$I$27,2,0),"")</f>
        <v/>
      </c>
      <c r="AC71" s="333"/>
      <c r="AD71" s="333"/>
      <c r="AE71" s="25"/>
      <c r="AF71" s="25"/>
      <c r="AG71" s="25"/>
      <c r="AH71" s="26" t="str">
        <f>IFERROR(VLOOKUP(AI71,'4.Criterios'!$C$4:$E$8,3,1),"")</f>
        <v/>
      </c>
      <c r="AI71" s="127" t="str">
        <f>IFERROR(IF(AB71="Probabilidad",(AI70*(1-AA71)),IF(AB71="Impacto",AI70,"")),"")</f>
        <v/>
      </c>
      <c r="AJ71" s="26" t="str">
        <f>IFERROR(VLOOKUP(AK71,'4.Criterios'!$C$12:$E$16,3,1),"")</f>
        <v/>
      </c>
      <c r="AK71" s="27" t="str">
        <f>IFERROR(IF(AB71="Impacto",(AK70*(1-AA71)),IF(AB71="Probabilidad",AK70,"")),"")</f>
        <v/>
      </c>
      <c r="AL71" s="26" t="str">
        <f>IFERROR(VLOOKUP(CONCATENATE(AH71,AJ71),Niveles!$B$3:$E$27,4,0),"")</f>
        <v/>
      </c>
      <c r="AM71" s="296"/>
      <c r="AN71" s="330"/>
      <c r="AO71" s="287"/>
      <c r="AP71" s="330"/>
      <c r="AQ71" s="296"/>
      <c r="AR71" s="296"/>
      <c r="AS71" s="25"/>
      <c r="AT71" s="192"/>
      <c r="AU71" s="192"/>
      <c r="AV71" s="132"/>
      <c r="AW71" s="214"/>
      <c r="AX71" s="214"/>
      <c r="AY71" s="214"/>
      <c r="AZ71" s="214"/>
      <c r="BA71" s="214"/>
      <c r="BB71" s="214"/>
      <c r="BC71" s="133"/>
      <c r="BD71" s="34"/>
      <c r="BE71" s="42"/>
      <c r="BF71" s="37"/>
      <c r="BG71" s="34"/>
      <c r="BH71" s="28"/>
    </row>
    <row r="72" spans="1:60" ht="135" customHeight="1" x14ac:dyDescent="0.25">
      <c r="A72" s="334" t="s">
        <v>59</v>
      </c>
      <c r="B72" s="337">
        <v>18</v>
      </c>
      <c r="C72" s="300" t="s">
        <v>208</v>
      </c>
      <c r="D72" s="340" t="s">
        <v>305</v>
      </c>
      <c r="E72" s="282" t="s">
        <v>232</v>
      </c>
      <c r="F72" s="282" t="s">
        <v>306</v>
      </c>
      <c r="G72" s="14" t="s">
        <v>307</v>
      </c>
      <c r="H72" s="282" t="str">
        <f>+CONCATENATE(E72," de las ",D72)</f>
        <v>pérdida de disponibilidad de las ORDENES / Ordenes de Producción</v>
      </c>
      <c r="I72" s="343" t="str">
        <f>IF(F72&lt;&gt;"","Las vulnerabilidades de la columna anterior, pueden facilitar "&amp;F72&amp;" generando "&amp;E72&amp;" de "&amp;D72,"")</f>
        <v>Las vulnerabilidades de la columna anterior, pueden facilitar incumplimiento en la entrega de las publicaciones terminadas generando pérdida de disponibilidad de ORDENES / Ordenes de Producción</v>
      </c>
      <c r="J72" s="300" t="s">
        <v>258</v>
      </c>
      <c r="K72" s="288">
        <v>10</v>
      </c>
      <c r="L72" s="288" t="s">
        <v>308</v>
      </c>
      <c r="M72" s="300" t="s">
        <v>194</v>
      </c>
      <c r="N72" s="291" t="s">
        <v>212</v>
      </c>
      <c r="O72" s="294" t="str">
        <f>IFERROR(VLOOKUP(P72,'4.Criterios'!$D$4:$E$8,2,0),"")</f>
        <v>Baja</v>
      </c>
      <c r="P72" s="297">
        <f>IF(K72&lt;&gt;"",VLOOKUP(K72,'4.Criterios'!$A$4:$E$8,4,1),"")</f>
        <v>0.4</v>
      </c>
      <c r="Q72" s="285" t="str">
        <f>IFERROR(VLOOKUP(R72,'4.Criterios'!$D$12:$E$16,2,0),"")</f>
        <v>Moderado</v>
      </c>
      <c r="R72" s="297">
        <f>IFERROR(IF(M72='4.Criterios'!$A$10,VLOOKUP(N72,'4.Criterios'!$A$12:$E$16,4,0),IF(M72='4.Criterios'!$B$10,VLOOKUP(N72,'4.Criterios'!$B$12:$E$16,3,0),"")),)</f>
        <v>0.6</v>
      </c>
      <c r="S72" s="294" t="str">
        <f>IFERROR(VLOOKUP(CONCATENATE(O72,Q72),Niveles!$B$3:$E$27,4,0),"")</f>
        <v>Moderado</v>
      </c>
      <c r="T72" s="294">
        <f>IFERROR(VLOOKUP(CONCATENATE(O72,Q72),Niveles!$B$3:$F$27,5,0),"")</f>
        <v>10</v>
      </c>
      <c r="U72" s="10">
        <v>1</v>
      </c>
      <c r="V72" s="22" t="s">
        <v>309</v>
      </c>
      <c r="W72" s="22" t="s">
        <v>842</v>
      </c>
      <c r="X72" s="22" t="s">
        <v>310</v>
      </c>
      <c r="Y72" s="16" t="s">
        <v>38</v>
      </c>
      <c r="Z72" s="16" t="s">
        <v>199</v>
      </c>
      <c r="AA72" s="9">
        <f>IFERROR(VLOOKUP(Y72,'4.Criterios'!$H$4:$J$6,3,0)+VLOOKUP(Z72,'4.Criterios'!$H$7:$J$8,3,0),"")</f>
        <v>0.4</v>
      </c>
      <c r="AB72" s="10" t="str">
        <f>IFERROR(VLOOKUP(Y72,Niveles!$H$25:$I$27,2,0),"")</f>
        <v>Probabilidad</v>
      </c>
      <c r="AC72" s="331">
        <f ca="1">IFERROR(P72-AN72,"")</f>
        <v>0.31360000000000005</v>
      </c>
      <c r="AD72" s="331">
        <f ca="1">IFERROR(R72-AP72,"")</f>
        <v>0</v>
      </c>
      <c r="AE72" s="8" t="s">
        <v>200</v>
      </c>
      <c r="AF72" s="8" t="s">
        <v>216</v>
      </c>
      <c r="AG72" s="8" t="s">
        <v>202</v>
      </c>
      <c r="AH72" s="11" t="str">
        <f>IFERROR(VLOOKUP(AI72,'4.Criterios'!$C$4:$E$8,3,1),"")</f>
        <v>Baja</v>
      </c>
      <c r="AI72" s="125">
        <f>IFERROR(IF(AB72="Probabilidad",(P72*(1-AA72)),IF(AB72="Impacto",P72,"")),"")</f>
        <v>0.24</v>
      </c>
      <c r="AJ72" s="11" t="str">
        <f>IFERROR(VLOOKUP(AK72,'4.Criterios'!$C$12:$E$16,3,1),"")</f>
        <v>Moderado</v>
      </c>
      <c r="AK72" s="12">
        <f>IFERROR(IF(AB72="Impacto",(R72*(1-AA72)),IF(AB72="Probabilidad",R72,"")),"")</f>
        <v>0.6</v>
      </c>
      <c r="AL72" s="11" t="str">
        <f>IFERROR(VLOOKUP(CONCATENATE(AH72,AJ72),Niveles!$B$3:$E$27,4,0),"")</f>
        <v>Moderado</v>
      </c>
      <c r="AM72" s="294" t="str">
        <f ca="1">OFFSET(AH71,6-COUNTBLANK(AH72:AH77),0,1,1)</f>
        <v>Muy Baja</v>
      </c>
      <c r="AN72" s="328">
        <f ca="1">OFFSET(AI71,6-COUNTBLANK(AI72:AI77),0,1,1)</f>
        <v>8.6399999999999991E-2</v>
      </c>
      <c r="AO72" s="285" t="str">
        <f ca="1">OFFSET(AJ71,6-COUNTBLANK(AJ72:AJ77),0,1,1)</f>
        <v>Moderado</v>
      </c>
      <c r="AP72" s="328">
        <f ca="1">OFFSET(AK71,6-COUNTBLANK(AK72:AK77),0,1,1)</f>
        <v>0.6</v>
      </c>
      <c r="AQ72" s="294" t="str">
        <f ca="1">OFFSET(AL71,6-COUNTBLANK(AL72:AL77),0,1,1)</f>
        <v>Moderado</v>
      </c>
      <c r="AR72" s="294">
        <f ca="1">IFERROR(VLOOKUP(CONCATENATE(AM72,AO72),Niveles!$B$3:$F$27,5,0),"")</f>
        <v>8</v>
      </c>
      <c r="AS72" s="128" t="s">
        <v>203</v>
      </c>
      <c r="AT72" s="214" t="s">
        <v>311</v>
      </c>
      <c r="AU72" s="214" t="s">
        <v>312</v>
      </c>
      <c r="AV72" s="128">
        <v>44926</v>
      </c>
      <c r="AW72" s="187"/>
      <c r="AX72" s="187"/>
      <c r="AY72" s="188"/>
      <c r="AZ72" s="184"/>
      <c r="BA72" s="187"/>
      <c r="BB72" s="181"/>
      <c r="BC72" s="129"/>
      <c r="BD72" s="32"/>
      <c r="BE72" s="43"/>
      <c r="BF72" s="35"/>
      <c r="BG72" s="32"/>
      <c r="BH72" s="13"/>
    </row>
    <row r="73" spans="1:60" ht="129.6" customHeight="1" x14ac:dyDescent="0.25">
      <c r="A73" s="335"/>
      <c r="B73" s="338"/>
      <c r="C73" s="301"/>
      <c r="D73" s="341"/>
      <c r="E73" s="283"/>
      <c r="F73" s="283"/>
      <c r="G73" s="14" t="s">
        <v>313</v>
      </c>
      <c r="H73" s="283"/>
      <c r="I73" s="344"/>
      <c r="J73" s="301"/>
      <c r="K73" s="289"/>
      <c r="L73" s="289"/>
      <c r="M73" s="301"/>
      <c r="N73" s="292"/>
      <c r="O73" s="295"/>
      <c r="P73" s="298"/>
      <c r="Q73" s="286"/>
      <c r="R73" s="298"/>
      <c r="S73" s="295"/>
      <c r="T73" s="295"/>
      <c r="U73" s="18">
        <v>2</v>
      </c>
      <c r="V73" s="22" t="s">
        <v>298</v>
      </c>
      <c r="W73" s="22" t="s">
        <v>314</v>
      </c>
      <c r="X73" s="22" t="s">
        <v>315</v>
      </c>
      <c r="Y73" s="16" t="s">
        <v>38</v>
      </c>
      <c r="Z73" s="16" t="s">
        <v>199</v>
      </c>
      <c r="AA73" s="17">
        <f>IFERROR(VLOOKUP(Y72,'4.Criterios'!$H$4:$J$6,3,0)+VLOOKUP(Z72,'4.Criterios'!$H$7:$J$8,3,0),"")</f>
        <v>0.4</v>
      </c>
      <c r="AB73" s="18" t="str">
        <f>IFERROR(VLOOKUP(Y72,Niveles!$H$25:$I$27,2,0),"")</f>
        <v>Probabilidad</v>
      </c>
      <c r="AC73" s="332"/>
      <c r="AD73" s="332"/>
      <c r="AE73" s="16" t="s">
        <v>246</v>
      </c>
      <c r="AF73" s="16" t="s">
        <v>201</v>
      </c>
      <c r="AG73" s="16" t="s">
        <v>202</v>
      </c>
      <c r="AH73" s="19" t="str">
        <f>IFERROR(VLOOKUP(AI73,'4.Criterios'!$C$4:$E$8,3,1),"")</f>
        <v>Muy Baja</v>
      </c>
      <c r="AI73" s="126">
        <f>IFERROR(IF(AB73="Probabilidad",(AI72*(1-AA73)),IF(AB73="Impacto",AI72,"")),"")</f>
        <v>0.14399999999999999</v>
      </c>
      <c r="AJ73" s="19" t="str">
        <f>IFERROR(VLOOKUP(AK73,'4.Criterios'!$C$12:$E$16,3,1),"")</f>
        <v>Moderado</v>
      </c>
      <c r="AK73" s="20">
        <f>IFERROR(IF(AB73="Impacto",(AK72*(1-AA73)),IF(AB73="Probabilidad",AK72,"")),"")</f>
        <v>0.6</v>
      </c>
      <c r="AL73" s="19" t="str">
        <f>IFERROR(VLOOKUP(CONCATENATE(AH73,AJ73),Niveles!$B$3:$E$27,4,0),"")</f>
        <v>Moderado</v>
      </c>
      <c r="AM73" s="295"/>
      <c r="AN73" s="329"/>
      <c r="AO73" s="286"/>
      <c r="AP73" s="329"/>
      <c r="AQ73" s="295"/>
      <c r="AR73" s="295"/>
      <c r="AS73" s="128"/>
      <c r="AT73" s="214"/>
      <c r="AU73" s="128"/>
      <c r="AV73" s="128"/>
      <c r="AW73" s="214"/>
      <c r="AX73" s="214"/>
      <c r="AY73" s="214"/>
      <c r="AZ73" s="214"/>
      <c r="BA73" s="214"/>
      <c r="BB73" s="214"/>
      <c r="BC73" s="131"/>
      <c r="BD73" s="33"/>
      <c r="BE73" s="41"/>
      <c r="BF73" s="36"/>
      <c r="BG73" s="33"/>
      <c r="BH73" s="21"/>
    </row>
    <row r="74" spans="1:60" ht="66" x14ac:dyDescent="0.25">
      <c r="A74" s="335"/>
      <c r="B74" s="338"/>
      <c r="C74" s="301"/>
      <c r="D74" s="341"/>
      <c r="E74" s="283"/>
      <c r="F74" s="283"/>
      <c r="G74" s="14"/>
      <c r="H74" s="283"/>
      <c r="I74" s="344"/>
      <c r="J74" s="301"/>
      <c r="K74" s="289"/>
      <c r="L74" s="289"/>
      <c r="M74" s="301"/>
      <c r="N74" s="292"/>
      <c r="O74" s="295"/>
      <c r="P74" s="298"/>
      <c r="Q74" s="286"/>
      <c r="R74" s="298"/>
      <c r="S74" s="295"/>
      <c r="T74" s="295"/>
      <c r="U74" s="18">
        <v>3</v>
      </c>
      <c r="V74" s="22" t="s">
        <v>298</v>
      </c>
      <c r="W74" s="22" t="s">
        <v>316</v>
      </c>
      <c r="X74" s="22" t="s">
        <v>843</v>
      </c>
      <c r="Y74" s="16" t="s">
        <v>40</v>
      </c>
      <c r="Z74" s="16" t="s">
        <v>199</v>
      </c>
      <c r="AA74" s="17">
        <f>IFERROR(VLOOKUP(Y73,'4.Criterios'!$H$4:$J$6,3,0)+VLOOKUP(Z73,'4.Criterios'!$H$7:$J$8,3,0),"")</f>
        <v>0.4</v>
      </c>
      <c r="AB74" s="18" t="str">
        <f>IFERROR(VLOOKUP(Y73,Niveles!$H$25:$I$27,2,0),"")</f>
        <v>Probabilidad</v>
      </c>
      <c r="AC74" s="332"/>
      <c r="AD74" s="332"/>
      <c r="AE74" s="16" t="s">
        <v>200</v>
      </c>
      <c r="AF74" s="16" t="s">
        <v>201</v>
      </c>
      <c r="AG74" s="16" t="s">
        <v>202</v>
      </c>
      <c r="AH74" s="19" t="str">
        <f>IFERROR(VLOOKUP(AI74,'4.Criterios'!$C$4:$E$8,3,1),"")</f>
        <v>Muy Baja</v>
      </c>
      <c r="AI74" s="126">
        <f>IFERROR(IF(AB74="Probabilidad",(AI73*(1-AA74)),IF(AB74="Impacto",AI73,"")),"")</f>
        <v>8.6399999999999991E-2</v>
      </c>
      <c r="AJ74" s="19" t="str">
        <f>IFERROR(VLOOKUP(AK74,'4.Criterios'!$C$12:$E$16,3,1),"")</f>
        <v>Moderado</v>
      </c>
      <c r="AK74" s="20">
        <f>IFERROR(IF(AB74="Impacto",(AK73*(1-AA74)),IF(AB74="Probabilidad",AK73,"")),"")</f>
        <v>0.6</v>
      </c>
      <c r="AL74" s="19" t="str">
        <f>IFERROR(VLOOKUP(CONCATENATE(AH74,AJ74),Niveles!$B$3:$E$27,4,0),"")</f>
        <v>Moderado</v>
      </c>
      <c r="AM74" s="295"/>
      <c r="AN74" s="329"/>
      <c r="AO74" s="286"/>
      <c r="AP74" s="329"/>
      <c r="AQ74" s="295"/>
      <c r="AR74" s="295"/>
      <c r="AS74" s="128"/>
      <c r="AT74" s="214"/>
      <c r="AU74" s="128"/>
      <c r="AV74" s="128"/>
      <c r="AW74" s="214"/>
      <c r="AX74" s="214"/>
      <c r="AY74" s="214"/>
      <c r="AZ74" s="214"/>
      <c r="BA74" s="214"/>
      <c r="BB74" s="214"/>
      <c r="BC74" s="131"/>
      <c r="BD74" s="33"/>
      <c r="BE74" s="41"/>
      <c r="BF74" s="36"/>
      <c r="BG74" s="33"/>
      <c r="BH74" s="21"/>
    </row>
    <row r="75" spans="1:60" x14ac:dyDescent="0.25">
      <c r="A75" s="335"/>
      <c r="B75" s="338"/>
      <c r="C75" s="301"/>
      <c r="D75" s="341"/>
      <c r="E75" s="283"/>
      <c r="F75" s="283"/>
      <c r="G75" s="14"/>
      <c r="H75" s="283"/>
      <c r="I75" s="344"/>
      <c r="J75" s="301"/>
      <c r="K75" s="289"/>
      <c r="L75" s="289"/>
      <c r="M75" s="301"/>
      <c r="N75" s="292"/>
      <c r="O75" s="295"/>
      <c r="P75" s="298"/>
      <c r="Q75" s="286"/>
      <c r="R75" s="298"/>
      <c r="S75" s="295"/>
      <c r="T75" s="295"/>
      <c r="U75" s="18">
        <v>4</v>
      </c>
      <c r="V75" s="22"/>
      <c r="W75" s="22"/>
      <c r="X75" s="22"/>
      <c r="Y75" s="16"/>
      <c r="Z75" s="16"/>
      <c r="AA75" s="17"/>
      <c r="AB75" s="18"/>
      <c r="AC75" s="332"/>
      <c r="AD75" s="332"/>
      <c r="AE75" s="16"/>
      <c r="AF75" s="16"/>
      <c r="AG75" s="16"/>
      <c r="AH75" s="19" t="str">
        <f>IFERROR(VLOOKUP(AI75,'4.Criterios'!$C$4:$E$8,3,1),"")</f>
        <v/>
      </c>
      <c r="AI75" s="126" t="str">
        <f>IFERROR(IF(AB75="Probabilidad",(AI74*(1-AA75)),IF(AB75="Impacto",AI74,"")),"")</f>
        <v/>
      </c>
      <c r="AJ75" s="19" t="str">
        <f>IFERROR(VLOOKUP(AK75,'4.Criterios'!$C$12:$E$16,3,1),"")</f>
        <v/>
      </c>
      <c r="AK75" s="20" t="str">
        <f>IFERROR(IF(AB75="Impacto",(AK74*(1-AA75)),IF(AB75="Probabilidad",AK74,"")),"")</f>
        <v/>
      </c>
      <c r="AL75" s="19" t="str">
        <f>IFERROR(VLOOKUP(CONCATENATE(AH75,AJ75),Niveles!$B$3:$E$27,4,0),"")</f>
        <v/>
      </c>
      <c r="AM75" s="295"/>
      <c r="AN75" s="329"/>
      <c r="AO75" s="286"/>
      <c r="AP75" s="329"/>
      <c r="AQ75" s="295"/>
      <c r="AR75" s="295"/>
      <c r="AS75" s="128"/>
      <c r="AT75" s="214"/>
      <c r="AU75" s="128"/>
      <c r="AV75" s="128"/>
      <c r="AW75" s="214"/>
      <c r="AX75" s="214"/>
      <c r="AY75" s="214"/>
      <c r="AZ75" s="214"/>
      <c r="BA75" s="214"/>
      <c r="BB75" s="214"/>
      <c r="BC75" s="131"/>
      <c r="BD75" s="33"/>
      <c r="BE75" s="41"/>
      <c r="BF75" s="36"/>
      <c r="BG75" s="33"/>
      <c r="BH75" s="21"/>
    </row>
    <row r="76" spans="1:60" x14ac:dyDescent="0.25">
      <c r="A76" s="335"/>
      <c r="B76" s="338"/>
      <c r="C76" s="301"/>
      <c r="D76" s="341"/>
      <c r="E76" s="283"/>
      <c r="F76" s="283"/>
      <c r="G76" s="14"/>
      <c r="H76" s="283"/>
      <c r="I76" s="344"/>
      <c r="J76" s="301"/>
      <c r="K76" s="289"/>
      <c r="L76" s="289"/>
      <c r="M76" s="301"/>
      <c r="N76" s="292"/>
      <c r="O76" s="295"/>
      <c r="P76" s="298"/>
      <c r="Q76" s="286"/>
      <c r="R76" s="298"/>
      <c r="S76" s="295"/>
      <c r="T76" s="295"/>
      <c r="U76" s="18">
        <v>5</v>
      </c>
      <c r="V76" s="22"/>
      <c r="W76" s="22"/>
      <c r="X76" s="22"/>
      <c r="Y76" s="16"/>
      <c r="Z76" s="16"/>
      <c r="AA76" s="17" t="str">
        <f>IFERROR(VLOOKUP(Y76,'4.Criterios'!$H$4:$J$6,3,0)+VLOOKUP(Z76,'4.Criterios'!$H$7:$J$8,3,0),"")</f>
        <v/>
      </c>
      <c r="AB76" s="18" t="str">
        <f>IFERROR(VLOOKUP(Y76,Niveles!$H$25:$I$27,2,0),"")</f>
        <v/>
      </c>
      <c r="AC76" s="332"/>
      <c r="AD76" s="332"/>
      <c r="AE76" s="16"/>
      <c r="AF76" s="16"/>
      <c r="AG76" s="16"/>
      <c r="AH76" s="19" t="str">
        <f>IFERROR(VLOOKUP(AI76,'4.Criterios'!$C$4:$E$8,3,1),"")</f>
        <v/>
      </c>
      <c r="AI76" s="126" t="str">
        <f>IFERROR(IF(AB76="Probabilidad",(AI75*(1-AA76)),IF(AB76="Impacto",AI75,"")),"")</f>
        <v/>
      </c>
      <c r="AJ76" s="19" t="str">
        <f>IFERROR(VLOOKUP(AK76,'4.Criterios'!$C$12:$E$16,3,1),"")</f>
        <v/>
      </c>
      <c r="AK76" s="20" t="str">
        <f>IFERROR(IF(AB76="Impacto",(AK75*(1-AA76)),IF(AB76="Probabilidad",AK75,"")),"")</f>
        <v/>
      </c>
      <c r="AL76" s="19" t="str">
        <f>IFERROR(VLOOKUP(CONCATENATE(AH76,AJ76),Niveles!$B$3:$E$27,4,0),"")</f>
        <v/>
      </c>
      <c r="AM76" s="295"/>
      <c r="AN76" s="329"/>
      <c r="AO76" s="286"/>
      <c r="AP76" s="329"/>
      <c r="AQ76" s="295"/>
      <c r="AR76" s="295"/>
      <c r="AS76" s="128"/>
      <c r="AT76" s="214"/>
      <c r="AU76" s="128"/>
      <c r="AV76" s="128"/>
      <c r="AW76" s="214"/>
      <c r="AX76" s="214"/>
      <c r="AY76" s="214"/>
      <c r="AZ76" s="214"/>
      <c r="BA76" s="214"/>
      <c r="BB76" s="214"/>
      <c r="BC76" s="131"/>
      <c r="BD76" s="33"/>
      <c r="BE76" s="41"/>
      <c r="BF76" s="36"/>
      <c r="BG76" s="33"/>
      <c r="BH76" s="21"/>
    </row>
    <row r="77" spans="1:60" ht="17.25" thickBot="1" x14ac:dyDescent="0.3">
      <c r="A77" s="336"/>
      <c r="B77" s="339"/>
      <c r="C77" s="302"/>
      <c r="D77" s="342"/>
      <c r="E77" s="284"/>
      <c r="F77" s="284"/>
      <c r="G77" s="23"/>
      <c r="H77" s="284"/>
      <c r="I77" s="345"/>
      <c r="J77" s="302"/>
      <c r="K77" s="290"/>
      <c r="L77" s="290"/>
      <c r="M77" s="302"/>
      <c r="N77" s="293"/>
      <c r="O77" s="296"/>
      <c r="P77" s="299"/>
      <c r="Q77" s="287"/>
      <c r="R77" s="299"/>
      <c r="S77" s="296"/>
      <c r="T77" s="296"/>
      <c r="U77" s="52">
        <v>6</v>
      </c>
      <c r="V77" s="183"/>
      <c r="W77" s="183"/>
      <c r="X77" s="183"/>
      <c r="Y77" s="25"/>
      <c r="Z77" s="25"/>
      <c r="AA77" s="17" t="str">
        <f>IFERROR(VLOOKUP(Y77,'4.Criterios'!$H$4:$J$6,3,0)+VLOOKUP(Z77,'4.Criterios'!$H$7:$J$8,3,0),"")</f>
        <v/>
      </c>
      <c r="AB77" s="18" t="str">
        <f>IFERROR(VLOOKUP(Y77,Niveles!$H$25:$I$27,2,0),"")</f>
        <v/>
      </c>
      <c r="AC77" s="333"/>
      <c r="AD77" s="333"/>
      <c r="AE77" s="25"/>
      <c r="AF77" s="25"/>
      <c r="AG77" s="25"/>
      <c r="AH77" s="26" t="str">
        <f>IFERROR(VLOOKUP(AI77,'4.Criterios'!$C$4:$E$8,3,1),"")</f>
        <v/>
      </c>
      <c r="AI77" s="127" t="str">
        <f>IFERROR(IF(AB77="Probabilidad",(AI76*(1-AA77)),IF(AB77="Impacto",AI76,"")),"")</f>
        <v/>
      </c>
      <c r="AJ77" s="26" t="str">
        <f>IFERROR(VLOOKUP(AK77,'4.Criterios'!$C$12:$E$16,3,1),"")</f>
        <v/>
      </c>
      <c r="AK77" s="27" t="str">
        <f>IFERROR(IF(AB77="Impacto",(AK76*(1-AA77)),IF(AB77="Probabilidad",AK76,"")),"")</f>
        <v/>
      </c>
      <c r="AL77" s="26" t="str">
        <f>IFERROR(VLOOKUP(CONCATENATE(AH77,AJ77),Niveles!$B$3:$E$27,4,0),"")</f>
        <v/>
      </c>
      <c r="AM77" s="296"/>
      <c r="AN77" s="330"/>
      <c r="AO77" s="287"/>
      <c r="AP77" s="330"/>
      <c r="AQ77" s="296"/>
      <c r="AR77" s="296"/>
      <c r="AS77" s="25"/>
      <c r="AT77" s="192"/>
      <c r="AU77" s="192"/>
      <c r="AV77" s="132"/>
      <c r="AW77" s="214"/>
      <c r="AX77" s="214"/>
      <c r="AY77" s="214"/>
      <c r="AZ77" s="214"/>
      <c r="BA77" s="214"/>
      <c r="BB77" s="214"/>
      <c r="BC77" s="133"/>
      <c r="BD77" s="34"/>
      <c r="BE77" s="42"/>
      <c r="BF77" s="37"/>
      <c r="BG77" s="34"/>
      <c r="BH77" s="28"/>
    </row>
    <row r="78" spans="1:60" ht="96.6" customHeight="1" x14ac:dyDescent="0.25">
      <c r="A78" s="334" t="s">
        <v>77</v>
      </c>
      <c r="B78" s="337">
        <v>24</v>
      </c>
      <c r="C78" s="300" t="s">
        <v>208</v>
      </c>
      <c r="D78" s="340" t="s">
        <v>317</v>
      </c>
      <c r="E78" s="282" t="s">
        <v>190</v>
      </c>
      <c r="F78" s="282" t="s">
        <v>318</v>
      </c>
      <c r="G78" s="6" t="s">
        <v>319</v>
      </c>
      <c r="H78" s="282" t="str">
        <f>+CONCATENATE(E78," de los ",D78)</f>
        <v>pérdida de integridad de los Informes de evaluación</v>
      </c>
      <c r="I78" s="343" t="str">
        <f>IF(F78&lt;&gt;"","Las vulnerabilidades de la columna anterior, pueden facilitar "&amp;F78&amp;" generando "&amp;E78&amp;" de "&amp;D78,"")</f>
        <v>Las vulnerabilidades de la columna anterior, pueden facilitar informes incompletos generando pérdida de integridad de Informes de evaluación</v>
      </c>
      <c r="J78" s="300" t="s">
        <v>258</v>
      </c>
      <c r="K78" s="288">
        <v>50</v>
      </c>
      <c r="L78" s="288" t="s">
        <v>320</v>
      </c>
      <c r="M78" s="300" t="s">
        <v>194</v>
      </c>
      <c r="N78" s="291" t="s">
        <v>321</v>
      </c>
      <c r="O78" s="294" t="str">
        <f>IFERROR(VLOOKUP(P78,'4.Criterios'!$D$4:$E$8,2,0),"")</f>
        <v>Media</v>
      </c>
      <c r="P78" s="297">
        <f>IF(K78&lt;&gt;"",VLOOKUP(K78,'4.Criterios'!$A$4:$E$8,4,1),"")</f>
        <v>0.6</v>
      </c>
      <c r="Q78" s="285" t="str">
        <f>IFERROR(VLOOKUP(R78,'4.Criterios'!$D$12:$E$16,2,0),"")</f>
        <v>Mayor</v>
      </c>
      <c r="R78" s="297">
        <f>IFERROR(IF(M78='4.Criterios'!$A$10,VLOOKUP(N78,'4.Criterios'!$A$12:$E$16,4,0),IF(M78='4.Criterios'!$B$10,VLOOKUP(N78,'4.Criterios'!$B$12:$E$16,3,0),"")),)</f>
        <v>0.8</v>
      </c>
      <c r="S78" s="294" t="str">
        <f>IFERROR(VLOOKUP(CONCATENATE(O78,Q78),Niveles!$B$3:$E$27,4,0),"")</f>
        <v>Alto</v>
      </c>
      <c r="T78" s="294">
        <f>IFERROR(VLOOKUP(CONCATENATE(O78,Q78),Niveles!$B$3:$F$27,5,0),"")</f>
        <v>17</v>
      </c>
      <c r="U78" s="10">
        <v>1</v>
      </c>
      <c r="V78" s="180" t="s">
        <v>322</v>
      </c>
      <c r="W78" s="180" t="s">
        <v>323</v>
      </c>
      <c r="X78" s="180" t="s">
        <v>844</v>
      </c>
      <c r="Y78" s="8" t="s">
        <v>38</v>
      </c>
      <c r="Z78" s="8" t="s">
        <v>199</v>
      </c>
      <c r="AA78" s="9">
        <f>IFERROR(VLOOKUP(Y78,'4.Criterios'!$H$4:$J$6,3,0)+VLOOKUP(Z78,'4.Criterios'!$H$7:$J$8,3,0),"")</f>
        <v>0.4</v>
      </c>
      <c r="AB78" s="10" t="str">
        <f>IFERROR(VLOOKUP(Y78,Niveles!$H$25:$I$27,2,0),"")</f>
        <v>Probabilidad</v>
      </c>
      <c r="AC78" s="331">
        <f ca="1">IFERROR(P78-AN78,"")</f>
        <v>0.24</v>
      </c>
      <c r="AD78" s="331">
        <f ca="1">IFERROR(R78-AP78,"")</f>
        <v>0.19999999999999996</v>
      </c>
      <c r="AE78" s="8" t="s">
        <v>200</v>
      </c>
      <c r="AF78" s="8" t="s">
        <v>216</v>
      </c>
      <c r="AG78" s="8" t="s">
        <v>202</v>
      </c>
      <c r="AH78" s="11" t="str">
        <f>IFERROR(VLOOKUP(AI78,'4.Criterios'!$C$4:$E$8,3,1),"")</f>
        <v>Baja</v>
      </c>
      <c r="AI78" s="125">
        <f>IFERROR(IF(AB78="Probabilidad",(P78*(1-AA78)),IF(AB78="Impacto",P78,"")),"")</f>
        <v>0.36</v>
      </c>
      <c r="AJ78" s="11" t="str">
        <f>IFERROR(VLOOKUP(AK78,'4.Criterios'!$C$12:$E$16,3,1),"")</f>
        <v>Mayor</v>
      </c>
      <c r="AK78" s="12">
        <f>IFERROR(IF(AB78="Impacto",(R78*(1-AA78)),IF(AB78="Probabilidad",R78,"")),"")</f>
        <v>0.8</v>
      </c>
      <c r="AL78" s="11" t="str">
        <f>IFERROR(VLOOKUP(CONCATENATE(AH78,AJ78),Niveles!$B$3:$E$27,4,0),"")</f>
        <v>Alto</v>
      </c>
      <c r="AM78" s="294" t="str">
        <f ca="1">OFFSET(AH77,6-COUNTBLANK(AH78:AH83),0,1,1)</f>
        <v>Baja</v>
      </c>
      <c r="AN78" s="328">
        <f ca="1">OFFSET(AI77,6-COUNTBLANK(AI78:AI83),0,1,1)</f>
        <v>0.36</v>
      </c>
      <c r="AO78" s="285" t="str">
        <f ca="1">OFFSET(AJ77,6-COUNTBLANK(AJ78:AJ83),0,1,1)</f>
        <v>Moderado</v>
      </c>
      <c r="AP78" s="328">
        <f ca="1">OFFSET(AK77,6-COUNTBLANK(AK78:AK83),0,1,1)</f>
        <v>0.60000000000000009</v>
      </c>
      <c r="AQ78" s="294" t="str">
        <f ca="1">OFFSET(AL77,6-COUNTBLANK(AL78:AL83),0,1,1)</f>
        <v>Moderado</v>
      </c>
      <c r="AR78" s="294">
        <f ca="1">IFERROR(VLOOKUP(CONCATENATE(AM78,AO78),Niveles!$B$3:$F$27,5,0),"")</f>
        <v>10</v>
      </c>
      <c r="AS78" s="128" t="s">
        <v>217</v>
      </c>
      <c r="AT78" s="214" t="s">
        <v>324</v>
      </c>
      <c r="AU78" s="128" t="s">
        <v>322</v>
      </c>
      <c r="AV78" s="128">
        <v>44926</v>
      </c>
      <c r="AW78" s="187"/>
      <c r="AX78" s="187"/>
      <c r="AY78" s="188"/>
      <c r="AZ78" s="184"/>
      <c r="BA78" s="187"/>
      <c r="BB78" s="181"/>
      <c r="BC78" s="129"/>
      <c r="BD78" s="32"/>
      <c r="BE78" s="43"/>
      <c r="BF78" s="35"/>
      <c r="BG78" s="32"/>
      <c r="BH78" s="13"/>
    </row>
    <row r="79" spans="1:60" ht="41.1" customHeight="1" x14ac:dyDescent="0.25">
      <c r="A79" s="335"/>
      <c r="B79" s="338"/>
      <c r="C79" s="301"/>
      <c r="D79" s="341"/>
      <c r="E79" s="283"/>
      <c r="F79" s="283"/>
      <c r="G79" s="14"/>
      <c r="H79" s="283"/>
      <c r="I79" s="344"/>
      <c r="J79" s="301"/>
      <c r="K79" s="289"/>
      <c r="L79" s="289"/>
      <c r="M79" s="301"/>
      <c r="N79" s="292"/>
      <c r="O79" s="295"/>
      <c r="P79" s="298"/>
      <c r="Q79" s="286"/>
      <c r="R79" s="298"/>
      <c r="S79" s="295"/>
      <c r="T79" s="295"/>
      <c r="U79" s="18">
        <v>2</v>
      </c>
      <c r="V79" s="22" t="s">
        <v>325</v>
      </c>
      <c r="W79" s="22" t="s">
        <v>326</v>
      </c>
      <c r="X79" s="22" t="s">
        <v>327</v>
      </c>
      <c r="Y79" s="16" t="s">
        <v>40</v>
      </c>
      <c r="Z79" s="16" t="s">
        <v>199</v>
      </c>
      <c r="AA79" s="17">
        <f>IFERROR(VLOOKUP(Y79,'4.Criterios'!$H$4:$J$6,3,0)+VLOOKUP(Z79,'4.Criterios'!$H$7:$J$8,3,0),"")</f>
        <v>0.25</v>
      </c>
      <c r="AB79" s="18" t="str">
        <f>IFERROR(VLOOKUP(Y79,Niveles!$H$25:$I$27,2,0),"")</f>
        <v>Impacto</v>
      </c>
      <c r="AC79" s="332"/>
      <c r="AD79" s="332"/>
      <c r="AE79" s="16" t="s">
        <v>200</v>
      </c>
      <c r="AF79" s="16" t="s">
        <v>216</v>
      </c>
      <c r="AG79" s="16" t="s">
        <v>202</v>
      </c>
      <c r="AH79" s="19" t="str">
        <f>IFERROR(VLOOKUP(AI79,'4.Criterios'!$C$4:$E$8,3,1),"")</f>
        <v>Baja</v>
      </c>
      <c r="AI79" s="126">
        <f>IFERROR(IF(AB79="Probabilidad",(AI78*(1-AA79)),IF(AB79="Impacto",AI78,"")),"")</f>
        <v>0.36</v>
      </c>
      <c r="AJ79" s="19" t="str">
        <f>IFERROR(VLOOKUP(AK79,'4.Criterios'!$C$12:$E$16,3,1),"")</f>
        <v>Moderado</v>
      </c>
      <c r="AK79" s="20">
        <f>IFERROR(IF(AB79="Impacto",(AK78*(1-AA79)),IF(AB79="Probabilidad",AK78,"")),"")</f>
        <v>0.60000000000000009</v>
      </c>
      <c r="AL79" s="19" t="str">
        <f>IFERROR(VLOOKUP(CONCATENATE(AH79,AJ79),Niveles!$B$3:$E$27,4,0),"")</f>
        <v>Moderado</v>
      </c>
      <c r="AM79" s="295"/>
      <c r="AN79" s="329"/>
      <c r="AO79" s="286"/>
      <c r="AP79" s="329"/>
      <c r="AQ79" s="295"/>
      <c r="AR79" s="295"/>
      <c r="AS79" s="128"/>
      <c r="AT79" s="214"/>
      <c r="AU79" s="128"/>
      <c r="AV79" s="128"/>
      <c r="AW79" s="214"/>
      <c r="AX79" s="214"/>
      <c r="AY79" s="214"/>
      <c r="AZ79" s="214"/>
      <c r="BA79" s="214"/>
      <c r="BB79" s="214"/>
      <c r="BC79" s="131"/>
      <c r="BD79" s="33"/>
      <c r="BE79" s="41"/>
      <c r="BF79" s="36"/>
      <c r="BG79" s="33"/>
      <c r="BH79" s="21"/>
    </row>
    <row r="80" spans="1:60" x14ac:dyDescent="0.25">
      <c r="A80" s="335"/>
      <c r="B80" s="338"/>
      <c r="C80" s="301"/>
      <c r="D80" s="341"/>
      <c r="E80" s="283"/>
      <c r="F80" s="283"/>
      <c r="G80" s="14"/>
      <c r="H80" s="283"/>
      <c r="I80" s="344"/>
      <c r="J80" s="301"/>
      <c r="K80" s="289"/>
      <c r="L80" s="289"/>
      <c r="M80" s="301"/>
      <c r="N80" s="292"/>
      <c r="O80" s="295"/>
      <c r="P80" s="298"/>
      <c r="Q80" s="286"/>
      <c r="R80" s="298"/>
      <c r="S80" s="295"/>
      <c r="T80" s="295"/>
      <c r="U80" s="18">
        <v>3</v>
      </c>
      <c r="V80" s="22"/>
      <c r="W80" s="22"/>
      <c r="X80" s="22"/>
      <c r="Y80" s="16"/>
      <c r="Z80" s="16"/>
      <c r="AA80" s="17"/>
      <c r="AB80" s="18" t="str">
        <f>IFERROR(VLOOKUP(Y80,Niveles!$H$25:$I$27,2,0),"")</f>
        <v/>
      </c>
      <c r="AC80" s="332"/>
      <c r="AD80" s="332"/>
      <c r="AE80" s="16"/>
      <c r="AF80" s="16"/>
      <c r="AG80" s="16"/>
      <c r="AH80" s="19" t="str">
        <f>IFERROR(VLOOKUP(AI80,'4.Criterios'!$C$4:$E$8,3,1),"")</f>
        <v/>
      </c>
      <c r="AI80" s="126" t="str">
        <f>IFERROR(IF(AB80="Probabilidad",(AI79*(1-AA80)),IF(AB80="Impacto",AI79,"")),"")</f>
        <v/>
      </c>
      <c r="AJ80" s="19" t="str">
        <f>IFERROR(VLOOKUP(AK80,'4.Criterios'!$C$12:$E$16,3,1),"")</f>
        <v/>
      </c>
      <c r="AK80" s="20" t="str">
        <f>IFERROR(IF(AB80="Impacto",(AK79*(1-AA80)),IF(AB80="Probabilidad",AK79,"")),"")</f>
        <v/>
      </c>
      <c r="AL80" s="19" t="str">
        <f>IFERROR(VLOOKUP(CONCATENATE(AH80,AJ80),Niveles!$B$3:$E$27,4,0),"")</f>
        <v/>
      </c>
      <c r="AM80" s="295"/>
      <c r="AN80" s="329"/>
      <c r="AO80" s="286"/>
      <c r="AP80" s="329"/>
      <c r="AQ80" s="295"/>
      <c r="AR80" s="295"/>
      <c r="AS80" s="128"/>
      <c r="AT80" s="214"/>
      <c r="AU80" s="128"/>
      <c r="AV80" s="128"/>
      <c r="AW80" s="214"/>
      <c r="AX80" s="214"/>
      <c r="AY80" s="214"/>
      <c r="AZ80" s="214"/>
      <c r="BA80" s="214"/>
      <c r="BB80" s="214"/>
      <c r="BC80" s="131"/>
      <c r="BD80" s="33"/>
      <c r="BE80" s="41"/>
      <c r="BF80" s="36"/>
      <c r="BG80" s="33"/>
      <c r="BH80" s="21"/>
    </row>
    <row r="81" spans="1:86" x14ac:dyDescent="0.25">
      <c r="A81" s="335"/>
      <c r="B81" s="338"/>
      <c r="C81" s="301"/>
      <c r="D81" s="341"/>
      <c r="E81" s="283"/>
      <c r="F81" s="283"/>
      <c r="G81" s="14"/>
      <c r="H81" s="283"/>
      <c r="I81" s="344"/>
      <c r="J81" s="301"/>
      <c r="K81" s="289"/>
      <c r="L81" s="289"/>
      <c r="M81" s="301"/>
      <c r="N81" s="292"/>
      <c r="O81" s="295"/>
      <c r="P81" s="298"/>
      <c r="Q81" s="286"/>
      <c r="R81" s="298"/>
      <c r="S81" s="295"/>
      <c r="T81" s="295"/>
      <c r="U81" s="18">
        <v>4</v>
      </c>
      <c r="V81" s="22"/>
      <c r="W81" s="22"/>
      <c r="X81" s="22"/>
      <c r="Y81" s="16"/>
      <c r="Z81" s="16"/>
      <c r="AA81" s="17"/>
      <c r="AB81" s="18" t="str">
        <f>IFERROR(VLOOKUP(Y81,Niveles!$H$25:$I$27,2,0),"")</f>
        <v/>
      </c>
      <c r="AC81" s="332"/>
      <c r="AD81" s="332"/>
      <c r="AE81" s="16"/>
      <c r="AF81" s="16"/>
      <c r="AG81" s="16"/>
      <c r="AH81" s="19" t="str">
        <f>IFERROR(VLOOKUP(AI81,'4.Criterios'!$C$4:$E$8,3,1),"")</f>
        <v/>
      </c>
      <c r="AI81" s="126" t="str">
        <f>IFERROR(IF(AB81="Probabilidad",(AI80*(1-AA81)),IF(AB81="Impacto",AI80,"")),"")</f>
        <v/>
      </c>
      <c r="AJ81" s="19" t="str">
        <f>IFERROR(VLOOKUP(AK81,'4.Criterios'!$C$12:$E$16,3,1),"")</f>
        <v/>
      </c>
      <c r="AK81" s="20" t="str">
        <f>IFERROR(IF(AB81="Impacto",(AK80*(1-AA81)),IF(AB81="Probabilidad",AK80,"")),"")</f>
        <v/>
      </c>
      <c r="AL81" s="19" t="str">
        <f>IFERROR(VLOOKUP(CONCATENATE(AH81,AJ81),Niveles!$B$3:$E$27,4,0),"")</f>
        <v/>
      </c>
      <c r="AM81" s="295"/>
      <c r="AN81" s="329"/>
      <c r="AO81" s="286"/>
      <c r="AP81" s="329"/>
      <c r="AQ81" s="295"/>
      <c r="AR81" s="295"/>
      <c r="AS81" s="128"/>
      <c r="AT81" s="214"/>
      <c r="AU81" s="128"/>
      <c r="AV81" s="128"/>
      <c r="AW81" s="214"/>
      <c r="AX81" s="214"/>
      <c r="AY81" s="214"/>
      <c r="AZ81" s="214"/>
      <c r="BA81" s="214"/>
      <c r="BB81" s="214"/>
      <c r="BC81" s="131"/>
      <c r="BD81" s="33"/>
      <c r="BE81" s="41"/>
      <c r="BF81" s="36"/>
      <c r="BG81" s="33"/>
      <c r="BH81" s="21"/>
    </row>
    <row r="82" spans="1:86" x14ac:dyDescent="0.25">
      <c r="A82" s="335"/>
      <c r="B82" s="338"/>
      <c r="C82" s="301"/>
      <c r="D82" s="341"/>
      <c r="E82" s="283"/>
      <c r="F82" s="283"/>
      <c r="G82" s="14"/>
      <c r="H82" s="283"/>
      <c r="I82" s="344"/>
      <c r="J82" s="301"/>
      <c r="K82" s="289"/>
      <c r="L82" s="289"/>
      <c r="M82" s="301"/>
      <c r="N82" s="292"/>
      <c r="O82" s="295"/>
      <c r="P82" s="298"/>
      <c r="Q82" s="286"/>
      <c r="R82" s="298"/>
      <c r="S82" s="295"/>
      <c r="T82" s="295"/>
      <c r="U82" s="18">
        <v>5</v>
      </c>
      <c r="V82" s="22"/>
      <c r="W82" s="22"/>
      <c r="X82" s="22"/>
      <c r="Y82" s="16"/>
      <c r="Z82" s="16"/>
      <c r="AA82" s="17" t="str">
        <f>IFERROR(VLOOKUP(Y82,'4.Criterios'!$H$4:$J$6,3,0)+VLOOKUP(Z82,'4.Criterios'!$H$7:$J$8,3,0),"")</f>
        <v/>
      </c>
      <c r="AB82" s="18" t="str">
        <f>IFERROR(VLOOKUP(Y82,Niveles!$H$25:$I$27,2,0),"")</f>
        <v/>
      </c>
      <c r="AC82" s="332"/>
      <c r="AD82" s="332"/>
      <c r="AE82" s="16"/>
      <c r="AF82" s="16"/>
      <c r="AG82" s="16"/>
      <c r="AH82" s="19" t="str">
        <f>IFERROR(VLOOKUP(AI82,'4.Criterios'!$C$4:$E$8,3,1),"")</f>
        <v/>
      </c>
      <c r="AI82" s="126" t="str">
        <f>IFERROR(IF(AB82="Probabilidad",(AI81*(1-AA82)),IF(AB82="Impacto",AI81,"")),"")</f>
        <v/>
      </c>
      <c r="AJ82" s="19" t="str">
        <f>IFERROR(VLOOKUP(AK82,'4.Criterios'!$C$12:$E$16,3,1),"")</f>
        <v/>
      </c>
      <c r="AK82" s="20" t="str">
        <f>IFERROR(IF(AB82="Impacto",(AK81*(1-AA82)),IF(AB82="Probabilidad",AK81,"")),"")</f>
        <v/>
      </c>
      <c r="AL82" s="19" t="str">
        <f>IFERROR(VLOOKUP(CONCATENATE(AH82,AJ82),Niveles!$B$3:$E$27,4,0),"")</f>
        <v/>
      </c>
      <c r="AM82" s="295"/>
      <c r="AN82" s="329"/>
      <c r="AO82" s="286"/>
      <c r="AP82" s="329"/>
      <c r="AQ82" s="295"/>
      <c r="AR82" s="295"/>
      <c r="AS82" s="128"/>
      <c r="AT82" s="214"/>
      <c r="AU82" s="128"/>
      <c r="AV82" s="128"/>
      <c r="AW82" s="214"/>
      <c r="AX82" s="214"/>
      <c r="AY82" s="214"/>
      <c r="AZ82" s="214"/>
      <c r="BA82" s="214"/>
      <c r="BB82" s="214"/>
      <c r="BC82" s="131"/>
      <c r="BD82" s="33"/>
      <c r="BE82" s="41"/>
      <c r="BF82" s="36"/>
      <c r="BG82" s="33"/>
      <c r="BH82" s="21"/>
    </row>
    <row r="83" spans="1:86" ht="17.25" thickBot="1" x14ac:dyDescent="0.3">
      <c r="A83" s="336"/>
      <c r="B83" s="339"/>
      <c r="C83" s="302"/>
      <c r="D83" s="342"/>
      <c r="E83" s="284"/>
      <c r="F83" s="284"/>
      <c r="G83" s="23"/>
      <c r="H83" s="284"/>
      <c r="I83" s="345"/>
      <c r="J83" s="302"/>
      <c r="K83" s="290"/>
      <c r="L83" s="290"/>
      <c r="M83" s="302"/>
      <c r="N83" s="293"/>
      <c r="O83" s="296"/>
      <c r="P83" s="299"/>
      <c r="Q83" s="287"/>
      <c r="R83" s="299"/>
      <c r="S83" s="296"/>
      <c r="T83" s="296"/>
      <c r="U83" s="52">
        <v>6</v>
      </c>
      <c r="V83" s="183"/>
      <c r="W83" s="183"/>
      <c r="X83" s="183"/>
      <c r="Y83" s="25"/>
      <c r="Z83" s="25"/>
      <c r="AA83" s="17" t="str">
        <f>IFERROR(VLOOKUP(Y83,'4.Criterios'!$H$4:$J$6,3,0)+VLOOKUP(Z83,'4.Criterios'!$H$7:$J$8,3,0),"")</f>
        <v/>
      </c>
      <c r="AB83" s="18" t="str">
        <f>IFERROR(VLOOKUP(Y83,Niveles!$H$25:$I$27,2,0),"")</f>
        <v/>
      </c>
      <c r="AC83" s="333"/>
      <c r="AD83" s="333"/>
      <c r="AE83" s="25"/>
      <c r="AF83" s="25"/>
      <c r="AG83" s="25"/>
      <c r="AH83" s="26" t="str">
        <f>IFERROR(VLOOKUP(AI83,'4.Criterios'!$C$4:$E$8,3,1),"")</f>
        <v/>
      </c>
      <c r="AI83" s="127" t="str">
        <f>IFERROR(IF(AB83="Probabilidad",(AI82*(1-AA83)),IF(AB83="Impacto",AI82,"")),"")</f>
        <v/>
      </c>
      <c r="AJ83" s="26" t="str">
        <f>IFERROR(VLOOKUP(AK83,'4.Criterios'!$C$12:$E$16,3,1),"")</f>
        <v/>
      </c>
      <c r="AK83" s="27" t="str">
        <f>IFERROR(IF(AB83="Impacto",(AK82*(1-AA83)),IF(AB83="Probabilidad",AK82,"")),"")</f>
        <v/>
      </c>
      <c r="AL83" s="26" t="str">
        <f>IFERROR(VLOOKUP(CONCATENATE(AH83,AJ83),Niveles!$B$3:$E$27,4,0),"")</f>
        <v/>
      </c>
      <c r="AM83" s="296"/>
      <c r="AN83" s="330"/>
      <c r="AO83" s="287"/>
      <c r="AP83" s="330"/>
      <c r="AQ83" s="296"/>
      <c r="AR83" s="296"/>
      <c r="AS83" s="25"/>
      <c r="AT83" s="192"/>
      <c r="AU83" s="192"/>
      <c r="AV83" s="132"/>
      <c r="AW83" s="214"/>
      <c r="AX83" s="214"/>
      <c r="AY83" s="214"/>
      <c r="AZ83" s="214"/>
      <c r="BA83" s="214"/>
      <c r="BB83" s="214"/>
      <c r="BC83" s="133"/>
      <c r="BD83" s="34"/>
      <c r="BE83" s="42"/>
      <c r="BF83" s="37"/>
      <c r="BG83" s="34"/>
      <c r="BH83" s="28"/>
    </row>
    <row r="84" spans="1:86" ht="88.5" customHeight="1" x14ac:dyDescent="0.25">
      <c r="A84" s="334" t="s">
        <v>77</v>
      </c>
      <c r="B84" s="337">
        <v>25</v>
      </c>
      <c r="C84" s="300" t="s">
        <v>208</v>
      </c>
      <c r="D84" s="340" t="s">
        <v>328</v>
      </c>
      <c r="E84" s="282" t="s">
        <v>255</v>
      </c>
      <c r="F84" s="282" t="s">
        <v>256</v>
      </c>
      <c r="G84" s="6" t="s">
        <v>329</v>
      </c>
      <c r="H84" s="282" t="str">
        <f>+CONCATENATE(E84," de los ",D84)</f>
        <v xml:space="preserve">pérdida de confidencialidad de los INFORMES / Informe de Auditoría </v>
      </c>
      <c r="I84" s="343" t="str">
        <f>IF(F84&lt;&gt;"","Las vulnerabilidades de la columna anterior, pueden facilitar "&amp;F84&amp;" generando "&amp;E84&amp;" de "&amp;D84,"")</f>
        <v xml:space="preserve">Las vulnerabilidades de la columna anterior, pueden facilitar fuga de información generando pérdida de confidencialidad de INFORMES / Informe de Auditoría </v>
      </c>
      <c r="J84" s="300" t="s">
        <v>192</v>
      </c>
      <c r="K84" s="288">
        <v>2</v>
      </c>
      <c r="L84" s="288" t="s">
        <v>330</v>
      </c>
      <c r="M84" s="300" t="s">
        <v>194</v>
      </c>
      <c r="N84" s="291" t="s">
        <v>212</v>
      </c>
      <c r="O84" s="294" t="str">
        <f>IFERROR(VLOOKUP(P84,'4.Criterios'!$D$4:$E$8,2,0),"")</f>
        <v>Muy Baja</v>
      </c>
      <c r="P84" s="297">
        <f>IF(K84&lt;&gt;"",VLOOKUP(K84,'4.Criterios'!$A$4:$E$8,4,1),"")</f>
        <v>0.2</v>
      </c>
      <c r="Q84" s="285" t="str">
        <f>IFERROR(VLOOKUP(R84,'4.Criterios'!$D$12:$E$16,2,0),"")</f>
        <v>Moderado</v>
      </c>
      <c r="R84" s="297">
        <f>IFERROR(IF(M84='4.Criterios'!$A$10,VLOOKUP(N84,'4.Criterios'!$A$12:$E$16,4,0),IF(M84='4.Criterios'!$B$10,VLOOKUP(N84,'4.Criterios'!$B$12:$E$16,3,0),"")),)</f>
        <v>0.6</v>
      </c>
      <c r="S84" s="294" t="str">
        <f>IFERROR(VLOOKUP(CONCATENATE(O84,Q84),Niveles!$B$3:$E$27,4,0),"")</f>
        <v>Moderado</v>
      </c>
      <c r="T84" s="294">
        <f>IFERROR(VLOOKUP(CONCATENATE(O84,Q84),Niveles!$B$3:$F$27,5,0),"")</f>
        <v>8</v>
      </c>
      <c r="U84" s="10">
        <v>1</v>
      </c>
      <c r="V84" s="180" t="s">
        <v>331</v>
      </c>
      <c r="W84" s="180" t="s">
        <v>332</v>
      </c>
      <c r="X84" s="180" t="s">
        <v>845</v>
      </c>
      <c r="Y84" s="8" t="s">
        <v>38</v>
      </c>
      <c r="Z84" s="8" t="s">
        <v>199</v>
      </c>
      <c r="AA84" s="9">
        <f>IFERROR(VLOOKUP(Y84,'4.Criterios'!$H$4:$J$6,3,0)+VLOOKUP(Z84,'4.Criterios'!$H$7:$J$8,3,0),"")</f>
        <v>0.4</v>
      </c>
      <c r="AB84" s="10" t="str">
        <f>IFERROR(VLOOKUP(Y84,Niveles!$H$25:$I$27,2,0),"")</f>
        <v>Probabilidad</v>
      </c>
      <c r="AC84" s="331">
        <f ca="1">IFERROR(P84-AN84,"")</f>
        <v>8.0000000000000016E-2</v>
      </c>
      <c r="AD84" s="331">
        <f ca="1">IFERROR(R84-AP84,"")</f>
        <v>0.15000000000000002</v>
      </c>
      <c r="AE84" s="8" t="s">
        <v>200</v>
      </c>
      <c r="AF84" s="8" t="s">
        <v>201</v>
      </c>
      <c r="AG84" s="8" t="s">
        <v>202</v>
      </c>
      <c r="AH84" s="11" t="str">
        <f>IFERROR(VLOOKUP(AI84,'4.Criterios'!$C$4:$E$8,3,1),"")</f>
        <v>Muy Baja</v>
      </c>
      <c r="AI84" s="125">
        <f>IFERROR(IF(AB84="Probabilidad",(P84*(1-AA84)),IF(AB84="Impacto",P84,"")),"")</f>
        <v>0.12</v>
      </c>
      <c r="AJ84" s="11" t="str">
        <f>IFERROR(VLOOKUP(AK84,'4.Criterios'!$C$12:$E$16,3,1),"")</f>
        <v>Moderado</v>
      </c>
      <c r="AK84" s="12">
        <f>IFERROR(IF(AB84="Impacto",(R84*(1-AA84)),IF(AB84="Probabilidad",R84,"")),"")</f>
        <v>0.6</v>
      </c>
      <c r="AL84" s="11" t="str">
        <f>IFERROR(VLOOKUP(CONCATENATE(AH84,AJ84),Niveles!$B$3:$E$27,4,0),"")</f>
        <v>Moderado</v>
      </c>
      <c r="AM84" s="294" t="str">
        <f ca="1">OFFSET(AH83,6-COUNTBLANK(AH84:AH89),0,1,1)</f>
        <v>Muy Baja</v>
      </c>
      <c r="AN84" s="328">
        <f ca="1">OFFSET(AI83,6-COUNTBLANK(AI84:AI89),0,1,1)</f>
        <v>0.12</v>
      </c>
      <c r="AO84" s="285" t="str">
        <f ca="1">OFFSET(AJ83,6-COUNTBLANK(AJ84:AJ89),0,1,1)</f>
        <v>Moderado</v>
      </c>
      <c r="AP84" s="328">
        <f ca="1">OFFSET(AK83,6-COUNTBLANK(AK84:AK89),0,1,1)</f>
        <v>0.44999999999999996</v>
      </c>
      <c r="AQ84" s="294" t="str">
        <f ca="1">OFFSET(AL83,6-COUNTBLANK(AL84:AL89),0,1,1)</f>
        <v>Moderado</v>
      </c>
      <c r="AR84" s="294">
        <f ca="1">IFERROR(VLOOKUP(CONCATENATE(AM84,AO84),Niveles!$B$3:$F$27,5,0),"")</f>
        <v>8</v>
      </c>
      <c r="AS84" s="128" t="s">
        <v>217</v>
      </c>
      <c r="AT84" s="214" t="s">
        <v>333</v>
      </c>
      <c r="AU84" s="128" t="s">
        <v>322</v>
      </c>
      <c r="AV84" s="128">
        <v>44926</v>
      </c>
      <c r="AW84" s="187"/>
      <c r="AX84" s="187"/>
      <c r="AY84" s="188"/>
      <c r="AZ84" s="184"/>
      <c r="BA84" s="187"/>
      <c r="BB84" s="181"/>
      <c r="BC84" s="129"/>
      <c r="BD84" s="32"/>
      <c r="BE84" s="43"/>
      <c r="BF84" s="35"/>
      <c r="BG84" s="32"/>
      <c r="BH84" s="13"/>
    </row>
    <row r="85" spans="1:86" ht="33" x14ac:dyDescent="0.25">
      <c r="A85" s="335"/>
      <c r="B85" s="338"/>
      <c r="C85" s="301"/>
      <c r="D85" s="341"/>
      <c r="E85" s="283"/>
      <c r="F85" s="283"/>
      <c r="G85" s="14"/>
      <c r="H85" s="283"/>
      <c r="I85" s="344"/>
      <c r="J85" s="301"/>
      <c r="K85" s="289"/>
      <c r="L85" s="289"/>
      <c r="M85" s="301"/>
      <c r="N85" s="292"/>
      <c r="O85" s="295"/>
      <c r="P85" s="298"/>
      <c r="Q85" s="286"/>
      <c r="R85" s="298"/>
      <c r="S85" s="295"/>
      <c r="T85" s="295"/>
      <c r="U85" s="18">
        <v>2</v>
      </c>
      <c r="V85" s="22" t="s">
        <v>334</v>
      </c>
      <c r="W85" s="22" t="s">
        <v>335</v>
      </c>
      <c r="X85" s="22" t="s">
        <v>336</v>
      </c>
      <c r="Y85" s="16" t="s">
        <v>40</v>
      </c>
      <c r="Z85" s="16" t="s">
        <v>199</v>
      </c>
      <c r="AA85" s="17">
        <f>IFERROR(VLOOKUP(Y85,'4.Criterios'!$H$4:$J$6,3,0)+VLOOKUP(Z85,'4.Criterios'!$H$7:$J$8,3,0),"")</f>
        <v>0.25</v>
      </c>
      <c r="AB85" s="18" t="str">
        <f>IFERROR(VLOOKUP(Y85,Niveles!$H$25:$I$27,2,0),"")</f>
        <v>Impacto</v>
      </c>
      <c r="AC85" s="332"/>
      <c r="AD85" s="332"/>
      <c r="AE85" s="16" t="s">
        <v>200</v>
      </c>
      <c r="AF85" s="16" t="s">
        <v>201</v>
      </c>
      <c r="AG85" s="16" t="s">
        <v>247</v>
      </c>
      <c r="AH85" s="19" t="str">
        <f>IFERROR(VLOOKUP(AI85,'4.Criterios'!$C$4:$E$8,3,1),"")</f>
        <v>Muy Baja</v>
      </c>
      <c r="AI85" s="126">
        <f>IFERROR(IF(AB85="Probabilidad",(AI84*(1-AA85)),IF(AB85="Impacto",AI84,"")),"")</f>
        <v>0.12</v>
      </c>
      <c r="AJ85" s="19" t="str">
        <f>IFERROR(VLOOKUP(AK85,'4.Criterios'!$C$12:$E$16,3,1),"")</f>
        <v>Moderado</v>
      </c>
      <c r="AK85" s="20">
        <f>IFERROR(IF(AB85="Impacto",(AK84*(1-AA85)),IF(AB85="Probabilidad",AK84,"")),"")</f>
        <v>0.44999999999999996</v>
      </c>
      <c r="AL85" s="19" t="str">
        <f>IFERROR(VLOOKUP(CONCATENATE(AH85,AJ85),Niveles!$B$3:$E$27,4,0),"")</f>
        <v>Moderado</v>
      </c>
      <c r="AM85" s="295"/>
      <c r="AN85" s="329"/>
      <c r="AO85" s="286"/>
      <c r="AP85" s="329"/>
      <c r="AQ85" s="295"/>
      <c r="AR85" s="295"/>
      <c r="AS85" s="128"/>
      <c r="AT85" s="214"/>
      <c r="AU85" s="128"/>
      <c r="AV85" s="128"/>
      <c r="AW85" s="214"/>
      <c r="AX85" s="214"/>
      <c r="AY85" s="214"/>
      <c r="AZ85" s="214"/>
      <c r="BA85" s="214"/>
      <c r="BB85" s="214"/>
      <c r="BC85" s="131"/>
      <c r="BD85" s="33"/>
      <c r="BE85" s="41"/>
      <c r="BF85" s="36"/>
      <c r="BG85" s="33"/>
      <c r="BH85" s="21"/>
    </row>
    <row r="86" spans="1:86" x14ac:dyDescent="0.25">
      <c r="A86" s="335"/>
      <c r="B86" s="338"/>
      <c r="C86" s="301"/>
      <c r="D86" s="341"/>
      <c r="E86" s="283"/>
      <c r="F86" s="283"/>
      <c r="G86" s="14"/>
      <c r="H86" s="283"/>
      <c r="I86" s="344"/>
      <c r="J86" s="301"/>
      <c r="K86" s="289"/>
      <c r="L86" s="289"/>
      <c r="M86" s="301"/>
      <c r="N86" s="292"/>
      <c r="O86" s="295"/>
      <c r="P86" s="298"/>
      <c r="Q86" s="286"/>
      <c r="R86" s="298"/>
      <c r="S86" s="295"/>
      <c r="T86" s="295"/>
      <c r="U86" s="18">
        <v>3</v>
      </c>
      <c r="V86" s="22"/>
      <c r="W86" s="22"/>
      <c r="X86" s="22"/>
      <c r="Y86" s="16"/>
      <c r="Z86" s="16"/>
      <c r="AA86" s="17"/>
      <c r="AB86" s="18"/>
      <c r="AC86" s="332"/>
      <c r="AD86" s="332"/>
      <c r="AE86" s="16"/>
      <c r="AF86" s="16"/>
      <c r="AG86" s="16"/>
      <c r="AH86" s="19" t="str">
        <f>IFERROR(VLOOKUP(AI86,'4.Criterios'!$C$4:$E$8,3,1),"")</f>
        <v/>
      </c>
      <c r="AI86" s="126" t="str">
        <f>IFERROR(IF(AB86="Probabilidad",(AI85*(1-AA86)),IF(AB86="Impacto",AI85,"")),"")</f>
        <v/>
      </c>
      <c r="AJ86" s="19" t="str">
        <f>IFERROR(VLOOKUP(AK86,'4.Criterios'!$C$12:$E$16,3,1),"")</f>
        <v/>
      </c>
      <c r="AK86" s="20" t="str">
        <f>IFERROR(IF(AB86="Impacto",(AK85*(1-AA86)),IF(AB86="Probabilidad",AK85,"")),"")</f>
        <v/>
      </c>
      <c r="AL86" s="19" t="str">
        <f>IFERROR(VLOOKUP(CONCATENATE(AH86,AJ86),Niveles!$B$3:$E$27,4,0),"")</f>
        <v/>
      </c>
      <c r="AM86" s="295"/>
      <c r="AN86" s="329"/>
      <c r="AO86" s="286"/>
      <c r="AP86" s="329"/>
      <c r="AQ86" s="295"/>
      <c r="AR86" s="295"/>
      <c r="AS86" s="128"/>
      <c r="AT86" s="214"/>
      <c r="AU86" s="128"/>
      <c r="AV86" s="128"/>
      <c r="AW86" s="214"/>
      <c r="AX86" s="214"/>
      <c r="AY86" s="214"/>
      <c r="AZ86" s="214"/>
      <c r="BA86" s="214"/>
      <c r="BB86" s="214"/>
      <c r="BC86" s="131"/>
      <c r="BD86" s="33"/>
      <c r="BE86" s="41"/>
      <c r="BF86" s="36"/>
      <c r="BG86" s="33"/>
      <c r="BH86" s="21"/>
    </row>
    <row r="87" spans="1:86" x14ac:dyDescent="0.25">
      <c r="A87" s="335"/>
      <c r="B87" s="338"/>
      <c r="C87" s="301"/>
      <c r="D87" s="341"/>
      <c r="E87" s="283"/>
      <c r="F87" s="283"/>
      <c r="G87" s="14"/>
      <c r="H87" s="283"/>
      <c r="I87" s="344"/>
      <c r="J87" s="301"/>
      <c r="K87" s="289"/>
      <c r="L87" s="289"/>
      <c r="M87" s="301"/>
      <c r="N87" s="292"/>
      <c r="O87" s="295"/>
      <c r="P87" s="298"/>
      <c r="Q87" s="286"/>
      <c r="R87" s="298"/>
      <c r="S87" s="295"/>
      <c r="T87" s="295"/>
      <c r="U87" s="18">
        <v>4</v>
      </c>
      <c r="V87" s="22"/>
      <c r="W87" s="22"/>
      <c r="X87" s="22"/>
      <c r="Y87" s="16"/>
      <c r="Z87" s="16"/>
      <c r="AA87" s="17"/>
      <c r="AB87" s="18"/>
      <c r="AC87" s="332"/>
      <c r="AD87" s="332"/>
      <c r="AE87" s="16"/>
      <c r="AF87" s="16"/>
      <c r="AG87" s="16"/>
      <c r="AH87" s="19" t="str">
        <f>IFERROR(VLOOKUP(AI87,'4.Criterios'!$C$4:$E$8,3,1),"")</f>
        <v/>
      </c>
      <c r="AI87" s="126" t="str">
        <f>IFERROR(IF(AB87="Probabilidad",(AI86*(1-AA87)),IF(AB87="Impacto",AI86,"")),"")</f>
        <v/>
      </c>
      <c r="AJ87" s="19" t="str">
        <f>IFERROR(VLOOKUP(AK87,'4.Criterios'!$C$12:$E$16,3,1),"")</f>
        <v/>
      </c>
      <c r="AK87" s="20" t="str">
        <f>IFERROR(IF(AB87="Impacto",(AK86*(1-AA87)),IF(AB87="Probabilidad",AK86,"")),"")</f>
        <v/>
      </c>
      <c r="AL87" s="19" t="str">
        <f>IFERROR(VLOOKUP(CONCATENATE(AH87,AJ87),Niveles!$B$3:$E$27,4,0),"")</f>
        <v/>
      </c>
      <c r="AM87" s="295"/>
      <c r="AN87" s="329"/>
      <c r="AO87" s="286"/>
      <c r="AP87" s="329"/>
      <c r="AQ87" s="295"/>
      <c r="AR87" s="295"/>
      <c r="AS87" s="128"/>
      <c r="AT87" s="214"/>
      <c r="AU87" s="128"/>
      <c r="AV87" s="128"/>
      <c r="AW87" s="214"/>
      <c r="AX87" s="214"/>
      <c r="AY87" s="214"/>
      <c r="AZ87" s="214"/>
      <c r="BA87" s="214"/>
      <c r="BB87" s="214"/>
      <c r="BC87" s="131"/>
      <c r="BD87" s="33"/>
      <c r="BE87" s="41"/>
      <c r="BF87" s="36"/>
      <c r="BG87" s="33"/>
      <c r="BH87" s="21"/>
    </row>
    <row r="88" spans="1:86" x14ac:dyDescent="0.25">
      <c r="A88" s="335"/>
      <c r="B88" s="338"/>
      <c r="C88" s="301"/>
      <c r="D88" s="341"/>
      <c r="E88" s="283"/>
      <c r="F88" s="283"/>
      <c r="G88" s="14"/>
      <c r="H88" s="283"/>
      <c r="I88" s="344"/>
      <c r="J88" s="301"/>
      <c r="K88" s="289"/>
      <c r="L88" s="289"/>
      <c r="M88" s="301"/>
      <c r="N88" s="292"/>
      <c r="O88" s="295"/>
      <c r="P88" s="298"/>
      <c r="Q88" s="286"/>
      <c r="R88" s="298"/>
      <c r="S88" s="295"/>
      <c r="T88" s="295"/>
      <c r="U88" s="18">
        <v>5</v>
      </c>
      <c r="V88" s="22"/>
      <c r="W88" s="22"/>
      <c r="X88" s="22"/>
      <c r="Y88" s="16"/>
      <c r="Z88" s="16"/>
      <c r="AA88" s="17"/>
      <c r="AB88" s="18"/>
      <c r="AC88" s="332"/>
      <c r="AD88" s="332"/>
      <c r="AE88" s="16"/>
      <c r="AF88" s="16"/>
      <c r="AG88" s="16"/>
      <c r="AH88" s="19" t="str">
        <f>IFERROR(VLOOKUP(AI88,'4.Criterios'!$C$4:$E$8,3,1),"")</f>
        <v/>
      </c>
      <c r="AI88" s="126" t="str">
        <f>IFERROR(IF(AB88="Probabilidad",(AI87*(1-AA88)),IF(AB88="Impacto",AI87,"")),"")</f>
        <v/>
      </c>
      <c r="AJ88" s="19" t="str">
        <f>IFERROR(VLOOKUP(AK88,'4.Criterios'!$C$12:$E$16,3,1),"")</f>
        <v/>
      </c>
      <c r="AK88" s="20" t="str">
        <f>IFERROR(IF(AB88="Impacto",(AK87*(1-AA88)),IF(AB88="Probabilidad",AK87,"")),"")</f>
        <v/>
      </c>
      <c r="AL88" s="19" t="str">
        <f>IFERROR(VLOOKUP(CONCATENATE(AH88,AJ88),Niveles!$B$3:$E$27,4,0),"")</f>
        <v/>
      </c>
      <c r="AM88" s="295"/>
      <c r="AN88" s="329"/>
      <c r="AO88" s="286"/>
      <c r="AP88" s="329"/>
      <c r="AQ88" s="295"/>
      <c r="AR88" s="295"/>
      <c r="AS88" s="128"/>
      <c r="AT88" s="214"/>
      <c r="AU88" s="128"/>
      <c r="AV88" s="128"/>
      <c r="AW88" s="214"/>
      <c r="AX88" s="214"/>
      <c r="AY88" s="214"/>
      <c r="AZ88" s="214"/>
      <c r="BA88" s="214"/>
      <c r="BB88" s="214"/>
      <c r="BC88" s="131"/>
      <c r="BD88" s="33"/>
      <c r="BE88" s="41"/>
      <c r="BF88" s="36"/>
      <c r="BG88" s="33"/>
      <c r="BH88" s="21"/>
    </row>
    <row r="89" spans="1:86" ht="17.25" thickBot="1" x14ac:dyDescent="0.3">
      <c r="A89" s="336"/>
      <c r="B89" s="339"/>
      <c r="C89" s="302"/>
      <c r="D89" s="342"/>
      <c r="E89" s="284"/>
      <c r="F89" s="284"/>
      <c r="G89" s="23"/>
      <c r="H89" s="284"/>
      <c r="I89" s="345"/>
      <c r="J89" s="302"/>
      <c r="K89" s="290"/>
      <c r="L89" s="290"/>
      <c r="M89" s="302"/>
      <c r="N89" s="293"/>
      <c r="O89" s="296"/>
      <c r="P89" s="299"/>
      <c r="Q89" s="287"/>
      <c r="R89" s="299"/>
      <c r="S89" s="296"/>
      <c r="T89" s="296"/>
      <c r="U89" s="52">
        <v>6</v>
      </c>
      <c r="V89" s="183"/>
      <c r="W89" s="183"/>
      <c r="X89" s="183"/>
      <c r="Y89" s="25"/>
      <c r="Z89" s="25"/>
      <c r="AA89" s="17" t="str">
        <f>IFERROR(VLOOKUP(Y89,'4.Criterios'!$H$4:$J$6,3,0)+VLOOKUP(Z89,'4.Criterios'!$H$7:$J$8,3,0),"")</f>
        <v/>
      </c>
      <c r="AB89" s="18" t="str">
        <f>IFERROR(VLOOKUP(Y89,Niveles!$H$25:$I$27,2,0),"")</f>
        <v/>
      </c>
      <c r="AC89" s="333"/>
      <c r="AD89" s="333"/>
      <c r="AE89" s="25"/>
      <c r="AF89" s="25"/>
      <c r="AG89" s="25"/>
      <c r="AH89" s="26" t="str">
        <f>IFERROR(VLOOKUP(AI89,'4.Criterios'!$C$4:$E$8,3,1),"")</f>
        <v/>
      </c>
      <c r="AI89" s="127" t="str">
        <f>IFERROR(IF(AB89="Probabilidad",(AI88*(1-AA89)),IF(AB89="Impacto",AI88,"")),"")</f>
        <v/>
      </c>
      <c r="AJ89" s="26" t="str">
        <f>IFERROR(VLOOKUP(AK89,'4.Criterios'!$C$12:$E$16,3,1),"")</f>
        <v/>
      </c>
      <c r="AK89" s="27" t="str">
        <f>IFERROR(IF(AB89="Impacto",(AK88*(1-AA89)),IF(AB89="Probabilidad",AK88,"")),"")</f>
        <v/>
      </c>
      <c r="AL89" s="26" t="str">
        <f>IFERROR(VLOOKUP(CONCATENATE(AH89,AJ89),Niveles!$B$3:$E$27,4,0),"")</f>
        <v/>
      </c>
      <c r="AM89" s="296"/>
      <c r="AN89" s="330"/>
      <c r="AO89" s="287"/>
      <c r="AP89" s="330"/>
      <c r="AQ89" s="296"/>
      <c r="AR89" s="296"/>
      <c r="AS89" s="25"/>
      <c r="AT89" s="192"/>
      <c r="AU89" s="192"/>
      <c r="AV89" s="132"/>
      <c r="AW89" s="214"/>
      <c r="AX89" s="214"/>
      <c r="AY89" s="214"/>
      <c r="AZ89" s="214"/>
      <c r="BA89" s="214"/>
      <c r="BB89" s="214"/>
      <c r="BC89" s="133"/>
      <c r="BD89" s="34"/>
      <c r="BE89" s="42"/>
      <c r="BF89" s="37"/>
      <c r="BG89" s="34"/>
      <c r="BH89" s="28"/>
    </row>
    <row r="90" spans="1:86" ht="77.099999999999994" customHeight="1" x14ac:dyDescent="0.25">
      <c r="A90" s="334" t="s">
        <v>77</v>
      </c>
      <c r="B90" s="337">
        <v>26</v>
      </c>
      <c r="C90" s="300" t="s">
        <v>208</v>
      </c>
      <c r="D90" s="340" t="s">
        <v>337</v>
      </c>
      <c r="E90" s="282" t="s">
        <v>190</v>
      </c>
      <c r="F90" s="282" t="s">
        <v>338</v>
      </c>
      <c r="G90" s="6" t="s">
        <v>319</v>
      </c>
      <c r="H90" s="282" t="str">
        <f>+CONCATENATE(E90," de los ",D90)</f>
        <v>pérdida de integridad de los Informes a organismos de inspección, vigilancia y control (remitidos por la unidad de control interno).</v>
      </c>
      <c r="I90" s="343" t="str">
        <f>IF(F90&lt;&gt;"","Las vulnerabilidades de la columna anterior, pueden facilitar "&amp;F90&amp;" generando "&amp;E90&amp;" de "&amp;D90,"")</f>
        <v>Las vulnerabilidades de la columna anterior, pueden facilitar Incumplimiento de los términos legales para remitir los informes generando pérdida de integridad de Informes a organismos de inspección, vigilancia y control (remitidos por la unidad de control interno).</v>
      </c>
      <c r="J90" s="300" t="s">
        <v>192</v>
      </c>
      <c r="K90" s="288">
        <v>50</v>
      </c>
      <c r="L90" s="288" t="s">
        <v>339</v>
      </c>
      <c r="M90" s="300" t="s">
        <v>194</v>
      </c>
      <c r="N90" s="291" t="s">
        <v>321</v>
      </c>
      <c r="O90" s="294" t="str">
        <f>IFERROR(VLOOKUP(P90,'4.Criterios'!$D$4:$E$8,2,0),"")</f>
        <v>Media</v>
      </c>
      <c r="P90" s="297">
        <f>IF(K90&lt;&gt;"",VLOOKUP(K90,'4.Criterios'!$A$4:$E$8,4,1),"")</f>
        <v>0.6</v>
      </c>
      <c r="Q90" s="285" t="str">
        <f>IFERROR(VLOOKUP(R90,'4.Criterios'!$D$12:$E$16,2,0),"")</f>
        <v>Mayor</v>
      </c>
      <c r="R90" s="297">
        <f>IFERROR(IF(M90='4.Criterios'!$A$10,VLOOKUP(N90,'4.Criterios'!$A$12:$E$16,4,0),IF(M90='4.Criterios'!$B$10,VLOOKUP(N90,'4.Criterios'!$B$12:$E$16,3,0),"")),)</f>
        <v>0.8</v>
      </c>
      <c r="S90" s="294" t="str">
        <f>IFERROR(VLOOKUP(CONCATENATE(O90,Q90),Niveles!$B$3:$E$27,4,0),"")</f>
        <v>Alto</v>
      </c>
      <c r="T90" s="294">
        <f>IFERROR(VLOOKUP(CONCATENATE(O90,Q90),Niveles!$B$3:$F$27,5,0),"")</f>
        <v>17</v>
      </c>
      <c r="U90" s="10">
        <v>1</v>
      </c>
      <c r="V90" s="180" t="s">
        <v>322</v>
      </c>
      <c r="W90" s="180" t="s">
        <v>323</v>
      </c>
      <c r="X90" s="180" t="s">
        <v>846</v>
      </c>
      <c r="Y90" s="8" t="s">
        <v>38</v>
      </c>
      <c r="Z90" s="8" t="s">
        <v>199</v>
      </c>
      <c r="AA90" s="9">
        <f>IFERROR(VLOOKUP(Y90,'4.Criterios'!$H$4:$J$6,3,0)+VLOOKUP(Z90,'4.Criterios'!$H$7:$J$8,3,0),"")</f>
        <v>0.4</v>
      </c>
      <c r="AB90" s="10" t="str">
        <f>IFERROR(VLOOKUP(Y90,Niveles!$H$25:$I$27,2,0),"")</f>
        <v>Probabilidad</v>
      </c>
      <c r="AC90" s="331">
        <f ca="1">IFERROR(P90-AN90,"")</f>
        <v>0.24</v>
      </c>
      <c r="AD90" s="331">
        <f ca="1">IFERROR(R90-AP90,"")</f>
        <v>0</v>
      </c>
      <c r="AE90" s="8" t="s">
        <v>200</v>
      </c>
      <c r="AF90" s="8" t="s">
        <v>216</v>
      </c>
      <c r="AG90" s="8" t="s">
        <v>202</v>
      </c>
      <c r="AH90" s="11" t="str">
        <f>IFERROR(VLOOKUP(AI90,'4.Criterios'!$C$4:$E$8,3,1),"")</f>
        <v>Baja</v>
      </c>
      <c r="AI90" s="125">
        <f>IFERROR(IF(AB90="Probabilidad",(P90*(1-AA90)),IF(AB90="Impacto",P90,"")),"")</f>
        <v>0.36</v>
      </c>
      <c r="AJ90" s="11" t="str">
        <f>IFERROR(VLOOKUP(AK90,'4.Criterios'!$C$12:$E$16,3,1),"")</f>
        <v>Mayor</v>
      </c>
      <c r="AK90" s="12">
        <f>IFERROR(IF(AB90="Impacto",(R90*(1-AA90)),IF(AB90="Probabilidad",R90,"")),"")</f>
        <v>0.8</v>
      </c>
      <c r="AL90" s="11" t="str">
        <f>IFERROR(VLOOKUP(CONCATENATE(AH90,AJ90),Niveles!$B$3:$E$27,4,0),"")</f>
        <v>Alto</v>
      </c>
      <c r="AM90" s="294" t="str">
        <f ca="1">OFFSET(AH89,6-COUNTBLANK(AH90:AH95),0,1,1)</f>
        <v>Baja</v>
      </c>
      <c r="AN90" s="328">
        <f ca="1">OFFSET(AI89,6-COUNTBLANK(AI90:AI95),0,1,1)</f>
        <v>0.36</v>
      </c>
      <c r="AO90" s="285" t="str">
        <f ca="1">OFFSET(AJ89,6-COUNTBLANK(AJ90:AJ95),0,1,1)</f>
        <v>Mayor</v>
      </c>
      <c r="AP90" s="328">
        <f ca="1">OFFSET(AK89,6-COUNTBLANK(AK90:AK95),0,1,1)</f>
        <v>0.8</v>
      </c>
      <c r="AQ90" s="294" t="str">
        <f ca="1">OFFSET(AL89,6-COUNTBLANK(AL90:AL95),0,1,1)</f>
        <v>Alto</v>
      </c>
      <c r="AR90" s="294">
        <f ca="1">IFERROR(VLOOKUP(CONCATENATE(AM90,AO90),Niveles!$B$3:$F$27,5,0),"")</f>
        <v>16</v>
      </c>
      <c r="AS90" s="128" t="s">
        <v>228</v>
      </c>
      <c r="AT90" s="214" t="s">
        <v>340</v>
      </c>
      <c r="AU90" s="128" t="s">
        <v>341</v>
      </c>
      <c r="AV90" s="128">
        <v>44286</v>
      </c>
      <c r="AW90" s="187"/>
      <c r="AX90" s="187"/>
      <c r="AY90" s="188"/>
      <c r="AZ90" s="184"/>
      <c r="BA90" s="187"/>
      <c r="BB90" s="181"/>
      <c r="BC90" s="129"/>
      <c r="BD90" s="32"/>
      <c r="BE90" s="43"/>
      <c r="BF90" s="35"/>
      <c r="BG90" s="32"/>
      <c r="BH90" s="13"/>
      <c r="BS90" s="103"/>
      <c r="BT90" s="103"/>
      <c r="BU90" s="103"/>
      <c r="BV90" s="103"/>
      <c r="BW90" s="103"/>
      <c r="BX90" s="103"/>
      <c r="BY90" s="103"/>
      <c r="BZ90" s="103"/>
      <c r="CA90" s="103"/>
      <c r="CB90" s="103"/>
      <c r="CC90" s="103"/>
      <c r="CD90" s="103"/>
      <c r="CE90" s="103"/>
      <c r="CF90" s="103"/>
      <c r="CG90" s="103"/>
      <c r="CH90" s="103"/>
    </row>
    <row r="91" spans="1:86" ht="50.1" customHeight="1" x14ac:dyDescent="0.25">
      <c r="A91" s="335"/>
      <c r="B91" s="338"/>
      <c r="C91" s="301"/>
      <c r="D91" s="341"/>
      <c r="E91" s="283"/>
      <c r="F91" s="283"/>
      <c r="G91" s="14" t="s">
        <v>342</v>
      </c>
      <c r="H91" s="283"/>
      <c r="I91" s="344"/>
      <c r="J91" s="301"/>
      <c r="K91" s="289"/>
      <c r="L91" s="289"/>
      <c r="M91" s="301"/>
      <c r="N91" s="292"/>
      <c r="O91" s="295"/>
      <c r="P91" s="298"/>
      <c r="Q91" s="286"/>
      <c r="R91" s="298"/>
      <c r="S91" s="295"/>
      <c r="T91" s="295"/>
      <c r="U91" s="18">
        <v>2</v>
      </c>
      <c r="V91" s="22"/>
      <c r="W91" s="22"/>
      <c r="X91" s="22"/>
      <c r="Y91" s="16"/>
      <c r="Z91" s="16"/>
      <c r="AA91" s="17"/>
      <c r="AB91" s="18"/>
      <c r="AC91" s="332"/>
      <c r="AD91" s="332"/>
      <c r="AE91" s="16"/>
      <c r="AF91" s="16"/>
      <c r="AG91" s="16"/>
      <c r="AH91" s="19" t="str">
        <f>IFERROR(VLOOKUP(AI91,'4.Criterios'!$C$4:$E$8,3,1),"")</f>
        <v/>
      </c>
      <c r="AI91" s="126" t="str">
        <f>IFERROR(IF(AB91="Probabilidad",(AI90*(1-AA91)),IF(AB91="Impacto",AI90,"")),"")</f>
        <v/>
      </c>
      <c r="AJ91" s="19" t="str">
        <f>IFERROR(VLOOKUP(AK91,'4.Criterios'!$C$12:$E$16,3,1),"")</f>
        <v/>
      </c>
      <c r="AK91" s="20" t="str">
        <f>IFERROR(IF(AB91="Impacto",(AK90*(1-AA91)),IF(AB91="Probabilidad",AK90,"")),"")</f>
        <v/>
      </c>
      <c r="AL91" s="19" t="str">
        <f>IFERROR(VLOOKUP(CONCATENATE(AH91,AJ91),Niveles!$B$3:$E$27,4,0),"")</f>
        <v/>
      </c>
      <c r="AM91" s="295"/>
      <c r="AN91" s="329"/>
      <c r="AO91" s="286"/>
      <c r="AP91" s="329"/>
      <c r="AQ91" s="295"/>
      <c r="AR91" s="295"/>
      <c r="AS91" s="128" t="s">
        <v>203</v>
      </c>
      <c r="AT91" s="214" t="s">
        <v>343</v>
      </c>
      <c r="AU91" s="128" t="s">
        <v>322</v>
      </c>
      <c r="AV91" s="128">
        <v>44926</v>
      </c>
      <c r="AW91" s="214"/>
      <c r="AX91" s="214"/>
      <c r="AY91" s="214"/>
      <c r="AZ91" s="214"/>
      <c r="BA91" s="214"/>
      <c r="BB91" s="214"/>
      <c r="BC91" s="131"/>
      <c r="BD91" s="33"/>
      <c r="BE91" s="41"/>
      <c r="BF91" s="36"/>
      <c r="BG91" s="33"/>
      <c r="BH91" s="21"/>
      <c r="BS91" s="103"/>
      <c r="BT91" s="103"/>
      <c r="BU91" s="103"/>
      <c r="BV91" s="103"/>
      <c r="BW91" s="103"/>
      <c r="BX91" s="103"/>
      <c r="BY91" s="103"/>
      <c r="BZ91" s="103"/>
      <c r="CA91" s="103"/>
      <c r="CB91" s="103"/>
      <c r="CC91" s="103"/>
      <c r="CD91" s="103"/>
      <c r="CE91" s="103"/>
      <c r="CF91" s="103"/>
      <c r="CG91" s="103"/>
      <c r="CH91" s="103"/>
    </row>
    <row r="92" spans="1:86" ht="44.1" customHeight="1" x14ac:dyDescent="0.25">
      <c r="A92" s="335"/>
      <c r="B92" s="338"/>
      <c r="C92" s="301"/>
      <c r="D92" s="341"/>
      <c r="E92" s="283"/>
      <c r="F92" s="283"/>
      <c r="G92" s="14" t="s">
        <v>344</v>
      </c>
      <c r="H92" s="283"/>
      <c r="I92" s="344"/>
      <c r="J92" s="301"/>
      <c r="K92" s="289"/>
      <c r="L92" s="289"/>
      <c r="M92" s="301"/>
      <c r="N92" s="292"/>
      <c r="O92" s="295"/>
      <c r="P92" s="298"/>
      <c r="Q92" s="286"/>
      <c r="R92" s="298"/>
      <c r="S92" s="295"/>
      <c r="T92" s="295"/>
      <c r="U92" s="18">
        <v>3</v>
      </c>
      <c r="V92" s="22"/>
      <c r="W92" s="22"/>
      <c r="X92" s="22"/>
      <c r="Y92" s="16"/>
      <c r="Z92" s="16"/>
      <c r="AA92" s="17"/>
      <c r="AB92" s="18"/>
      <c r="AC92" s="332"/>
      <c r="AD92" s="332"/>
      <c r="AE92" s="16"/>
      <c r="AF92" s="16"/>
      <c r="AG92" s="16"/>
      <c r="AH92" s="19" t="str">
        <f>IFERROR(VLOOKUP(AI92,'4.Criterios'!$C$4:$E$8,3,1),"")</f>
        <v/>
      </c>
      <c r="AI92" s="126" t="str">
        <f>IFERROR(IF(AB92="Probabilidad",(AI91*(1-AA92)),IF(AB92="Impacto",AI91,"")),"")</f>
        <v/>
      </c>
      <c r="AJ92" s="19" t="str">
        <f>IFERROR(VLOOKUP(AK92,'4.Criterios'!$C$12:$E$16,3,1),"")</f>
        <v/>
      </c>
      <c r="AK92" s="20" t="str">
        <f>IFERROR(IF(AB92="Impacto",(AK91*(1-AA92)),IF(AB92="Probabilidad",AK91,"")),"")</f>
        <v/>
      </c>
      <c r="AL92" s="19" t="str">
        <f>IFERROR(VLOOKUP(CONCATENATE(AH92,AJ92),Niveles!$B$3:$E$27,4,0),"")</f>
        <v/>
      </c>
      <c r="AM92" s="295"/>
      <c r="AN92" s="329"/>
      <c r="AO92" s="286"/>
      <c r="AP92" s="329"/>
      <c r="AQ92" s="295"/>
      <c r="AR92" s="295"/>
      <c r="AS92" s="128"/>
      <c r="AT92" s="214"/>
      <c r="AU92" s="128"/>
      <c r="AV92" s="128"/>
      <c r="AW92" s="214"/>
      <c r="AX92" s="214"/>
      <c r="AY92" s="214"/>
      <c r="AZ92" s="214"/>
      <c r="BA92" s="214"/>
      <c r="BB92" s="214"/>
      <c r="BC92" s="131"/>
      <c r="BD92" s="33"/>
      <c r="BE92" s="41"/>
      <c r="BF92" s="36"/>
      <c r="BG92" s="33"/>
      <c r="BH92" s="21"/>
      <c r="BS92" s="103"/>
      <c r="BT92" s="103"/>
      <c r="BU92" s="103"/>
      <c r="BV92" s="103"/>
      <c r="BW92" s="103"/>
      <c r="BX92" s="103"/>
      <c r="BY92" s="103"/>
      <c r="BZ92" s="103"/>
      <c r="CA92" s="103"/>
      <c r="CB92" s="103"/>
      <c r="CC92" s="103"/>
      <c r="CD92" s="103"/>
      <c r="CE92" s="103"/>
      <c r="CF92" s="103"/>
      <c r="CG92" s="103"/>
      <c r="CH92" s="103"/>
    </row>
    <row r="93" spans="1:86" x14ac:dyDescent="0.25">
      <c r="A93" s="335"/>
      <c r="B93" s="338"/>
      <c r="C93" s="301"/>
      <c r="D93" s="341"/>
      <c r="E93" s="283"/>
      <c r="F93" s="283"/>
      <c r="G93" s="14"/>
      <c r="H93" s="283"/>
      <c r="I93" s="344"/>
      <c r="J93" s="301"/>
      <c r="K93" s="289"/>
      <c r="L93" s="289"/>
      <c r="M93" s="301"/>
      <c r="N93" s="292"/>
      <c r="O93" s="295"/>
      <c r="P93" s="298"/>
      <c r="Q93" s="286"/>
      <c r="R93" s="298"/>
      <c r="S93" s="295"/>
      <c r="T93" s="295"/>
      <c r="U93" s="18">
        <v>4</v>
      </c>
      <c r="V93" s="22"/>
      <c r="W93" s="22"/>
      <c r="X93" s="22"/>
      <c r="Y93" s="16"/>
      <c r="Z93" s="16"/>
      <c r="AA93" s="17"/>
      <c r="AB93" s="18"/>
      <c r="AC93" s="332"/>
      <c r="AD93" s="332"/>
      <c r="AE93" s="16"/>
      <c r="AF93" s="16"/>
      <c r="AG93" s="16"/>
      <c r="AH93" s="19" t="str">
        <f>IFERROR(VLOOKUP(AI93,'4.Criterios'!$C$4:$E$8,3,1),"")</f>
        <v/>
      </c>
      <c r="AI93" s="126" t="str">
        <f>IFERROR(IF(AB93="Probabilidad",(AI92*(1-AA93)),IF(AB93="Impacto",AI92,"")),"")</f>
        <v/>
      </c>
      <c r="AJ93" s="19" t="str">
        <f>IFERROR(VLOOKUP(AK93,'4.Criterios'!$C$12:$E$16,3,1),"")</f>
        <v/>
      </c>
      <c r="AK93" s="20" t="str">
        <f>IFERROR(IF(AB93="Impacto",(AK92*(1-AA93)),IF(AB93="Probabilidad",AK92,"")),"")</f>
        <v/>
      </c>
      <c r="AL93" s="19" t="str">
        <f>IFERROR(VLOOKUP(CONCATENATE(AH93,AJ93),Niveles!$B$3:$E$27,4,0),"")</f>
        <v/>
      </c>
      <c r="AM93" s="295"/>
      <c r="AN93" s="329"/>
      <c r="AO93" s="286"/>
      <c r="AP93" s="329"/>
      <c r="AQ93" s="295"/>
      <c r="AR93" s="295"/>
      <c r="AS93" s="128"/>
      <c r="AT93" s="214"/>
      <c r="AU93" s="128"/>
      <c r="AV93" s="128"/>
      <c r="AW93" s="214"/>
      <c r="AX93" s="214"/>
      <c r="AY93" s="214"/>
      <c r="AZ93" s="214"/>
      <c r="BA93" s="214"/>
      <c r="BB93" s="214"/>
      <c r="BC93" s="131"/>
      <c r="BD93" s="33"/>
      <c r="BE93" s="41"/>
      <c r="BF93" s="36"/>
      <c r="BG93" s="33"/>
      <c r="BH93" s="21"/>
      <c r="BS93" s="103"/>
      <c r="BT93" s="103"/>
      <c r="BU93" s="103"/>
      <c r="BV93" s="103"/>
      <c r="BW93" s="103"/>
      <c r="BX93" s="103"/>
      <c r="BY93" s="103"/>
      <c r="BZ93" s="103"/>
      <c r="CA93" s="103"/>
      <c r="CB93" s="103"/>
      <c r="CC93" s="103"/>
      <c r="CD93" s="103"/>
      <c r="CE93" s="103"/>
      <c r="CF93" s="103"/>
      <c r="CG93" s="103"/>
      <c r="CH93" s="103"/>
    </row>
    <row r="94" spans="1:86" x14ac:dyDescent="0.25">
      <c r="A94" s="335"/>
      <c r="B94" s="338"/>
      <c r="C94" s="301"/>
      <c r="D94" s="341"/>
      <c r="E94" s="283"/>
      <c r="F94" s="283"/>
      <c r="G94" s="14"/>
      <c r="H94" s="283"/>
      <c r="I94" s="344"/>
      <c r="J94" s="301"/>
      <c r="K94" s="289"/>
      <c r="L94" s="289"/>
      <c r="M94" s="301"/>
      <c r="N94" s="292"/>
      <c r="O94" s="295"/>
      <c r="P94" s="298"/>
      <c r="Q94" s="286"/>
      <c r="R94" s="298"/>
      <c r="S94" s="295"/>
      <c r="T94" s="295"/>
      <c r="U94" s="18">
        <v>5</v>
      </c>
      <c r="V94" s="22"/>
      <c r="W94" s="22"/>
      <c r="X94" s="22"/>
      <c r="Y94" s="16"/>
      <c r="Z94" s="16"/>
      <c r="AA94" s="17"/>
      <c r="AB94" s="18"/>
      <c r="AC94" s="332"/>
      <c r="AD94" s="332"/>
      <c r="AE94" s="16"/>
      <c r="AF94" s="16"/>
      <c r="AG94" s="16"/>
      <c r="AH94" s="19" t="str">
        <f>IFERROR(VLOOKUP(AI94,'4.Criterios'!$C$4:$E$8,3,1),"")</f>
        <v/>
      </c>
      <c r="AI94" s="126" t="str">
        <f>IFERROR(IF(AB94="Probabilidad",(AI93*(1-AA94)),IF(AB94="Impacto",AI93,"")),"")</f>
        <v/>
      </c>
      <c r="AJ94" s="19" t="str">
        <f>IFERROR(VLOOKUP(AK94,'4.Criterios'!$C$12:$E$16,3,1),"")</f>
        <v/>
      </c>
      <c r="AK94" s="20" t="str">
        <f>IFERROR(IF(AB94="Impacto",(AK93*(1-AA94)),IF(AB94="Probabilidad",AK93,"")),"")</f>
        <v/>
      </c>
      <c r="AL94" s="19" t="str">
        <f>IFERROR(VLOOKUP(CONCATENATE(AH94,AJ94),Niveles!$B$3:$E$27,4,0),"")</f>
        <v/>
      </c>
      <c r="AM94" s="295"/>
      <c r="AN94" s="329"/>
      <c r="AO94" s="286"/>
      <c r="AP94" s="329"/>
      <c r="AQ94" s="295"/>
      <c r="AR94" s="295"/>
      <c r="AS94" s="128"/>
      <c r="AT94" s="214"/>
      <c r="AU94" s="128"/>
      <c r="AV94" s="128"/>
      <c r="AW94" s="214"/>
      <c r="AX94" s="214"/>
      <c r="AY94" s="214"/>
      <c r="AZ94" s="214"/>
      <c r="BA94" s="214"/>
      <c r="BB94" s="214"/>
      <c r="BC94" s="131"/>
      <c r="BD94" s="33"/>
      <c r="BE94" s="41"/>
      <c r="BF94" s="36"/>
      <c r="BG94" s="33"/>
      <c r="BH94" s="21"/>
      <c r="BS94" s="103"/>
      <c r="BT94" s="103"/>
      <c r="BU94" s="103"/>
      <c r="BV94" s="103"/>
      <c r="BW94" s="103"/>
      <c r="BX94" s="103"/>
      <c r="BY94" s="103"/>
      <c r="BZ94" s="103"/>
      <c r="CA94" s="103"/>
      <c r="CB94" s="103"/>
      <c r="CC94" s="103"/>
      <c r="CD94" s="103"/>
      <c r="CE94" s="103"/>
      <c r="CF94" s="103"/>
      <c r="CG94" s="103"/>
      <c r="CH94" s="103"/>
    </row>
    <row r="95" spans="1:86" ht="17.25" thickBot="1" x14ac:dyDescent="0.3">
      <c r="A95" s="336"/>
      <c r="B95" s="339"/>
      <c r="C95" s="302"/>
      <c r="D95" s="342"/>
      <c r="E95" s="284"/>
      <c r="F95" s="284"/>
      <c r="G95" s="23"/>
      <c r="H95" s="284"/>
      <c r="I95" s="345"/>
      <c r="J95" s="302"/>
      <c r="K95" s="290"/>
      <c r="L95" s="290"/>
      <c r="M95" s="302"/>
      <c r="N95" s="293"/>
      <c r="O95" s="296"/>
      <c r="P95" s="299"/>
      <c r="Q95" s="287"/>
      <c r="R95" s="299"/>
      <c r="S95" s="296"/>
      <c r="T95" s="296"/>
      <c r="U95" s="52">
        <v>6</v>
      </c>
      <c r="V95" s="183"/>
      <c r="W95" s="183"/>
      <c r="X95" s="183"/>
      <c r="Y95" s="25"/>
      <c r="Z95" s="25"/>
      <c r="AA95" s="17" t="str">
        <f>IFERROR(VLOOKUP(Y95,'4.Criterios'!$H$4:$J$6,3,0)+VLOOKUP(Z95,'4.Criterios'!$H$7:$J$8,3,0),"")</f>
        <v/>
      </c>
      <c r="AB95" s="18" t="str">
        <f>IFERROR(VLOOKUP(Y95,Niveles!$H$25:$I$27,2,0),"")</f>
        <v/>
      </c>
      <c r="AC95" s="333"/>
      <c r="AD95" s="333"/>
      <c r="AE95" s="25"/>
      <c r="AF95" s="25"/>
      <c r="AG95" s="25"/>
      <c r="AH95" s="26" t="str">
        <f>IFERROR(VLOOKUP(AI95,'4.Criterios'!$C$4:$E$8,3,1),"")</f>
        <v/>
      </c>
      <c r="AI95" s="127" t="str">
        <f>IFERROR(IF(AB95="Probabilidad",(AI94*(1-AA95)),IF(AB95="Impacto",AI94,"")),"")</f>
        <v/>
      </c>
      <c r="AJ95" s="26" t="str">
        <f>IFERROR(VLOOKUP(AK95,'4.Criterios'!$C$12:$E$16,3,1),"")</f>
        <v/>
      </c>
      <c r="AK95" s="27" t="str">
        <f>IFERROR(IF(AB95="Impacto",(AK94*(1-AA95)),IF(AB95="Probabilidad",AK94,"")),"")</f>
        <v/>
      </c>
      <c r="AL95" s="26" t="str">
        <f>IFERROR(VLOOKUP(CONCATENATE(AH95,AJ95),Niveles!$B$3:$E$27,4,0),"")</f>
        <v/>
      </c>
      <c r="AM95" s="296"/>
      <c r="AN95" s="330"/>
      <c r="AO95" s="287"/>
      <c r="AP95" s="330"/>
      <c r="AQ95" s="296"/>
      <c r="AR95" s="296"/>
      <c r="AS95" s="25"/>
      <c r="AT95" s="192"/>
      <c r="AU95" s="192"/>
      <c r="AV95" s="132"/>
      <c r="AW95" s="214"/>
      <c r="AX95" s="214"/>
      <c r="AY95" s="214"/>
      <c r="AZ95" s="214"/>
      <c r="BA95" s="214"/>
      <c r="BB95" s="214"/>
      <c r="BC95" s="133"/>
      <c r="BD95" s="34"/>
      <c r="BE95" s="42"/>
      <c r="BF95" s="37"/>
      <c r="BG95" s="34"/>
      <c r="BH95" s="28"/>
      <c r="BS95" s="103"/>
      <c r="BT95" s="103"/>
      <c r="BU95" s="103"/>
      <c r="BV95" s="103"/>
      <c r="BW95" s="103"/>
      <c r="BX95" s="103"/>
      <c r="BY95" s="103"/>
      <c r="BZ95" s="103"/>
      <c r="CA95" s="103"/>
      <c r="CB95" s="103"/>
      <c r="CC95" s="103"/>
      <c r="CD95" s="103"/>
      <c r="CE95" s="103"/>
      <c r="CF95" s="103"/>
      <c r="CG95" s="103"/>
      <c r="CH95" s="103"/>
    </row>
    <row r="96" spans="1:86" ht="84" customHeight="1" x14ac:dyDescent="0.25">
      <c r="A96" s="334" t="s">
        <v>53</v>
      </c>
      <c r="B96" s="337">
        <v>29</v>
      </c>
      <c r="C96" s="300" t="s">
        <v>208</v>
      </c>
      <c r="D96" s="340" t="s">
        <v>345</v>
      </c>
      <c r="E96" s="282" t="s">
        <v>190</v>
      </c>
      <c r="F96" s="282" t="s">
        <v>346</v>
      </c>
      <c r="G96" s="6" t="s">
        <v>347</v>
      </c>
      <c r="H96" s="282" t="str">
        <f>+CONCATENATE(E96," de los ",D96)</f>
        <v>pérdida de integridad de los LIBROS (actas de grado, títulos académicos y notas)</v>
      </c>
      <c r="I96" s="343" t="str">
        <f>IF(F96&lt;&gt;"","Las vulnerabilidades de la columna anterior, pueden facilitar "&amp;F96&amp;" generando "&amp;E96&amp;" de "&amp;D96,"")</f>
        <v>Las vulnerabilidades de la columna anterior, pueden facilitar daño de los libros generando pérdida de integridad de LIBROS (actas de grado, títulos académicos y notas)</v>
      </c>
      <c r="J96" s="300" t="s">
        <v>348</v>
      </c>
      <c r="K96" s="288">
        <v>5000</v>
      </c>
      <c r="L96" s="288" t="s">
        <v>349</v>
      </c>
      <c r="M96" s="300" t="s">
        <v>194</v>
      </c>
      <c r="N96" s="291" t="s">
        <v>212</v>
      </c>
      <c r="O96" s="294" t="str">
        <f>IFERROR(VLOOKUP(P96,'4.Criterios'!$D$4:$E$8,2,0),"")</f>
        <v>Alta</v>
      </c>
      <c r="P96" s="297">
        <f>IF(K96&lt;&gt;"",VLOOKUP(K96,'4.Criterios'!$A$4:$E$8,4,1),"")</f>
        <v>0.8</v>
      </c>
      <c r="Q96" s="285" t="str">
        <f>IFERROR(VLOOKUP(R96,'4.Criterios'!$D$12:$E$16,2,0),"")</f>
        <v>Moderado</v>
      </c>
      <c r="R96" s="297">
        <f>IFERROR(IF(M96='4.Criterios'!$A$10,VLOOKUP(N96,'4.Criterios'!$A$12:$E$16,4,0),IF(M96='4.Criterios'!$B$10,VLOOKUP(N96,'4.Criterios'!$B$12:$E$16,3,0),"")),)</f>
        <v>0.6</v>
      </c>
      <c r="S96" s="294" t="str">
        <f>IFERROR(VLOOKUP(CONCATENATE(O96,Q96),Niveles!$B$3:$E$27,4,0),"")</f>
        <v>Alto</v>
      </c>
      <c r="T96" s="294">
        <f>IFERROR(VLOOKUP(CONCATENATE(O96,Q96),Niveles!$B$3:$F$27,5,0),"")</f>
        <v>15</v>
      </c>
      <c r="U96" s="10">
        <v>1</v>
      </c>
      <c r="V96" s="180" t="s">
        <v>350</v>
      </c>
      <c r="W96" s="180" t="s">
        <v>351</v>
      </c>
      <c r="X96" s="180" t="s">
        <v>847</v>
      </c>
      <c r="Y96" s="8" t="s">
        <v>38</v>
      </c>
      <c r="Z96" s="8" t="s">
        <v>199</v>
      </c>
      <c r="AA96" s="9">
        <f>IFERROR(VLOOKUP(Y96,'4.Criterios'!$H$4:$J$6,3,0)+VLOOKUP(Z96,'4.Criterios'!$H$7:$J$8,3,0),"")</f>
        <v>0.4</v>
      </c>
      <c r="AB96" s="10" t="str">
        <f>IFERROR(VLOOKUP(Y96,Niveles!$H$25:$I$27,2,0),"")</f>
        <v>Probabilidad</v>
      </c>
      <c r="AC96" s="331">
        <f ca="1">IFERROR(P96-AN96,"")</f>
        <v>0.32000000000000006</v>
      </c>
      <c r="AD96" s="331">
        <f ca="1">IFERROR(R96-AP96,"")</f>
        <v>0.15000000000000002</v>
      </c>
      <c r="AE96" s="8" t="s">
        <v>200</v>
      </c>
      <c r="AF96" s="8" t="s">
        <v>216</v>
      </c>
      <c r="AG96" s="8" t="s">
        <v>202</v>
      </c>
      <c r="AH96" s="11" t="str">
        <f>IFERROR(VLOOKUP(AI96,'4.Criterios'!$C$4:$E$8,3,1),"")</f>
        <v>Media</v>
      </c>
      <c r="AI96" s="125">
        <f>IFERROR(IF(AB96="Probabilidad",(P96*(1-AA96)),IF(AB96="Impacto",P96,"")),"")</f>
        <v>0.48</v>
      </c>
      <c r="AJ96" s="11" t="str">
        <f>IFERROR(VLOOKUP(AK96,'4.Criterios'!$C$12:$E$16,3,1),"")</f>
        <v>Moderado</v>
      </c>
      <c r="AK96" s="12">
        <f>IFERROR(IF(AB96="Impacto",(R96*(1-AA96)),IF(AB96="Probabilidad",R96,"")),"")</f>
        <v>0.6</v>
      </c>
      <c r="AL96" s="11" t="str">
        <f>IFERROR(VLOOKUP(CONCATENATE(AH96,AJ96),Niveles!$B$3:$E$27,4,0),"")</f>
        <v>Moderado</v>
      </c>
      <c r="AM96" s="294" t="str">
        <f ca="1">OFFSET(AH95,6-COUNTBLANK(AH96:AH101),0,1,1)</f>
        <v>Media</v>
      </c>
      <c r="AN96" s="328">
        <f ca="1">OFFSET(AI95,6-COUNTBLANK(AI96:AI101),0,1,1)</f>
        <v>0.48</v>
      </c>
      <c r="AO96" s="285" t="str">
        <f ca="1">OFFSET(AJ95,6-COUNTBLANK(AJ96:AJ101),0,1,1)</f>
        <v>Moderado</v>
      </c>
      <c r="AP96" s="328">
        <f ca="1">OFFSET(AK95,6-COUNTBLANK(AK96:AK101),0,1,1)</f>
        <v>0.44999999999999996</v>
      </c>
      <c r="AQ96" s="294" t="str">
        <f ca="1">OFFSET(AL95,6-COUNTBLANK(AL96:AL101),0,1,1)</f>
        <v>Moderado</v>
      </c>
      <c r="AR96" s="294">
        <f ca="1">IFERROR(VLOOKUP(CONCATENATE(AM96,AO96),Niveles!$B$3:$F$27,5,0),"")</f>
        <v>11</v>
      </c>
      <c r="AS96" s="128" t="s">
        <v>203</v>
      </c>
      <c r="AT96" s="214" t="s">
        <v>352</v>
      </c>
      <c r="AU96" s="128" t="s">
        <v>353</v>
      </c>
      <c r="AV96" s="128">
        <v>44926</v>
      </c>
      <c r="AW96" s="187"/>
      <c r="AX96" s="187"/>
      <c r="AY96" s="188"/>
      <c r="AZ96" s="184"/>
      <c r="BA96" s="187"/>
      <c r="BB96" s="181"/>
      <c r="BC96" s="129"/>
      <c r="BD96" s="32"/>
      <c r="BE96" s="43"/>
      <c r="BF96" s="35"/>
      <c r="BG96" s="32"/>
      <c r="BH96" s="13"/>
    </row>
    <row r="97" spans="1:60" ht="72.599999999999994" customHeight="1" x14ac:dyDescent="0.25">
      <c r="A97" s="335"/>
      <c r="B97" s="338"/>
      <c r="C97" s="301"/>
      <c r="D97" s="341"/>
      <c r="E97" s="283"/>
      <c r="F97" s="283"/>
      <c r="G97" s="14" t="s">
        <v>354</v>
      </c>
      <c r="H97" s="283"/>
      <c r="I97" s="344"/>
      <c r="J97" s="301"/>
      <c r="K97" s="289"/>
      <c r="L97" s="289"/>
      <c r="M97" s="301"/>
      <c r="N97" s="292"/>
      <c r="O97" s="295"/>
      <c r="P97" s="298"/>
      <c r="Q97" s="286"/>
      <c r="R97" s="298"/>
      <c r="S97" s="295"/>
      <c r="T97" s="295"/>
      <c r="U97" s="18">
        <v>2</v>
      </c>
      <c r="V97" s="22" t="s">
        <v>350</v>
      </c>
      <c r="W97" s="22" t="s">
        <v>355</v>
      </c>
      <c r="X97" s="22" t="s">
        <v>848</v>
      </c>
      <c r="Y97" s="16" t="s">
        <v>40</v>
      </c>
      <c r="Z97" s="16" t="s">
        <v>199</v>
      </c>
      <c r="AA97" s="17">
        <f>IFERROR(VLOOKUP(Y97,'4.Criterios'!$H$4:$J$6,3,0)+VLOOKUP(Z97,'4.Criterios'!$H$7:$J$8,3,0),"")</f>
        <v>0.25</v>
      </c>
      <c r="AB97" s="18" t="str">
        <f>IFERROR(VLOOKUP(Y97,Niveles!$H$25:$I$27,2,0),"")</f>
        <v>Impacto</v>
      </c>
      <c r="AC97" s="332"/>
      <c r="AD97" s="332"/>
      <c r="AE97" s="16" t="s">
        <v>246</v>
      </c>
      <c r="AF97" s="16" t="s">
        <v>201</v>
      </c>
      <c r="AG97" s="16" t="s">
        <v>202</v>
      </c>
      <c r="AH97" s="19" t="str">
        <f>IFERROR(VLOOKUP(AI97,'4.Criterios'!$C$4:$E$8,3,1),"")</f>
        <v>Media</v>
      </c>
      <c r="AI97" s="126">
        <f>IFERROR(IF(AB97="Probabilidad",(AI96*(1-AA97)),IF(AB97="Impacto",AI96,"")),"")</f>
        <v>0.48</v>
      </c>
      <c r="AJ97" s="19" t="str">
        <f>IFERROR(VLOOKUP(AK97,'4.Criterios'!$C$12:$E$16,3,1),"")</f>
        <v>Moderado</v>
      </c>
      <c r="AK97" s="20">
        <f>IFERROR(IF(AB97="Impacto",(AK96*(1-AA97)),IF(AB97="Probabilidad",AK96,"")),"")</f>
        <v>0.44999999999999996</v>
      </c>
      <c r="AL97" s="19" t="str">
        <f>IFERROR(VLOOKUP(CONCATENATE(AH97,AJ97),Niveles!$B$3:$E$27,4,0),"")</f>
        <v>Moderado</v>
      </c>
      <c r="AM97" s="295"/>
      <c r="AN97" s="329"/>
      <c r="AO97" s="286"/>
      <c r="AP97" s="329"/>
      <c r="AQ97" s="295"/>
      <c r="AR97" s="295"/>
      <c r="AS97" s="128" t="s">
        <v>203</v>
      </c>
      <c r="AT97" s="214" t="s">
        <v>356</v>
      </c>
      <c r="AU97" s="128" t="s">
        <v>357</v>
      </c>
      <c r="AV97" s="128">
        <v>44926</v>
      </c>
      <c r="AW97" s="214"/>
      <c r="AX97" s="214"/>
      <c r="AY97" s="214"/>
      <c r="AZ97" s="214"/>
      <c r="BA97" s="214"/>
      <c r="BB97" s="214"/>
      <c r="BC97" s="131"/>
      <c r="BD97" s="33"/>
      <c r="BE97" s="41"/>
      <c r="BF97" s="36"/>
      <c r="BG97" s="33"/>
      <c r="BH97" s="21"/>
    </row>
    <row r="98" spans="1:60" ht="56.45" customHeight="1" x14ac:dyDescent="0.25">
      <c r="A98" s="335"/>
      <c r="B98" s="338"/>
      <c r="C98" s="301"/>
      <c r="D98" s="341"/>
      <c r="E98" s="283"/>
      <c r="F98" s="283"/>
      <c r="G98" s="14" t="s">
        <v>358</v>
      </c>
      <c r="H98" s="283"/>
      <c r="I98" s="344"/>
      <c r="J98" s="301"/>
      <c r="K98" s="289"/>
      <c r="L98" s="289"/>
      <c r="M98" s="301"/>
      <c r="N98" s="292"/>
      <c r="O98" s="295"/>
      <c r="P98" s="298"/>
      <c r="Q98" s="286"/>
      <c r="R98" s="298"/>
      <c r="S98" s="295"/>
      <c r="T98" s="295"/>
      <c r="U98" s="18">
        <v>3</v>
      </c>
      <c r="V98" s="22"/>
      <c r="W98" s="22"/>
      <c r="X98" s="22"/>
      <c r="Y98" s="16"/>
      <c r="Z98" s="16"/>
      <c r="AA98" s="17"/>
      <c r="AB98" s="18"/>
      <c r="AC98" s="332"/>
      <c r="AD98" s="332"/>
      <c r="AE98" s="16"/>
      <c r="AF98" s="16"/>
      <c r="AG98" s="16"/>
      <c r="AH98" s="19" t="str">
        <f>IFERROR(VLOOKUP(AI98,'4.Criterios'!$C$4:$E$8,3,1),"")</f>
        <v/>
      </c>
      <c r="AI98" s="126" t="str">
        <f>IFERROR(IF(AB98="Probabilidad",(AI97*(1-AA98)),IF(AB98="Impacto",AI97,"")),"")</f>
        <v/>
      </c>
      <c r="AJ98" s="19" t="str">
        <f>IFERROR(VLOOKUP(AK98,'4.Criterios'!$C$12:$E$16,3,1),"")</f>
        <v/>
      </c>
      <c r="AK98" s="20" t="str">
        <f>IFERROR(IF(AB98="Impacto",(AK97*(1-AA98)),IF(AB98="Probabilidad",AK97,"")),"")</f>
        <v/>
      </c>
      <c r="AL98" s="19" t="str">
        <f>IFERROR(VLOOKUP(CONCATENATE(AH98,AJ98),Niveles!$B$3:$E$27,4,0),"")</f>
        <v/>
      </c>
      <c r="AM98" s="295"/>
      <c r="AN98" s="329"/>
      <c r="AO98" s="286"/>
      <c r="AP98" s="329"/>
      <c r="AQ98" s="295"/>
      <c r="AR98" s="295"/>
      <c r="AS98" s="128"/>
      <c r="AT98" s="214"/>
      <c r="AU98" s="128"/>
      <c r="AV98" s="128"/>
      <c r="AW98" s="214"/>
      <c r="AX98" s="214"/>
      <c r="AY98" s="214"/>
      <c r="AZ98" s="214"/>
      <c r="BA98" s="214"/>
      <c r="BB98" s="214"/>
      <c r="BC98" s="131"/>
      <c r="BD98" s="33"/>
      <c r="BE98" s="41"/>
      <c r="BF98" s="36"/>
      <c r="BG98" s="33"/>
      <c r="BH98" s="21"/>
    </row>
    <row r="99" spans="1:60" ht="33" x14ac:dyDescent="0.25">
      <c r="A99" s="335"/>
      <c r="B99" s="338"/>
      <c r="C99" s="301"/>
      <c r="D99" s="341"/>
      <c r="E99" s="283"/>
      <c r="F99" s="283"/>
      <c r="G99" s="14" t="s">
        <v>359</v>
      </c>
      <c r="H99" s="283"/>
      <c r="I99" s="344"/>
      <c r="J99" s="301"/>
      <c r="K99" s="289"/>
      <c r="L99" s="289"/>
      <c r="M99" s="301"/>
      <c r="N99" s="292"/>
      <c r="O99" s="295"/>
      <c r="P99" s="298"/>
      <c r="Q99" s="286"/>
      <c r="R99" s="298"/>
      <c r="S99" s="295"/>
      <c r="T99" s="295"/>
      <c r="U99" s="18">
        <v>4</v>
      </c>
      <c r="V99" s="22"/>
      <c r="W99" s="22"/>
      <c r="X99" s="22"/>
      <c r="Y99" s="16"/>
      <c r="Z99" s="16"/>
      <c r="AA99" s="17"/>
      <c r="AB99" s="18"/>
      <c r="AC99" s="332"/>
      <c r="AD99" s="332"/>
      <c r="AE99" s="16"/>
      <c r="AF99" s="16"/>
      <c r="AG99" s="16"/>
      <c r="AH99" s="19" t="str">
        <f>IFERROR(VLOOKUP(AI99,'4.Criterios'!$C$4:$E$8,3,1),"")</f>
        <v/>
      </c>
      <c r="AI99" s="126" t="str">
        <f>IFERROR(IF(AB99="Probabilidad",(AI98*(1-AA99)),IF(AB99="Impacto",AI98,"")),"")</f>
        <v/>
      </c>
      <c r="AJ99" s="19" t="str">
        <f>IFERROR(VLOOKUP(AK99,'4.Criterios'!$C$12:$E$16,3,1),"")</f>
        <v/>
      </c>
      <c r="AK99" s="20" t="str">
        <f>IFERROR(IF(AB99="Impacto",(AK98*(1-AA99)),IF(AB99="Probabilidad",AK98,"")),"")</f>
        <v/>
      </c>
      <c r="AL99" s="19" t="str">
        <f>IFERROR(VLOOKUP(CONCATENATE(AH99,AJ99),Niveles!$B$3:$E$27,4,0),"")</f>
        <v/>
      </c>
      <c r="AM99" s="295"/>
      <c r="AN99" s="329"/>
      <c r="AO99" s="286"/>
      <c r="AP99" s="329"/>
      <c r="AQ99" s="295"/>
      <c r="AR99" s="295"/>
      <c r="AS99" s="128"/>
      <c r="AT99" s="214"/>
      <c r="AU99" s="128"/>
      <c r="AV99" s="128"/>
      <c r="AW99" s="214"/>
      <c r="AX99" s="214"/>
      <c r="AY99" s="214"/>
      <c r="AZ99" s="214"/>
      <c r="BA99" s="214"/>
      <c r="BB99" s="214"/>
      <c r="BC99" s="131"/>
      <c r="BD99" s="33"/>
      <c r="BE99" s="41"/>
      <c r="BF99" s="36"/>
      <c r="BG99" s="33"/>
      <c r="BH99" s="21"/>
    </row>
    <row r="100" spans="1:60" x14ac:dyDescent="0.25">
      <c r="A100" s="335"/>
      <c r="B100" s="338"/>
      <c r="C100" s="301"/>
      <c r="D100" s="341"/>
      <c r="E100" s="283"/>
      <c r="F100" s="283"/>
      <c r="G100" s="14"/>
      <c r="H100" s="283"/>
      <c r="I100" s="344"/>
      <c r="J100" s="301"/>
      <c r="K100" s="289"/>
      <c r="L100" s="289"/>
      <c r="M100" s="301"/>
      <c r="N100" s="292"/>
      <c r="O100" s="295"/>
      <c r="P100" s="298"/>
      <c r="Q100" s="286"/>
      <c r="R100" s="298"/>
      <c r="S100" s="295"/>
      <c r="T100" s="295"/>
      <c r="U100" s="18">
        <v>5</v>
      </c>
      <c r="V100" s="22"/>
      <c r="W100" s="22"/>
      <c r="X100" s="22"/>
      <c r="Y100" s="16"/>
      <c r="Z100" s="16"/>
      <c r="AA100" s="17" t="str">
        <f>IFERROR(VLOOKUP(Y100,'4.Criterios'!$H$4:$J$6,3,0)+VLOOKUP(Z100,'4.Criterios'!$H$7:$J$8,3,0),"")</f>
        <v/>
      </c>
      <c r="AB100" s="18" t="str">
        <f>IFERROR(VLOOKUP(Y100,Niveles!$H$25:$I$27,2,0),"")</f>
        <v/>
      </c>
      <c r="AC100" s="332"/>
      <c r="AD100" s="332"/>
      <c r="AE100" s="16"/>
      <c r="AF100" s="16"/>
      <c r="AG100" s="16"/>
      <c r="AH100" s="19" t="str">
        <f>IFERROR(VLOOKUP(AI100,'4.Criterios'!$C$4:$E$8,3,1),"")</f>
        <v/>
      </c>
      <c r="AI100" s="126" t="str">
        <f>IFERROR(IF(AB100="Probabilidad",(AI99*(1-AA100)),IF(AB100="Impacto",AI99,"")),"")</f>
        <v/>
      </c>
      <c r="AJ100" s="19" t="str">
        <f>IFERROR(VLOOKUP(AK100,'4.Criterios'!$C$12:$E$16,3,1),"")</f>
        <v/>
      </c>
      <c r="AK100" s="20" t="str">
        <f>IFERROR(IF(AB100="Impacto",(AK99*(1-AA100)),IF(AB100="Probabilidad",AK99,"")),"")</f>
        <v/>
      </c>
      <c r="AL100" s="19" t="str">
        <f>IFERROR(VLOOKUP(CONCATENATE(AH100,AJ100),Niveles!$B$3:$E$27,4,0),"")</f>
        <v/>
      </c>
      <c r="AM100" s="295"/>
      <c r="AN100" s="329"/>
      <c r="AO100" s="286"/>
      <c r="AP100" s="329"/>
      <c r="AQ100" s="295"/>
      <c r="AR100" s="295"/>
      <c r="AS100" s="128"/>
      <c r="AT100" s="214"/>
      <c r="AU100" s="128"/>
      <c r="AV100" s="128"/>
      <c r="AW100" s="214"/>
      <c r="AX100" s="214"/>
      <c r="AY100" s="214"/>
      <c r="AZ100" s="214"/>
      <c r="BA100" s="214"/>
      <c r="BB100" s="214"/>
      <c r="BC100" s="131"/>
      <c r="BD100" s="33"/>
      <c r="BE100" s="41"/>
      <c r="BF100" s="36"/>
      <c r="BG100" s="33"/>
      <c r="BH100" s="21"/>
    </row>
    <row r="101" spans="1:60" ht="17.25" thickBot="1" x14ac:dyDescent="0.3">
      <c r="A101" s="336"/>
      <c r="B101" s="339"/>
      <c r="C101" s="302"/>
      <c r="D101" s="342"/>
      <c r="E101" s="284"/>
      <c r="F101" s="284"/>
      <c r="G101" s="23"/>
      <c r="H101" s="284"/>
      <c r="I101" s="345"/>
      <c r="J101" s="302"/>
      <c r="K101" s="290"/>
      <c r="L101" s="290"/>
      <c r="M101" s="302"/>
      <c r="N101" s="293"/>
      <c r="O101" s="296"/>
      <c r="P101" s="299"/>
      <c r="Q101" s="287"/>
      <c r="R101" s="299"/>
      <c r="S101" s="296"/>
      <c r="T101" s="296"/>
      <c r="U101" s="52">
        <v>6</v>
      </c>
      <c r="V101" s="183"/>
      <c r="W101" s="183"/>
      <c r="X101" s="183"/>
      <c r="Y101" s="25"/>
      <c r="Z101" s="25"/>
      <c r="AA101" s="17" t="str">
        <f>IFERROR(VLOOKUP(Y101,'4.Criterios'!$H$4:$J$6,3,0)+VLOOKUP(Z101,'4.Criterios'!$H$7:$J$8,3,0),"")</f>
        <v/>
      </c>
      <c r="AB101" s="18" t="str">
        <f>IFERROR(VLOOKUP(Y101,Niveles!$H$25:$I$27,2,0),"")</f>
        <v/>
      </c>
      <c r="AC101" s="333"/>
      <c r="AD101" s="333"/>
      <c r="AE101" s="25"/>
      <c r="AF101" s="25"/>
      <c r="AG101" s="25"/>
      <c r="AH101" s="26" t="str">
        <f>IFERROR(VLOOKUP(AI101,'4.Criterios'!$C$4:$E$8,3,1),"")</f>
        <v/>
      </c>
      <c r="AI101" s="127" t="str">
        <f>IFERROR(IF(AB101="Probabilidad",(AI100*(1-AA101)),IF(AB101="Impacto",AI100,"")),"")</f>
        <v/>
      </c>
      <c r="AJ101" s="26" t="str">
        <f>IFERROR(VLOOKUP(AK101,'4.Criterios'!$C$12:$E$16,3,1),"")</f>
        <v/>
      </c>
      <c r="AK101" s="27" t="str">
        <f>IFERROR(IF(AB101="Impacto",(AK100*(1-AA101)),IF(AB101="Probabilidad",AK100,"")),"")</f>
        <v/>
      </c>
      <c r="AL101" s="26" t="str">
        <f>IFERROR(VLOOKUP(CONCATENATE(AH101,AJ101),Niveles!$B$3:$E$27,4,0),"")</f>
        <v/>
      </c>
      <c r="AM101" s="296"/>
      <c r="AN101" s="330"/>
      <c r="AO101" s="287"/>
      <c r="AP101" s="330"/>
      <c r="AQ101" s="296"/>
      <c r="AR101" s="296"/>
      <c r="AS101" s="25"/>
      <c r="AT101" s="192"/>
      <c r="AU101" s="192"/>
      <c r="AV101" s="132"/>
      <c r="AW101" s="214"/>
      <c r="AX101" s="214"/>
      <c r="AY101" s="214"/>
      <c r="AZ101" s="214"/>
      <c r="BA101" s="214"/>
      <c r="BB101" s="214"/>
      <c r="BC101" s="133"/>
      <c r="BD101" s="34"/>
      <c r="BE101" s="42"/>
      <c r="BF101" s="37"/>
      <c r="BG101" s="34"/>
      <c r="BH101" s="28"/>
    </row>
    <row r="102" spans="1:60" ht="149.44999999999999" customHeight="1" x14ac:dyDescent="0.25">
      <c r="A102" s="334" t="s">
        <v>65</v>
      </c>
      <c r="B102" s="337">
        <v>44</v>
      </c>
      <c r="C102" s="300" t="s">
        <v>208</v>
      </c>
      <c r="D102" s="340" t="s">
        <v>360</v>
      </c>
      <c r="E102" s="282" t="s">
        <v>232</v>
      </c>
      <c r="F102" s="282" t="s">
        <v>361</v>
      </c>
      <c r="G102" s="6" t="s">
        <v>362</v>
      </c>
      <c r="H102" s="282" t="str">
        <f>+CONCATENATE(E102," de las ",D102)</f>
        <v>pérdida de disponibilidad de las Transferencias Documentales físicas</v>
      </c>
      <c r="I102" s="343" t="str">
        <f>IF(F102&lt;&gt;"","Las vulnerabilidades de la columna anterior, pueden facilitar "&amp;F102&amp;" generando "&amp;E102&amp;" de "&amp;D102,"")</f>
        <v>Las vulnerabilidades de la columna anterior, pueden facilitar incumplimiento por parte de las dependencias en la entrega de la documentación con base en la normatividad vigente generando pérdida de disponibilidad de Transferencias Documentales físicas</v>
      </c>
      <c r="J102" s="300" t="s">
        <v>192</v>
      </c>
      <c r="K102" s="288">
        <v>4</v>
      </c>
      <c r="L102" s="288" t="s">
        <v>363</v>
      </c>
      <c r="M102" s="300" t="s">
        <v>194</v>
      </c>
      <c r="N102" s="291" t="s">
        <v>212</v>
      </c>
      <c r="O102" s="294" t="str">
        <f>IFERROR(VLOOKUP(P102,'4.Criterios'!$D$4:$E$8,2,0),"")</f>
        <v>Baja</v>
      </c>
      <c r="P102" s="297">
        <f>IF(K102&lt;&gt;"",VLOOKUP(K102,'4.Criterios'!$A$4:$E$8,4,1),"")</f>
        <v>0.4</v>
      </c>
      <c r="Q102" s="285" t="str">
        <f>IFERROR(VLOOKUP(R102,'4.Criterios'!$D$12:$E$16,2,0),"")</f>
        <v>Moderado</v>
      </c>
      <c r="R102" s="297">
        <f>IFERROR(IF(M102='4.Criterios'!$A$10,VLOOKUP(N102,'4.Criterios'!$A$12:$E$16,4,0),IF(M102='4.Criterios'!$B$10,VLOOKUP(N102,'4.Criterios'!$B$12:$E$16,3,0),"")),)</f>
        <v>0.6</v>
      </c>
      <c r="S102" s="294" t="str">
        <f>IFERROR(VLOOKUP(CONCATENATE(O102,Q102),Niveles!$B$3:$E$27,4,0),"")</f>
        <v>Moderado</v>
      </c>
      <c r="T102" s="294">
        <f>IFERROR(VLOOKUP(CONCATENATE(O102,Q102),Niveles!$B$3:$F$27,5,0),"")</f>
        <v>10</v>
      </c>
      <c r="U102" s="10">
        <v>1</v>
      </c>
      <c r="V102" s="180" t="s">
        <v>364</v>
      </c>
      <c r="W102" s="180" t="s">
        <v>365</v>
      </c>
      <c r="X102" s="180" t="s">
        <v>366</v>
      </c>
      <c r="Y102" s="8" t="s">
        <v>38</v>
      </c>
      <c r="Z102" s="8" t="s">
        <v>199</v>
      </c>
      <c r="AA102" s="9">
        <f>IFERROR(VLOOKUP(Y102,'4.Criterios'!$H$4:$J$6,3,0)+VLOOKUP(Z102,'4.Criterios'!$H$7:$J$8,3,0),"")</f>
        <v>0.4</v>
      </c>
      <c r="AB102" s="10" t="str">
        <f>IFERROR(VLOOKUP(Y102,Niveles!$H$25:$I$27,2,0),"")</f>
        <v>Probabilidad</v>
      </c>
      <c r="AC102" s="331">
        <f ca="1">IFERROR(P102-AN102,"")</f>
        <v>0.23200000000000004</v>
      </c>
      <c r="AD102" s="331">
        <f ca="1">IFERROR(R102-AP102,"")</f>
        <v>0.15000000000000002</v>
      </c>
      <c r="AE102" s="8" t="s">
        <v>200</v>
      </c>
      <c r="AF102" s="8" t="s">
        <v>216</v>
      </c>
      <c r="AG102" s="8" t="s">
        <v>202</v>
      </c>
      <c r="AH102" s="11" t="str">
        <f>IFERROR(VLOOKUP(AI102,'4.Criterios'!$C$4:$E$8,3,1),"")</f>
        <v>Baja</v>
      </c>
      <c r="AI102" s="125">
        <f>IFERROR(IF(AB102="Probabilidad",(P102*(1-AA102)),IF(AB102="Impacto",P102,"")),"")</f>
        <v>0.24</v>
      </c>
      <c r="AJ102" s="11" t="str">
        <f>IFERROR(VLOOKUP(AK102,'4.Criterios'!$C$12:$E$16,3,1),"")</f>
        <v>Moderado</v>
      </c>
      <c r="AK102" s="12">
        <f>IFERROR(IF(AB102="Impacto",(R102*(1-AA102)),IF(AB102="Probabilidad",R102,"")),"")</f>
        <v>0.6</v>
      </c>
      <c r="AL102" s="11" t="str">
        <f>IFERROR(VLOOKUP(CONCATENATE(AH102,AJ102),Niveles!$B$3:$E$27,4,0),"")</f>
        <v>Moderado</v>
      </c>
      <c r="AM102" s="294" t="str">
        <f ca="1">OFFSET(AH101,6-COUNTBLANK(AH102:AH107),0,1,1)</f>
        <v>Muy Baja</v>
      </c>
      <c r="AN102" s="328">
        <f ca="1">OFFSET(AI101,6-COUNTBLANK(AI102:AI107),0,1,1)</f>
        <v>0.16799999999999998</v>
      </c>
      <c r="AO102" s="285" t="str">
        <f ca="1">OFFSET(AJ101,6-COUNTBLANK(AJ102:AJ107),0,1,1)</f>
        <v>Moderado</v>
      </c>
      <c r="AP102" s="328">
        <f ca="1">OFFSET(AK101,6-COUNTBLANK(AK102:AK107),0,1,1)</f>
        <v>0.44999999999999996</v>
      </c>
      <c r="AQ102" s="294" t="str">
        <f ca="1">OFFSET(AL101,6-COUNTBLANK(AL102:AL107),0,1,1)</f>
        <v>Moderado</v>
      </c>
      <c r="AR102" s="294">
        <f ca="1">IFERROR(VLOOKUP(CONCATENATE(AM102,AO102),Niveles!$B$3:$F$27,5,0),"")</f>
        <v>8</v>
      </c>
      <c r="AS102" s="128" t="s">
        <v>203</v>
      </c>
      <c r="AT102" s="214" t="s">
        <v>367</v>
      </c>
      <c r="AU102" s="214" t="s">
        <v>364</v>
      </c>
      <c r="AV102" s="128">
        <v>44926</v>
      </c>
      <c r="AW102" s="187"/>
      <c r="AX102" s="187"/>
      <c r="AY102" s="188"/>
      <c r="AZ102" s="184"/>
      <c r="BA102" s="187"/>
      <c r="BB102" s="181"/>
      <c r="BC102" s="129"/>
      <c r="BD102" s="32"/>
      <c r="BE102" s="43"/>
      <c r="BF102" s="35"/>
      <c r="BG102" s="32"/>
      <c r="BH102" s="13"/>
    </row>
    <row r="103" spans="1:60" ht="99" x14ac:dyDescent="0.25">
      <c r="A103" s="335"/>
      <c r="B103" s="338"/>
      <c r="C103" s="301"/>
      <c r="D103" s="341"/>
      <c r="E103" s="283"/>
      <c r="F103" s="283"/>
      <c r="G103" s="14" t="s">
        <v>368</v>
      </c>
      <c r="H103" s="283"/>
      <c r="I103" s="344"/>
      <c r="J103" s="301"/>
      <c r="K103" s="289"/>
      <c r="L103" s="289"/>
      <c r="M103" s="301"/>
      <c r="N103" s="292"/>
      <c r="O103" s="295"/>
      <c r="P103" s="298"/>
      <c r="Q103" s="286"/>
      <c r="R103" s="298"/>
      <c r="S103" s="295"/>
      <c r="T103" s="295"/>
      <c r="U103" s="18">
        <v>2</v>
      </c>
      <c r="V103" s="22" t="s">
        <v>369</v>
      </c>
      <c r="W103" s="22" t="s">
        <v>370</v>
      </c>
      <c r="X103" s="22" t="s">
        <v>371</v>
      </c>
      <c r="Y103" s="16" t="s">
        <v>39</v>
      </c>
      <c r="Z103" s="16" t="s">
        <v>199</v>
      </c>
      <c r="AA103" s="17">
        <f>IFERROR(VLOOKUP(Y103,'4.Criterios'!$H$4:$J$6,3,0)+VLOOKUP(Z103,'4.Criterios'!$H$7:$J$8,3,0),"")</f>
        <v>0.3</v>
      </c>
      <c r="AB103" s="18" t="str">
        <f>IFERROR(VLOOKUP(Y103,Niveles!$H$25:$I$27,2,0),"")</f>
        <v>Probabilidad</v>
      </c>
      <c r="AC103" s="332"/>
      <c r="AD103" s="332"/>
      <c r="AE103" s="16" t="s">
        <v>200</v>
      </c>
      <c r="AF103" s="16" t="s">
        <v>201</v>
      </c>
      <c r="AG103" s="16" t="s">
        <v>202</v>
      </c>
      <c r="AH103" s="19" t="str">
        <f>IFERROR(VLOOKUP(AI103,'4.Criterios'!$C$4:$E$8,3,1),"")</f>
        <v>Muy Baja</v>
      </c>
      <c r="AI103" s="126">
        <f>IFERROR(IF(AB103="Probabilidad",(AI102*(1-AA103)),IF(AB103="Impacto",AI102,"")),"")</f>
        <v>0.16799999999999998</v>
      </c>
      <c r="AJ103" s="19" t="str">
        <f>IFERROR(VLOOKUP(AK103,'4.Criterios'!$C$12:$E$16,3,1),"")</f>
        <v>Moderado</v>
      </c>
      <c r="AK103" s="20">
        <f>IFERROR(IF(AB103="Impacto",(AK102*(1-AA103)),IF(AB103="Probabilidad",AK102,"")),"")</f>
        <v>0.6</v>
      </c>
      <c r="AL103" s="19" t="str">
        <f>IFERROR(VLOOKUP(CONCATENATE(AH103,AJ103),Niveles!$B$3:$E$27,4,0),"")</f>
        <v>Moderado</v>
      </c>
      <c r="AM103" s="295"/>
      <c r="AN103" s="329"/>
      <c r="AO103" s="286"/>
      <c r="AP103" s="329"/>
      <c r="AQ103" s="295"/>
      <c r="AR103" s="295"/>
      <c r="AS103" s="128" t="s">
        <v>203</v>
      </c>
      <c r="AT103" s="214" t="s">
        <v>849</v>
      </c>
      <c r="AU103" s="214" t="s">
        <v>364</v>
      </c>
      <c r="AV103" s="128">
        <v>44926</v>
      </c>
      <c r="AW103" s="214"/>
      <c r="AX103" s="214"/>
      <c r="AY103" s="214"/>
      <c r="AZ103" s="214"/>
      <c r="BA103" s="214"/>
      <c r="BB103" s="214"/>
      <c r="BC103" s="131"/>
      <c r="BD103" s="33"/>
      <c r="BE103" s="41"/>
      <c r="BF103" s="36"/>
      <c r="BG103" s="33"/>
      <c r="BH103" s="21"/>
    </row>
    <row r="104" spans="1:60" ht="165" x14ac:dyDescent="0.25">
      <c r="A104" s="335"/>
      <c r="B104" s="338"/>
      <c r="C104" s="301"/>
      <c r="D104" s="341"/>
      <c r="E104" s="283"/>
      <c r="F104" s="283"/>
      <c r="G104" s="14" t="s">
        <v>850</v>
      </c>
      <c r="H104" s="283"/>
      <c r="I104" s="344"/>
      <c r="J104" s="301"/>
      <c r="K104" s="289"/>
      <c r="L104" s="289"/>
      <c r="M104" s="301"/>
      <c r="N104" s="292"/>
      <c r="O104" s="295"/>
      <c r="P104" s="298"/>
      <c r="Q104" s="286"/>
      <c r="R104" s="298"/>
      <c r="S104" s="295"/>
      <c r="T104" s="295"/>
      <c r="U104" s="18">
        <v>3</v>
      </c>
      <c r="V104" s="22" t="s">
        <v>372</v>
      </c>
      <c r="W104" s="22" t="s">
        <v>851</v>
      </c>
      <c r="X104" s="22" t="s">
        <v>852</v>
      </c>
      <c r="Y104" s="16" t="s">
        <v>40</v>
      </c>
      <c r="Z104" s="16" t="s">
        <v>199</v>
      </c>
      <c r="AA104" s="17">
        <f>IFERROR(VLOOKUP(Y104,'4.Criterios'!$H$4:$J$6,3,0)+VLOOKUP(Z104,'4.Criterios'!$H$7:$J$8,3,0),"")</f>
        <v>0.25</v>
      </c>
      <c r="AB104" s="18" t="str">
        <f>IFERROR(VLOOKUP(Y104,Niveles!$H$25:$I$27,2,0),"")</f>
        <v>Impacto</v>
      </c>
      <c r="AC104" s="332"/>
      <c r="AD104" s="332"/>
      <c r="AE104" s="16" t="s">
        <v>200</v>
      </c>
      <c r="AF104" s="16" t="s">
        <v>201</v>
      </c>
      <c r="AG104" s="16" t="s">
        <v>247</v>
      </c>
      <c r="AH104" s="19" t="str">
        <f>IFERROR(VLOOKUP(AI104,'4.Criterios'!$C$4:$E$8,3,1),"")</f>
        <v>Muy Baja</v>
      </c>
      <c r="AI104" s="126">
        <f>IFERROR(IF(AB104="Probabilidad",(AI103*(1-AA104)),IF(AB104="Impacto",AI103,"")),"")</f>
        <v>0.16799999999999998</v>
      </c>
      <c r="AJ104" s="19" t="str">
        <f>IFERROR(VLOOKUP(AK104,'4.Criterios'!$C$12:$E$16,3,1),"")</f>
        <v>Moderado</v>
      </c>
      <c r="AK104" s="20">
        <f>IFERROR(IF(AB104="Impacto",(AK103*(1-AA104)),IF(AB104="Probabilidad",AK103,"")),"")</f>
        <v>0.44999999999999996</v>
      </c>
      <c r="AL104" s="19" t="str">
        <f>IFERROR(VLOOKUP(CONCATENATE(AH104,AJ104),Niveles!$B$3:$E$27,4,0),"")</f>
        <v>Moderado</v>
      </c>
      <c r="AM104" s="295"/>
      <c r="AN104" s="329"/>
      <c r="AO104" s="286"/>
      <c r="AP104" s="329"/>
      <c r="AQ104" s="295"/>
      <c r="AR104" s="295"/>
      <c r="AS104" s="128"/>
      <c r="AT104" s="214"/>
      <c r="AU104" s="128"/>
      <c r="AV104" s="128"/>
      <c r="AW104" s="214"/>
      <c r="AX104" s="214"/>
      <c r="AY104" s="214"/>
      <c r="AZ104" s="214"/>
      <c r="BA104" s="214"/>
      <c r="BB104" s="214"/>
      <c r="BC104" s="131"/>
      <c r="BD104" s="33"/>
      <c r="BE104" s="41"/>
      <c r="BF104" s="36"/>
      <c r="BG104" s="33"/>
      <c r="BH104" s="21"/>
    </row>
    <row r="105" spans="1:60" x14ac:dyDescent="0.25">
      <c r="A105" s="335"/>
      <c r="B105" s="338"/>
      <c r="C105" s="301"/>
      <c r="D105" s="341"/>
      <c r="E105" s="283"/>
      <c r="F105" s="283"/>
      <c r="G105" s="14"/>
      <c r="H105" s="283"/>
      <c r="I105" s="344"/>
      <c r="J105" s="301"/>
      <c r="K105" s="289"/>
      <c r="L105" s="289"/>
      <c r="M105" s="301"/>
      <c r="N105" s="292"/>
      <c r="O105" s="295"/>
      <c r="P105" s="298"/>
      <c r="Q105" s="286"/>
      <c r="R105" s="298"/>
      <c r="S105" s="295"/>
      <c r="T105" s="295"/>
      <c r="U105" s="18">
        <v>4</v>
      </c>
      <c r="V105" s="22"/>
      <c r="W105" s="22"/>
      <c r="X105" s="22"/>
      <c r="Y105" s="16"/>
      <c r="Z105" s="16"/>
      <c r="AA105" s="17" t="str">
        <f>IFERROR(VLOOKUP(Y105,'4.Criterios'!$H$4:$J$6,3,0)+VLOOKUP(Z105,'4.Criterios'!$H$7:$J$8,3,0),"")</f>
        <v/>
      </c>
      <c r="AB105" s="18" t="str">
        <f>IFERROR(VLOOKUP(Y105,Niveles!$H$25:$I$27,2,0),"")</f>
        <v/>
      </c>
      <c r="AC105" s="332"/>
      <c r="AD105" s="332"/>
      <c r="AE105" s="16"/>
      <c r="AF105" s="16"/>
      <c r="AG105" s="16"/>
      <c r="AH105" s="19" t="str">
        <f>IFERROR(VLOOKUP(AI105,'4.Criterios'!$C$4:$E$8,3,1),"")</f>
        <v/>
      </c>
      <c r="AI105" s="126" t="str">
        <f>IFERROR(IF(AB105="Probabilidad",(AI104*(1-AA105)),IF(AB105="Impacto",AI104,"")),"")</f>
        <v/>
      </c>
      <c r="AJ105" s="19" t="str">
        <f>IFERROR(VLOOKUP(AK105,'4.Criterios'!$C$12:$E$16,3,1),"")</f>
        <v/>
      </c>
      <c r="AK105" s="20" t="str">
        <f>IFERROR(IF(AB105="Impacto",(AK104*(1-AA105)),IF(AB105="Probabilidad",AK104,"")),"")</f>
        <v/>
      </c>
      <c r="AL105" s="19" t="str">
        <f>IFERROR(VLOOKUP(CONCATENATE(AH105,AJ105),Niveles!$B$3:$E$27,4,0),"")</f>
        <v/>
      </c>
      <c r="AM105" s="295"/>
      <c r="AN105" s="329"/>
      <c r="AO105" s="286"/>
      <c r="AP105" s="329"/>
      <c r="AQ105" s="295"/>
      <c r="AR105" s="295"/>
      <c r="AS105" s="128"/>
      <c r="AT105" s="214"/>
      <c r="AU105" s="128"/>
      <c r="AV105" s="128"/>
      <c r="AW105" s="214"/>
      <c r="AX105" s="33"/>
      <c r="AY105" s="41"/>
      <c r="AZ105" s="36"/>
      <c r="BA105" s="33"/>
      <c r="BB105" s="16"/>
      <c r="BC105" s="131"/>
      <c r="BD105" s="33"/>
      <c r="BE105" s="41"/>
      <c r="BF105" s="36"/>
      <c r="BG105" s="33"/>
      <c r="BH105" s="21"/>
    </row>
    <row r="106" spans="1:60" x14ac:dyDescent="0.25">
      <c r="A106" s="335"/>
      <c r="B106" s="338"/>
      <c r="C106" s="301"/>
      <c r="D106" s="341"/>
      <c r="E106" s="283"/>
      <c r="F106" s="283"/>
      <c r="G106" s="14"/>
      <c r="H106" s="283"/>
      <c r="I106" s="344"/>
      <c r="J106" s="301"/>
      <c r="K106" s="289"/>
      <c r="L106" s="289"/>
      <c r="M106" s="301"/>
      <c r="N106" s="292"/>
      <c r="O106" s="295"/>
      <c r="P106" s="298"/>
      <c r="Q106" s="286"/>
      <c r="R106" s="298"/>
      <c r="S106" s="295"/>
      <c r="T106" s="295"/>
      <c r="U106" s="18">
        <v>5</v>
      </c>
      <c r="V106" s="22"/>
      <c r="W106" s="22"/>
      <c r="X106" s="22"/>
      <c r="Y106" s="16"/>
      <c r="Z106" s="16"/>
      <c r="AA106" s="17" t="str">
        <f>IFERROR(VLOOKUP(Y106,'4.Criterios'!$H$4:$J$6,3,0)+VLOOKUP(Z106,'4.Criterios'!$H$7:$J$8,3,0),"")</f>
        <v/>
      </c>
      <c r="AB106" s="18" t="str">
        <f>IFERROR(VLOOKUP(Y106,Niveles!$H$25:$I$27,2,0),"")</f>
        <v/>
      </c>
      <c r="AC106" s="332"/>
      <c r="AD106" s="332"/>
      <c r="AE106" s="16"/>
      <c r="AF106" s="16"/>
      <c r="AG106" s="16"/>
      <c r="AH106" s="19" t="str">
        <f>IFERROR(VLOOKUP(AI106,'4.Criterios'!$C$4:$E$8,3,1),"")</f>
        <v/>
      </c>
      <c r="AI106" s="126" t="str">
        <f>IFERROR(IF(AB106="Probabilidad",(AI105*(1-AA106)),IF(AB106="Impacto",AI105,"")),"")</f>
        <v/>
      </c>
      <c r="AJ106" s="19" t="str">
        <f>IFERROR(VLOOKUP(AK106,'4.Criterios'!$C$12:$E$16,3,1),"")</f>
        <v/>
      </c>
      <c r="AK106" s="20" t="str">
        <f>IFERROR(IF(AB106="Impacto",(AK105*(1-AA106)),IF(AB106="Probabilidad",AK105,"")),"")</f>
        <v/>
      </c>
      <c r="AL106" s="19" t="str">
        <f>IFERROR(VLOOKUP(CONCATENATE(AH106,AJ106),Niveles!$B$3:$E$27,4,0),"")</f>
        <v/>
      </c>
      <c r="AM106" s="295"/>
      <c r="AN106" s="329"/>
      <c r="AO106" s="286"/>
      <c r="AP106" s="329"/>
      <c r="AQ106" s="295"/>
      <c r="AR106" s="295"/>
      <c r="AS106" s="128"/>
      <c r="AT106" s="214"/>
      <c r="AU106" s="128"/>
      <c r="AV106" s="128"/>
      <c r="AW106" s="214"/>
      <c r="AX106" s="33"/>
      <c r="AY106" s="41"/>
      <c r="AZ106" s="36"/>
      <c r="BA106" s="33"/>
      <c r="BB106" s="16"/>
      <c r="BC106" s="131"/>
      <c r="BD106" s="33"/>
      <c r="BE106" s="41"/>
      <c r="BF106" s="36"/>
      <c r="BG106" s="33"/>
      <c r="BH106" s="21"/>
    </row>
    <row r="107" spans="1:60" ht="17.25" thickBot="1" x14ac:dyDescent="0.3">
      <c r="A107" s="336"/>
      <c r="B107" s="339"/>
      <c r="C107" s="302"/>
      <c r="D107" s="342"/>
      <c r="E107" s="284"/>
      <c r="F107" s="284"/>
      <c r="G107" s="23"/>
      <c r="H107" s="284"/>
      <c r="I107" s="345"/>
      <c r="J107" s="302"/>
      <c r="K107" s="290"/>
      <c r="L107" s="290"/>
      <c r="M107" s="302"/>
      <c r="N107" s="293"/>
      <c r="O107" s="296"/>
      <c r="P107" s="299"/>
      <c r="Q107" s="287"/>
      <c r="R107" s="299"/>
      <c r="S107" s="296"/>
      <c r="T107" s="296"/>
      <c r="U107" s="52">
        <v>6</v>
      </c>
      <c r="V107" s="183"/>
      <c r="W107" s="183"/>
      <c r="X107" s="183"/>
      <c r="Y107" s="25"/>
      <c r="Z107" s="25"/>
      <c r="AA107" s="17" t="str">
        <f>IFERROR(VLOOKUP(Y107,'4.Criterios'!$H$4:$J$6,3,0)+VLOOKUP(Z107,'4.Criterios'!$H$7:$J$8,3,0),"")</f>
        <v/>
      </c>
      <c r="AB107" s="18" t="str">
        <f>IFERROR(VLOOKUP(Y107,Niveles!$H$25:$I$27,2,0),"")</f>
        <v/>
      </c>
      <c r="AC107" s="333"/>
      <c r="AD107" s="333"/>
      <c r="AE107" s="25"/>
      <c r="AF107" s="25"/>
      <c r="AG107" s="25"/>
      <c r="AH107" s="26" t="str">
        <f>IFERROR(VLOOKUP(AI107,'4.Criterios'!$C$4:$E$8,3,1),"")</f>
        <v/>
      </c>
      <c r="AI107" s="127" t="str">
        <f>IFERROR(IF(AB107="Probabilidad",(AI106*(1-AA107)),IF(AB107="Impacto",AI106,"")),"")</f>
        <v/>
      </c>
      <c r="AJ107" s="26" t="str">
        <f>IFERROR(VLOOKUP(AK107,'4.Criterios'!$C$12:$E$16,3,1),"")</f>
        <v/>
      </c>
      <c r="AK107" s="27" t="str">
        <f>IFERROR(IF(AB107="Impacto",(AK106*(1-AA107)),IF(AB107="Probabilidad",AK106,"")),"")</f>
        <v/>
      </c>
      <c r="AL107" s="26" t="str">
        <f>IFERROR(VLOOKUP(CONCATENATE(AH107,AJ107),Niveles!$B$3:$E$27,4,0),"")</f>
        <v/>
      </c>
      <c r="AM107" s="296"/>
      <c r="AN107" s="330"/>
      <c r="AO107" s="287"/>
      <c r="AP107" s="330"/>
      <c r="AQ107" s="296"/>
      <c r="AR107" s="296"/>
      <c r="AS107" s="25"/>
      <c r="AT107" s="192"/>
      <c r="AU107" s="192"/>
      <c r="AV107" s="132"/>
      <c r="AW107" s="214"/>
      <c r="AX107" s="34"/>
      <c r="AY107" s="42"/>
      <c r="AZ107" s="37"/>
      <c r="BA107" s="34"/>
      <c r="BB107" s="25"/>
      <c r="BC107" s="133"/>
      <c r="BD107" s="34"/>
      <c r="BE107" s="42"/>
      <c r="BF107" s="37"/>
      <c r="BG107" s="34"/>
      <c r="BH107" s="28"/>
    </row>
    <row r="108" spans="1:60" ht="101.45" customHeight="1" x14ac:dyDescent="0.25">
      <c r="A108" s="334" t="s">
        <v>65</v>
      </c>
      <c r="B108" s="337">
        <v>45</v>
      </c>
      <c r="C108" s="300" t="s">
        <v>208</v>
      </c>
      <c r="D108" s="340" t="s">
        <v>360</v>
      </c>
      <c r="E108" s="282" t="s">
        <v>190</v>
      </c>
      <c r="F108" s="364" t="s">
        <v>373</v>
      </c>
      <c r="G108" s="6" t="s">
        <v>374</v>
      </c>
      <c r="H108" s="282" t="str">
        <f>+CONCATENATE(E108," de las ",D108)</f>
        <v>pérdida de integridad de las Transferencias Documentales físicas</v>
      </c>
      <c r="I108" s="343" t="str">
        <f>IF(F108&lt;&gt;"","Las vulnerabilidades de la columna anterior, pueden facilitar "&amp;F108&amp;" generando "&amp;E108&amp;" de "&amp;D108,"")</f>
        <v>Las vulnerabilidades de la columna anterior, pueden facilitar accidente natural o provocado generando pérdida de integridad de Transferencias Documentales físicas</v>
      </c>
      <c r="J108" s="300" t="s">
        <v>348</v>
      </c>
      <c r="K108" s="288">
        <v>4</v>
      </c>
      <c r="L108" s="288" t="s">
        <v>363</v>
      </c>
      <c r="M108" s="300" t="s">
        <v>194</v>
      </c>
      <c r="N108" s="291" t="s">
        <v>195</v>
      </c>
      <c r="O108" s="294" t="str">
        <f>IFERROR(VLOOKUP(P108,'4.Criterios'!$D$4:$E$8,2,0),"")</f>
        <v>Baja</v>
      </c>
      <c r="P108" s="297">
        <f>IF(K108&lt;&gt;"",VLOOKUP(K108,'4.Criterios'!$A$4:$E$8,4,1),"")</f>
        <v>0.4</v>
      </c>
      <c r="Q108" s="285" t="str">
        <f>IFERROR(VLOOKUP(R108,'4.Criterios'!$D$12:$E$16,2,0),"")</f>
        <v>Catastrófico</v>
      </c>
      <c r="R108" s="297">
        <f>IFERROR(IF(M108='4.Criterios'!$A$10,VLOOKUP(N108,'4.Criterios'!$A$12:$E$16,4,0),IF(M108='4.Criterios'!$B$10,VLOOKUP(N108,'4.Criterios'!$B$12:$E$16,3,0),"")),)</f>
        <v>1</v>
      </c>
      <c r="S108" s="294" t="str">
        <f>IFERROR(VLOOKUP(CONCATENATE(O108,Q108),Niveles!$B$3:$E$27,4,0),"")</f>
        <v>Extremo</v>
      </c>
      <c r="T108" s="294">
        <f>IFERROR(VLOOKUP(CONCATENATE(O108,Q108),Niveles!$B$3:$F$27,5,0),"")</f>
        <v>22</v>
      </c>
      <c r="U108" s="10">
        <v>1</v>
      </c>
      <c r="V108" s="180" t="s">
        <v>369</v>
      </c>
      <c r="W108" s="180" t="s">
        <v>853</v>
      </c>
      <c r="X108" s="180" t="s">
        <v>375</v>
      </c>
      <c r="Y108" s="8" t="s">
        <v>38</v>
      </c>
      <c r="Z108" s="8" t="s">
        <v>227</v>
      </c>
      <c r="AA108" s="9">
        <f>IFERROR(VLOOKUP(Y108,'4.Criterios'!$H$4:$J$6,3,0)+VLOOKUP(Z108,'4.Criterios'!$H$7:$J$8,3,0),"")</f>
        <v>0.5</v>
      </c>
      <c r="AB108" s="10" t="str">
        <f>IFERROR(VLOOKUP(Y108,Niveles!$H$25:$I$27,2,0),"")</f>
        <v>Probabilidad</v>
      </c>
      <c r="AC108" s="331">
        <f ca="1">IFERROR(P108-AN108,"")</f>
        <v>0.2</v>
      </c>
      <c r="AD108" s="331">
        <f ca="1">IFERROR(R108-AP108,"")</f>
        <v>0</v>
      </c>
      <c r="AE108" s="8" t="s">
        <v>200</v>
      </c>
      <c r="AF108" s="8" t="s">
        <v>216</v>
      </c>
      <c r="AG108" s="8" t="s">
        <v>202</v>
      </c>
      <c r="AH108" s="11" t="str">
        <f>IFERROR(VLOOKUP(AI108,'4.Criterios'!$C$4:$E$8,3,1),"")</f>
        <v>Muy Baja</v>
      </c>
      <c r="AI108" s="125">
        <f>IFERROR(IF(AB108="Probabilidad",(P108*(1-AA108)),IF(AB108="Impacto",P108,"")),"")</f>
        <v>0.2</v>
      </c>
      <c r="AJ108" s="11" t="str">
        <f>IFERROR(VLOOKUP(AK108,'4.Criterios'!$C$12:$E$16,3,1),"")</f>
        <v>Catastrófico</v>
      </c>
      <c r="AK108" s="12">
        <f>IFERROR(IF(AB108="Impacto",(R108*(1-AA108)),IF(AB108="Probabilidad",R108,"")),"")</f>
        <v>1</v>
      </c>
      <c r="AL108" s="11" t="str">
        <f>IFERROR(VLOOKUP(CONCATENATE(AH108,AJ108),Niveles!$B$3:$E$27,4,0),"")</f>
        <v>Extremo</v>
      </c>
      <c r="AM108" s="294" t="str">
        <f ca="1">OFFSET(AH107,6-COUNTBLANK(AH108:AH113),0,1,1)</f>
        <v>Muy Baja</v>
      </c>
      <c r="AN108" s="328">
        <f ca="1">OFFSET(AI107,6-COUNTBLANK(AI108:AI113),0,1,1)</f>
        <v>0.2</v>
      </c>
      <c r="AO108" s="285" t="str">
        <f ca="1">OFFSET(AJ107,6-COUNTBLANK(AJ108:AJ113),0,1,1)</f>
        <v>Catastrófico</v>
      </c>
      <c r="AP108" s="328">
        <f ca="1">OFFSET(AK107,6-COUNTBLANK(AK108:AK113),0,1,1)</f>
        <v>1</v>
      </c>
      <c r="AQ108" s="294" t="str">
        <f ca="1">OFFSET(AL107,6-COUNTBLANK(AL108:AL113),0,1,1)</f>
        <v>Extremo</v>
      </c>
      <c r="AR108" s="294">
        <f ca="1">IFERROR(VLOOKUP(CONCATENATE(AM108,AO108),Niveles!$B$3:$F$27,5,0),"")</f>
        <v>21</v>
      </c>
      <c r="AS108" s="214" t="s">
        <v>203</v>
      </c>
      <c r="AT108" s="214" t="s">
        <v>376</v>
      </c>
      <c r="AU108" s="214" t="s">
        <v>249</v>
      </c>
      <c r="AV108" s="214">
        <v>44926</v>
      </c>
      <c r="AW108" s="187"/>
      <c r="AX108" s="187"/>
      <c r="AY108" s="188"/>
      <c r="AZ108" s="184"/>
      <c r="BA108" s="187"/>
      <c r="BB108" s="181"/>
      <c r="BC108" s="129"/>
      <c r="BD108" s="32"/>
      <c r="BE108" s="43"/>
      <c r="BF108" s="35"/>
      <c r="BG108" s="32"/>
      <c r="BH108" s="13"/>
    </row>
    <row r="109" spans="1:60" x14ac:dyDescent="0.25">
      <c r="A109" s="335"/>
      <c r="B109" s="338"/>
      <c r="C109" s="301"/>
      <c r="D109" s="341"/>
      <c r="E109" s="283"/>
      <c r="F109" s="365"/>
      <c r="G109" s="14"/>
      <c r="H109" s="283"/>
      <c r="I109" s="344"/>
      <c r="J109" s="301"/>
      <c r="K109" s="289"/>
      <c r="L109" s="289"/>
      <c r="M109" s="301"/>
      <c r="N109" s="292"/>
      <c r="O109" s="295"/>
      <c r="P109" s="298"/>
      <c r="Q109" s="286"/>
      <c r="R109" s="298"/>
      <c r="S109" s="295"/>
      <c r="T109" s="295"/>
      <c r="U109" s="18">
        <v>2</v>
      </c>
      <c r="V109" s="22"/>
      <c r="W109" s="22"/>
      <c r="X109" s="22"/>
      <c r="Y109" s="16"/>
      <c r="Z109" s="16"/>
      <c r="AA109" s="17"/>
      <c r="AB109" s="18"/>
      <c r="AC109" s="332"/>
      <c r="AD109" s="332"/>
      <c r="AE109" s="16"/>
      <c r="AF109" s="16"/>
      <c r="AG109" s="16"/>
      <c r="AH109" s="19" t="str">
        <f>IFERROR(VLOOKUP(AI109,'4.Criterios'!$C$4:$E$8,3,1),"")</f>
        <v/>
      </c>
      <c r="AI109" s="126" t="str">
        <f>IFERROR(IF(AB109="Probabilidad",(AI108*(1-AA109)),IF(AB109="Impacto",AI108,"")),"")</f>
        <v/>
      </c>
      <c r="AJ109" s="19" t="str">
        <f>IFERROR(VLOOKUP(AK109,'4.Criterios'!$C$12:$E$16,3,1),"")</f>
        <v/>
      </c>
      <c r="AK109" s="20" t="str">
        <f>IFERROR(IF(AB109="Impacto",(AK108*(1-AA109)),IF(AB109="Probabilidad",AK108,"")),"")</f>
        <v/>
      </c>
      <c r="AL109" s="19" t="str">
        <f>IFERROR(VLOOKUP(CONCATENATE(AH109,AJ109),Niveles!$B$3:$E$27,4,0),"")</f>
        <v/>
      </c>
      <c r="AM109" s="295"/>
      <c r="AN109" s="329"/>
      <c r="AO109" s="286"/>
      <c r="AP109" s="329"/>
      <c r="AQ109" s="295"/>
      <c r="AR109" s="295"/>
      <c r="AS109" s="128"/>
      <c r="AT109" s="214"/>
      <c r="AU109" s="128"/>
      <c r="AV109" s="128"/>
      <c r="AW109" s="214"/>
      <c r="AX109" s="189"/>
      <c r="AY109" s="190"/>
      <c r="AZ109" s="185"/>
      <c r="BA109" s="189"/>
      <c r="BB109" s="182"/>
      <c r="BC109" s="214"/>
      <c r="BD109" s="33"/>
      <c r="BE109" s="41"/>
      <c r="BF109" s="36"/>
      <c r="BG109" s="33"/>
      <c r="BH109" s="21"/>
    </row>
    <row r="110" spans="1:60" x14ac:dyDescent="0.25">
      <c r="A110" s="335"/>
      <c r="B110" s="338"/>
      <c r="C110" s="301"/>
      <c r="D110" s="341"/>
      <c r="E110" s="283"/>
      <c r="F110" s="365"/>
      <c r="G110" s="14"/>
      <c r="H110" s="283"/>
      <c r="I110" s="344"/>
      <c r="J110" s="301"/>
      <c r="K110" s="289"/>
      <c r="L110" s="289"/>
      <c r="M110" s="301"/>
      <c r="N110" s="292"/>
      <c r="O110" s="295"/>
      <c r="P110" s="298"/>
      <c r="Q110" s="286"/>
      <c r="R110" s="298"/>
      <c r="S110" s="295"/>
      <c r="T110" s="295"/>
      <c r="U110" s="18">
        <v>3</v>
      </c>
      <c r="V110" s="22"/>
      <c r="W110" s="22"/>
      <c r="X110" s="22"/>
      <c r="Y110" s="16"/>
      <c r="Z110" s="16"/>
      <c r="AA110" s="17"/>
      <c r="AB110" s="18"/>
      <c r="AC110" s="332"/>
      <c r="AD110" s="332"/>
      <c r="AE110" s="16"/>
      <c r="AF110" s="16"/>
      <c r="AG110" s="16"/>
      <c r="AH110" s="19" t="str">
        <f>IFERROR(VLOOKUP(AI110,'4.Criterios'!$C$4:$E$8,3,1),"")</f>
        <v/>
      </c>
      <c r="AI110" s="126" t="str">
        <f>IFERROR(IF(AB110="Probabilidad",(AI109*(1-AA110)),IF(AB110="Impacto",AI109,"")),"")</f>
        <v/>
      </c>
      <c r="AJ110" s="19" t="str">
        <f>IFERROR(VLOOKUP(AK110,'4.Criterios'!$C$12:$E$16,3,1),"")</f>
        <v/>
      </c>
      <c r="AK110" s="20" t="str">
        <f>IFERROR(IF(AB110="Impacto",(AK109*(1-AA110)),IF(AB110="Probabilidad",AK109,"")),"")</f>
        <v/>
      </c>
      <c r="AL110" s="19" t="str">
        <f>IFERROR(VLOOKUP(CONCATENATE(AH110,AJ110),Niveles!$B$3:$E$27,4,0),"")</f>
        <v/>
      </c>
      <c r="AM110" s="295"/>
      <c r="AN110" s="329"/>
      <c r="AO110" s="286"/>
      <c r="AP110" s="329"/>
      <c r="AQ110" s="295"/>
      <c r="AR110" s="295"/>
      <c r="AS110" s="128"/>
      <c r="AT110" s="214"/>
      <c r="AU110" s="128"/>
      <c r="AV110" s="128"/>
      <c r="AW110" s="214"/>
      <c r="AX110" s="189"/>
      <c r="AY110" s="190"/>
      <c r="AZ110" s="185"/>
      <c r="BA110" s="189"/>
      <c r="BB110" s="182"/>
      <c r="BC110" s="131"/>
      <c r="BD110" s="33"/>
      <c r="BE110" s="41"/>
      <c r="BF110" s="36"/>
      <c r="BG110" s="33"/>
      <c r="BH110" s="21"/>
    </row>
    <row r="111" spans="1:60" x14ac:dyDescent="0.25">
      <c r="A111" s="335"/>
      <c r="B111" s="338"/>
      <c r="C111" s="301"/>
      <c r="D111" s="341"/>
      <c r="E111" s="283"/>
      <c r="F111" s="365"/>
      <c r="G111" s="14"/>
      <c r="H111" s="283"/>
      <c r="I111" s="344"/>
      <c r="J111" s="301"/>
      <c r="K111" s="289"/>
      <c r="L111" s="289"/>
      <c r="M111" s="301"/>
      <c r="N111" s="292"/>
      <c r="O111" s="295"/>
      <c r="P111" s="298"/>
      <c r="Q111" s="286"/>
      <c r="R111" s="298"/>
      <c r="S111" s="295"/>
      <c r="T111" s="295"/>
      <c r="U111" s="18">
        <v>4</v>
      </c>
      <c r="V111" s="22"/>
      <c r="W111" s="22"/>
      <c r="X111" s="22"/>
      <c r="Y111" s="16"/>
      <c r="Z111" s="16"/>
      <c r="AA111" s="17"/>
      <c r="AB111" s="18"/>
      <c r="AC111" s="332"/>
      <c r="AD111" s="332"/>
      <c r="AE111" s="16"/>
      <c r="AF111" s="16"/>
      <c r="AG111" s="16"/>
      <c r="AH111" s="19" t="str">
        <f>IFERROR(VLOOKUP(AI111,'4.Criterios'!$C$4:$E$8,3,1),"")</f>
        <v/>
      </c>
      <c r="AI111" s="126" t="str">
        <f>IFERROR(IF(AB111="Probabilidad",(AI110*(1-AA111)),IF(AB111="Impacto",AI110,"")),"")</f>
        <v/>
      </c>
      <c r="AJ111" s="19" t="str">
        <f>IFERROR(VLOOKUP(AK111,'4.Criterios'!$C$12:$E$16,3,1),"")</f>
        <v/>
      </c>
      <c r="AK111" s="20" t="str">
        <f>IFERROR(IF(AB111="Impacto",(AK110*(1-AA111)),IF(AB111="Probabilidad",AK110,"")),"")</f>
        <v/>
      </c>
      <c r="AL111" s="19" t="str">
        <f>IFERROR(VLOOKUP(CONCATENATE(AH111,AJ111),Niveles!$B$3:$E$27,4,0),"")</f>
        <v/>
      </c>
      <c r="AM111" s="295"/>
      <c r="AN111" s="329"/>
      <c r="AO111" s="286"/>
      <c r="AP111" s="329"/>
      <c r="AQ111" s="295"/>
      <c r="AR111" s="295"/>
      <c r="AS111" s="128"/>
      <c r="AT111" s="214"/>
      <c r="AU111" s="128"/>
      <c r="AV111" s="128"/>
      <c r="AW111" s="214"/>
      <c r="AX111" s="189"/>
      <c r="AY111" s="190"/>
      <c r="AZ111" s="185"/>
      <c r="BA111" s="189"/>
      <c r="BB111" s="182"/>
      <c r="BC111" s="131"/>
      <c r="BD111" s="33"/>
      <c r="BE111" s="41"/>
      <c r="BF111" s="36"/>
      <c r="BG111" s="33"/>
      <c r="BH111" s="21"/>
    </row>
    <row r="112" spans="1:60" x14ac:dyDescent="0.25">
      <c r="A112" s="335"/>
      <c r="B112" s="338"/>
      <c r="C112" s="301"/>
      <c r="D112" s="341"/>
      <c r="E112" s="283"/>
      <c r="F112" s="365"/>
      <c r="G112" s="14"/>
      <c r="H112" s="283"/>
      <c r="I112" s="344"/>
      <c r="J112" s="301"/>
      <c r="K112" s="289"/>
      <c r="L112" s="289"/>
      <c r="M112" s="301"/>
      <c r="N112" s="292"/>
      <c r="O112" s="295"/>
      <c r="P112" s="298"/>
      <c r="Q112" s="286"/>
      <c r="R112" s="298"/>
      <c r="S112" s="295"/>
      <c r="T112" s="295"/>
      <c r="U112" s="18">
        <v>5</v>
      </c>
      <c r="V112" s="22"/>
      <c r="W112" s="22"/>
      <c r="X112" s="22"/>
      <c r="Y112" s="16"/>
      <c r="Z112" s="16"/>
      <c r="AA112" s="17"/>
      <c r="AB112" s="18"/>
      <c r="AC112" s="332"/>
      <c r="AD112" s="332"/>
      <c r="AE112" s="16"/>
      <c r="AF112" s="16"/>
      <c r="AG112" s="16"/>
      <c r="AH112" s="19" t="str">
        <f>IFERROR(VLOOKUP(AI112,'4.Criterios'!$C$4:$E$8,3,1),"")</f>
        <v/>
      </c>
      <c r="AI112" s="126" t="str">
        <f>IFERROR(IF(AB112="Probabilidad",(AI111*(1-AA112)),IF(AB112="Impacto",AI111,"")),"")</f>
        <v/>
      </c>
      <c r="AJ112" s="19" t="str">
        <f>IFERROR(VLOOKUP(AK112,'4.Criterios'!$C$12:$E$16,3,1),"")</f>
        <v/>
      </c>
      <c r="AK112" s="20" t="str">
        <f>IFERROR(IF(AB112="Impacto",(AK111*(1-AA112)),IF(AB112="Probabilidad",AK111,"")),"")</f>
        <v/>
      </c>
      <c r="AL112" s="19" t="str">
        <f>IFERROR(VLOOKUP(CONCATENATE(AH112,AJ112),Niveles!$B$3:$E$27,4,0),"")</f>
        <v/>
      </c>
      <c r="AM112" s="295"/>
      <c r="AN112" s="329"/>
      <c r="AO112" s="286"/>
      <c r="AP112" s="329"/>
      <c r="AQ112" s="295"/>
      <c r="AR112" s="295"/>
      <c r="AS112" s="128"/>
      <c r="AT112" s="214"/>
      <c r="AU112" s="128"/>
      <c r="AV112" s="128"/>
      <c r="AW112" s="214"/>
      <c r="AX112" s="33"/>
      <c r="AY112" s="41"/>
      <c r="AZ112" s="36"/>
      <c r="BA112" s="33"/>
      <c r="BB112" s="16"/>
      <c r="BC112" s="131"/>
      <c r="BD112" s="33"/>
      <c r="BE112" s="41"/>
      <c r="BF112" s="36"/>
      <c r="BG112" s="33"/>
      <c r="BH112" s="21"/>
    </row>
    <row r="113" spans="1:60" ht="17.25" thickBot="1" x14ac:dyDescent="0.3">
      <c r="A113" s="336"/>
      <c r="B113" s="339"/>
      <c r="C113" s="302"/>
      <c r="D113" s="342"/>
      <c r="E113" s="284"/>
      <c r="F113" s="366"/>
      <c r="G113" s="23"/>
      <c r="H113" s="284"/>
      <c r="I113" s="345"/>
      <c r="J113" s="302"/>
      <c r="K113" s="290"/>
      <c r="L113" s="290"/>
      <c r="M113" s="302"/>
      <c r="N113" s="293"/>
      <c r="O113" s="296"/>
      <c r="P113" s="299"/>
      <c r="Q113" s="287"/>
      <c r="R113" s="299"/>
      <c r="S113" s="296"/>
      <c r="T113" s="296"/>
      <c r="U113" s="52">
        <v>6</v>
      </c>
      <c r="V113" s="183"/>
      <c r="W113" s="183"/>
      <c r="X113" s="183"/>
      <c r="Y113" s="25"/>
      <c r="Z113" s="25"/>
      <c r="AA113" s="17"/>
      <c r="AB113" s="18"/>
      <c r="AC113" s="333"/>
      <c r="AD113" s="333"/>
      <c r="AE113" s="25"/>
      <c r="AF113" s="25"/>
      <c r="AG113" s="25"/>
      <c r="AH113" s="26" t="str">
        <f>IFERROR(VLOOKUP(AI113,'4.Criterios'!$C$4:$E$8,3,1),"")</f>
        <v/>
      </c>
      <c r="AI113" s="127" t="str">
        <f>IFERROR(IF(AB113="Probabilidad",(AI112*(1-AA113)),IF(AB113="Impacto",AI112,"")),"")</f>
        <v/>
      </c>
      <c r="AJ113" s="26" t="str">
        <f>IFERROR(VLOOKUP(AK113,'4.Criterios'!$C$12:$E$16,3,1),"")</f>
        <v/>
      </c>
      <c r="AK113" s="27" t="str">
        <f>IFERROR(IF(AB113="Impacto",(AK112*(1-AA113)),IF(AB113="Probabilidad",AK112,"")),"")</f>
        <v/>
      </c>
      <c r="AL113" s="26" t="str">
        <f>IFERROR(VLOOKUP(CONCATENATE(AH113,AJ113),Niveles!$B$3:$E$27,4,0),"")</f>
        <v/>
      </c>
      <c r="AM113" s="296"/>
      <c r="AN113" s="330"/>
      <c r="AO113" s="287"/>
      <c r="AP113" s="330"/>
      <c r="AQ113" s="296"/>
      <c r="AR113" s="296"/>
      <c r="AS113" s="25"/>
      <c r="AT113" s="192"/>
      <c r="AU113" s="192"/>
      <c r="AV113" s="132"/>
      <c r="AW113" s="214"/>
      <c r="AX113" s="34"/>
      <c r="AY113" s="42"/>
      <c r="AZ113" s="37"/>
      <c r="BA113" s="34"/>
      <c r="BB113" s="25"/>
      <c r="BC113" s="133"/>
      <c r="BD113" s="34"/>
      <c r="BE113" s="42"/>
      <c r="BF113" s="37"/>
      <c r="BG113" s="34"/>
      <c r="BH113" s="28"/>
    </row>
    <row r="114" spans="1:60" ht="119.1" customHeight="1" thickBot="1" x14ac:dyDescent="0.3">
      <c r="A114" s="334" t="s">
        <v>65</v>
      </c>
      <c r="B114" s="337">
        <v>46</v>
      </c>
      <c r="C114" s="300" t="s">
        <v>208</v>
      </c>
      <c r="D114" s="340" t="s">
        <v>377</v>
      </c>
      <c r="E114" s="282" t="s">
        <v>190</v>
      </c>
      <c r="F114" s="282" t="s">
        <v>378</v>
      </c>
      <c r="G114" s="6" t="s">
        <v>379</v>
      </c>
      <c r="H114" s="282" t="str">
        <f>+CONCATENATE(E114," de la ",D114)</f>
        <v>pérdida de integridad de la Recepción, radicación y distribución de las comunicaciones producidas y recibidas en el ICC</v>
      </c>
      <c r="I114" s="343" t="str">
        <f>IF(F114&lt;&gt;"","Las vulnerabilidades de la columna anterior, pueden facilitar "&amp;F114&amp;" generando "&amp;E114&amp;" de "&amp;D114,"")</f>
        <v>Las vulnerabilidades de la columna anterior, pueden facilitar incumplimiento en las respuestas por parte del Instituto de acuerdo a los términos de ley generando pérdida de integridad de Recepción, radicación y distribución de las comunicaciones producidas y recibidas en el ICC</v>
      </c>
      <c r="J114" s="300" t="s">
        <v>235</v>
      </c>
      <c r="K114" s="288">
        <v>8760</v>
      </c>
      <c r="L114" s="288" t="s">
        <v>380</v>
      </c>
      <c r="M114" s="300" t="s">
        <v>288</v>
      </c>
      <c r="N114" s="291" t="s">
        <v>381</v>
      </c>
      <c r="O114" s="294" t="str">
        <f>IFERROR(VLOOKUP(P114,'4.Criterios'!$D$4:$E$8,2,0),"")</f>
        <v>Muy Alta</v>
      </c>
      <c r="P114" s="297">
        <f>IF(K114&lt;&gt;"",VLOOKUP(K114,'4.Criterios'!$A$4:$E$8,4,1),"")</f>
        <v>1</v>
      </c>
      <c r="Q114" s="285" t="str">
        <f>IFERROR(VLOOKUP(R114,'4.Criterios'!$D$12:$E$16,2,0),"")</f>
        <v>Leve</v>
      </c>
      <c r="R114" s="297">
        <f>IFERROR(IF(M114='4.Criterios'!$A$10,VLOOKUP(N114,'4.Criterios'!$A$12:$E$16,4,0),IF(M114='4.Criterios'!$B$10,VLOOKUP(N114,'4.Criterios'!$B$12:$E$16,3,0),"")),)</f>
        <v>0.2</v>
      </c>
      <c r="S114" s="294" t="str">
        <f>IFERROR(VLOOKUP(CONCATENATE(O114,Q114),Niveles!$B$3:$E$27,4,0),"")</f>
        <v>Alto</v>
      </c>
      <c r="T114" s="294">
        <f>IFERROR(VLOOKUP(CONCATENATE(O114,Q114),Niveles!$B$3:$F$27,5,0),"")</f>
        <v>12</v>
      </c>
      <c r="U114" s="10">
        <v>1</v>
      </c>
      <c r="V114" s="180" t="s">
        <v>364</v>
      </c>
      <c r="W114" s="180" t="s">
        <v>382</v>
      </c>
      <c r="X114" s="235" t="s">
        <v>854</v>
      </c>
      <c r="Y114" s="8" t="s">
        <v>38</v>
      </c>
      <c r="Z114" s="8" t="s">
        <v>199</v>
      </c>
      <c r="AA114" s="9">
        <f>IFERROR(VLOOKUP(Y114,'4.Criterios'!$H$4:$J$6,3,0)+VLOOKUP(Z114,'4.Criterios'!$H$7:$J$8,3,0),"")</f>
        <v>0.4</v>
      </c>
      <c r="AB114" s="10" t="str">
        <f>IFERROR(VLOOKUP(Y114,Niveles!$H$25:$I$27,2,0),"")</f>
        <v>Probabilidad</v>
      </c>
      <c r="AC114" s="331">
        <f ca="1">IFERROR(P114-AN114,"")</f>
        <v>0.64</v>
      </c>
      <c r="AD114" s="331">
        <f ca="1">IFERROR(R114-AP114,"")</f>
        <v>0</v>
      </c>
      <c r="AE114" s="8" t="s">
        <v>200</v>
      </c>
      <c r="AF114" s="8" t="s">
        <v>201</v>
      </c>
      <c r="AG114" s="8" t="s">
        <v>202</v>
      </c>
      <c r="AH114" s="11" t="str">
        <f>IFERROR(VLOOKUP(AI114,'4.Criterios'!$C$4:$E$8,3,1),"")</f>
        <v>Media</v>
      </c>
      <c r="AI114" s="125">
        <f>IFERROR(IF(AB114="Probabilidad",(P114*(1-AA114)),IF(AB114="Impacto",P114,"")),"")</f>
        <v>0.6</v>
      </c>
      <c r="AJ114" s="11" t="str">
        <f>IFERROR(VLOOKUP(AK114,'4.Criterios'!$C$12:$E$16,3,1),"")</f>
        <v>Leve</v>
      </c>
      <c r="AK114" s="12">
        <f>IFERROR(IF(AB114="Impacto",(R114*(1-AA114)),IF(AB114="Probabilidad",R114,"")),"")</f>
        <v>0.2</v>
      </c>
      <c r="AL114" s="11" t="str">
        <f>IFERROR(VLOOKUP(CONCATENATE(AH114,AJ114),Niveles!$B$3:$E$27,4,0),"")</f>
        <v>Moderado</v>
      </c>
      <c r="AM114" s="294" t="str">
        <f ca="1">OFFSET(AH113,6-COUNTBLANK(AH114:AH119),0,1,1)</f>
        <v>Baja</v>
      </c>
      <c r="AN114" s="328">
        <f ca="1">OFFSET(AI113,6-COUNTBLANK(AI114:AI119),0,1,1)</f>
        <v>0.36</v>
      </c>
      <c r="AO114" s="285" t="str">
        <f ca="1">OFFSET(AJ113,6-COUNTBLANK(AJ114:AJ119),0,1,1)</f>
        <v>Leve</v>
      </c>
      <c r="AP114" s="328">
        <f ca="1">OFFSET(AK113,6-COUNTBLANK(AK114:AK119),0,1,1)</f>
        <v>0.2</v>
      </c>
      <c r="AQ114" s="294" t="str">
        <f ca="1">OFFSET(AL113,6-COUNTBLANK(AL114:AL119),0,1,1)</f>
        <v>Bajo</v>
      </c>
      <c r="AR114" s="294">
        <f ca="1">IFERROR(VLOOKUP(CONCATENATE(AM114,AO114),Niveles!$B$3:$F$27,5,0),"")</f>
        <v>2</v>
      </c>
      <c r="AS114" s="8" t="s">
        <v>203</v>
      </c>
      <c r="AT114" s="181" t="s">
        <v>383</v>
      </c>
      <c r="AU114" s="181" t="s">
        <v>384</v>
      </c>
      <c r="AV114" s="128">
        <v>44926</v>
      </c>
      <c r="AW114" s="32"/>
      <c r="AX114" s="32"/>
      <c r="AY114" s="43"/>
      <c r="AZ114" s="218"/>
      <c r="BA114" s="32"/>
      <c r="BB114" s="181"/>
      <c r="BC114" s="129"/>
      <c r="BD114" s="32"/>
      <c r="BE114" s="43"/>
      <c r="BF114" s="35"/>
      <c r="BG114" s="32"/>
      <c r="BH114" s="13"/>
    </row>
    <row r="115" spans="1:60" ht="66" x14ac:dyDescent="0.25">
      <c r="A115" s="335"/>
      <c r="B115" s="338"/>
      <c r="C115" s="301"/>
      <c r="D115" s="341"/>
      <c r="E115" s="283"/>
      <c r="F115" s="283"/>
      <c r="G115" s="53"/>
      <c r="H115" s="283"/>
      <c r="I115" s="344"/>
      <c r="J115" s="301"/>
      <c r="K115" s="289"/>
      <c r="L115" s="289"/>
      <c r="M115" s="301"/>
      <c r="N115" s="292"/>
      <c r="O115" s="295"/>
      <c r="P115" s="298"/>
      <c r="Q115" s="286"/>
      <c r="R115" s="298"/>
      <c r="S115" s="295"/>
      <c r="T115" s="295"/>
      <c r="U115" s="18">
        <v>2</v>
      </c>
      <c r="V115" s="22" t="s">
        <v>243</v>
      </c>
      <c r="W115" s="22" t="s">
        <v>385</v>
      </c>
      <c r="X115" s="22" t="s">
        <v>855</v>
      </c>
      <c r="Y115" s="16" t="s">
        <v>38</v>
      </c>
      <c r="Z115" s="16" t="s">
        <v>199</v>
      </c>
      <c r="AA115" s="9">
        <f>IFERROR(VLOOKUP(Y115,'4.Criterios'!$H$4:$J$6,3,0)+VLOOKUP(Z115,'4.Criterios'!$H$7:$J$8,3,0),"")</f>
        <v>0.4</v>
      </c>
      <c r="AB115" s="18" t="str">
        <f>IFERROR(VLOOKUP(Y115,Niveles!$H$25:$I$27,2,0),"")</f>
        <v>Probabilidad</v>
      </c>
      <c r="AC115" s="332"/>
      <c r="AD115" s="332"/>
      <c r="AE115" s="16" t="s">
        <v>200</v>
      </c>
      <c r="AF115" s="16" t="s">
        <v>216</v>
      </c>
      <c r="AG115" s="16" t="s">
        <v>202</v>
      </c>
      <c r="AH115" s="19" t="str">
        <f>IFERROR(VLOOKUP(AI115,'4.Criterios'!$C$4:$E$8,3,1),"")</f>
        <v>Baja</v>
      </c>
      <c r="AI115" s="126">
        <f>IFERROR(IF(AB115="Probabilidad",(AI114*(1-AA115)),IF(AB115="Impacto",AI114,"")),"")</f>
        <v>0.36</v>
      </c>
      <c r="AJ115" s="19" t="str">
        <f>IFERROR(VLOOKUP(AK115,'4.Criterios'!$C$12:$E$16,3,1),"")</f>
        <v>Leve</v>
      </c>
      <c r="AK115" s="20">
        <f>IFERROR(IF(AB115="Impacto",(AK114*(1-AA115)),IF(AB115="Probabilidad",AK114,"")),"")</f>
        <v>0.2</v>
      </c>
      <c r="AL115" s="19" t="str">
        <f>IFERROR(VLOOKUP(CONCATENATE(AH115,AJ115),Niveles!$B$3:$E$27,4,0),"")</f>
        <v>Bajo</v>
      </c>
      <c r="AM115" s="295"/>
      <c r="AN115" s="329"/>
      <c r="AO115" s="286"/>
      <c r="AP115" s="329"/>
      <c r="AQ115" s="295"/>
      <c r="AR115" s="295"/>
      <c r="AS115" s="16"/>
      <c r="AT115" s="211"/>
      <c r="AU115" s="182"/>
      <c r="AV115" s="130">
        <v>44926</v>
      </c>
      <c r="AW115" s="128"/>
      <c r="AX115" s="33"/>
      <c r="AY115" s="41"/>
      <c r="AZ115" s="36"/>
      <c r="BA115" s="33"/>
      <c r="BB115" s="182"/>
      <c r="BC115" s="131"/>
      <c r="BD115" s="33"/>
      <c r="BE115" s="41"/>
      <c r="BF115" s="36"/>
      <c r="BG115" s="33"/>
      <c r="BH115" s="21"/>
    </row>
    <row r="116" spans="1:60" x14ac:dyDescent="0.25">
      <c r="A116" s="335"/>
      <c r="B116" s="338"/>
      <c r="C116" s="301"/>
      <c r="D116" s="341"/>
      <c r="E116" s="283"/>
      <c r="F116" s="283"/>
      <c r="G116" s="14"/>
      <c r="H116" s="283"/>
      <c r="I116" s="344"/>
      <c r="J116" s="301"/>
      <c r="K116" s="289"/>
      <c r="L116" s="289"/>
      <c r="M116" s="301"/>
      <c r="N116" s="292"/>
      <c r="O116" s="295"/>
      <c r="P116" s="298"/>
      <c r="Q116" s="286"/>
      <c r="R116" s="298"/>
      <c r="S116" s="295"/>
      <c r="T116" s="295"/>
      <c r="U116" s="18">
        <v>3</v>
      </c>
      <c r="V116" s="22"/>
      <c r="W116" s="22"/>
      <c r="X116" s="22"/>
      <c r="Y116" s="16"/>
      <c r="Z116" s="16"/>
      <c r="AA116" s="17"/>
      <c r="AB116" s="18"/>
      <c r="AC116" s="332"/>
      <c r="AD116" s="332"/>
      <c r="AE116" s="16"/>
      <c r="AF116" s="16"/>
      <c r="AG116" s="16"/>
      <c r="AH116" s="19" t="str">
        <f>IFERROR(VLOOKUP(AI116,'4.Criterios'!$C$4:$E$8,3,1),"")</f>
        <v/>
      </c>
      <c r="AI116" s="126" t="str">
        <f>IFERROR(IF(AB116="Probabilidad",(AI115*(1-AA116)),IF(AB116="Impacto",AI115,"")),"")</f>
        <v/>
      </c>
      <c r="AJ116" s="19" t="str">
        <f>IFERROR(VLOOKUP(AK116,'4.Criterios'!$C$12:$E$16,3,1),"")</f>
        <v/>
      </c>
      <c r="AK116" s="20" t="str">
        <f>IFERROR(IF(AB116="Impacto",(AK115*(1-AA116)),IF(AB116="Probabilidad",AK115,"")),"")</f>
        <v/>
      </c>
      <c r="AL116" s="19" t="str">
        <f>IFERROR(VLOOKUP(CONCATENATE(AH116,AJ116),Niveles!$B$3:$E$27,4,0),"")</f>
        <v/>
      </c>
      <c r="AM116" s="295"/>
      <c r="AN116" s="329"/>
      <c r="AO116" s="286"/>
      <c r="AP116" s="329"/>
      <c r="AQ116" s="295"/>
      <c r="AR116" s="295"/>
      <c r="AS116" s="16"/>
      <c r="AT116" s="182"/>
      <c r="AU116" s="182"/>
      <c r="AV116" s="130"/>
      <c r="AW116" s="131"/>
      <c r="AX116" s="33"/>
      <c r="AY116" s="41"/>
      <c r="AZ116" s="36"/>
      <c r="BA116" s="33"/>
      <c r="BB116" s="182"/>
      <c r="BC116" s="131"/>
      <c r="BD116" s="33"/>
      <c r="BE116" s="41"/>
      <c r="BF116" s="36"/>
      <c r="BG116" s="33"/>
      <c r="BH116" s="21"/>
    </row>
    <row r="117" spans="1:60" x14ac:dyDescent="0.25">
      <c r="A117" s="335"/>
      <c r="B117" s="338"/>
      <c r="C117" s="301"/>
      <c r="D117" s="341"/>
      <c r="E117" s="283"/>
      <c r="F117" s="283"/>
      <c r="G117" s="14"/>
      <c r="H117" s="283"/>
      <c r="I117" s="344"/>
      <c r="J117" s="301"/>
      <c r="K117" s="289"/>
      <c r="L117" s="289"/>
      <c r="M117" s="301"/>
      <c r="N117" s="292"/>
      <c r="O117" s="295"/>
      <c r="P117" s="298"/>
      <c r="Q117" s="286"/>
      <c r="R117" s="298"/>
      <c r="S117" s="295"/>
      <c r="T117" s="295"/>
      <c r="U117" s="18">
        <v>4</v>
      </c>
      <c r="V117" s="22"/>
      <c r="W117" s="22"/>
      <c r="X117" s="22"/>
      <c r="Y117" s="16"/>
      <c r="Z117" s="16"/>
      <c r="AA117" s="17"/>
      <c r="AB117" s="18"/>
      <c r="AC117" s="332"/>
      <c r="AD117" s="332"/>
      <c r="AE117" s="16"/>
      <c r="AF117" s="16"/>
      <c r="AG117" s="16"/>
      <c r="AH117" s="19" t="str">
        <f>IFERROR(VLOOKUP(AI117,'4.Criterios'!$C$4:$E$8,3,1),"")</f>
        <v/>
      </c>
      <c r="AI117" s="126" t="str">
        <f>IFERROR(IF(AB117="Probabilidad",(AI116*(1-AA117)),IF(AB117="Impacto",AI116,"")),"")</f>
        <v/>
      </c>
      <c r="AJ117" s="19" t="str">
        <f>IFERROR(VLOOKUP(AK117,'4.Criterios'!$C$12:$E$16,3,1),"")</f>
        <v/>
      </c>
      <c r="AK117" s="20" t="str">
        <f>IFERROR(IF(AB117="Impacto",(AK116*(1-AA117)),IF(AB117="Probabilidad",AK116,"")),"")</f>
        <v/>
      </c>
      <c r="AL117" s="19" t="str">
        <f>IFERROR(VLOOKUP(CONCATENATE(AH117,AJ117),Niveles!$B$3:$E$27,4,0),"")</f>
        <v/>
      </c>
      <c r="AM117" s="295"/>
      <c r="AN117" s="329"/>
      <c r="AO117" s="286"/>
      <c r="AP117" s="329"/>
      <c r="AQ117" s="295"/>
      <c r="AR117" s="295"/>
      <c r="AS117" s="16"/>
      <c r="AT117" s="182"/>
      <c r="AU117" s="182"/>
      <c r="AV117" s="130"/>
      <c r="AW117" s="131"/>
      <c r="AX117" s="33"/>
      <c r="AY117" s="41"/>
      <c r="AZ117" s="36"/>
      <c r="BA117" s="33"/>
      <c r="BB117" s="16"/>
      <c r="BC117" s="131"/>
      <c r="BD117" s="33"/>
      <c r="BE117" s="41"/>
      <c r="BF117" s="36"/>
      <c r="BG117" s="33"/>
      <c r="BH117" s="21"/>
    </row>
    <row r="118" spans="1:60" x14ac:dyDescent="0.25">
      <c r="A118" s="335"/>
      <c r="B118" s="338"/>
      <c r="C118" s="301"/>
      <c r="D118" s="341"/>
      <c r="E118" s="283"/>
      <c r="F118" s="283"/>
      <c r="G118" s="14"/>
      <c r="H118" s="283"/>
      <c r="I118" s="344"/>
      <c r="J118" s="301"/>
      <c r="K118" s="289"/>
      <c r="L118" s="289"/>
      <c r="M118" s="301"/>
      <c r="N118" s="292"/>
      <c r="O118" s="295"/>
      <c r="P118" s="298"/>
      <c r="Q118" s="286"/>
      <c r="R118" s="298"/>
      <c r="S118" s="295"/>
      <c r="T118" s="295"/>
      <c r="U118" s="18">
        <v>5</v>
      </c>
      <c r="V118" s="22"/>
      <c r="W118" s="22"/>
      <c r="X118" s="22"/>
      <c r="Y118" s="16"/>
      <c r="Z118" s="16"/>
      <c r="AA118" s="17"/>
      <c r="AB118" s="18"/>
      <c r="AC118" s="332"/>
      <c r="AD118" s="332"/>
      <c r="AE118" s="16"/>
      <c r="AF118" s="16"/>
      <c r="AG118" s="16"/>
      <c r="AH118" s="19" t="str">
        <f>IFERROR(VLOOKUP(AI118,'4.Criterios'!$C$4:$E$8,3,1),"")</f>
        <v/>
      </c>
      <c r="AI118" s="126" t="str">
        <f>IFERROR(IF(AB118="Probabilidad",(AI117*(1-AA118)),IF(AB118="Impacto",AI117,"")),"")</f>
        <v/>
      </c>
      <c r="AJ118" s="19" t="str">
        <f>IFERROR(VLOOKUP(AK118,'4.Criterios'!$C$12:$E$16,3,1),"")</f>
        <v/>
      </c>
      <c r="AK118" s="20" t="str">
        <f>IFERROR(IF(AB118="Impacto",(AK117*(1-AA118)),IF(AB118="Probabilidad",AK117,"")),"")</f>
        <v/>
      </c>
      <c r="AL118" s="19" t="str">
        <f>IFERROR(VLOOKUP(CONCATENATE(AH118,AJ118),Niveles!$B$3:$E$27,4,0),"")</f>
        <v/>
      </c>
      <c r="AM118" s="295"/>
      <c r="AN118" s="329"/>
      <c r="AO118" s="286"/>
      <c r="AP118" s="329"/>
      <c r="AQ118" s="295"/>
      <c r="AR118" s="295"/>
      <c r="AS118" s="16"/>
      <c r="AT118" s="182"/>
      <c r="AU118" s="182"/>
      <c r="AV118" s="130"/>
      <c r="AW118" s="131"/>
      <c r="AX118" s="33"/>
      <c r="AY118" s="41"/>
      <c r="AZ118" s="36"/>
      <c r="BA118" s="33"/>
      <c r="BB118" s="16"/>
      <c r="BC118" s="131"/>
      <c r="BD118" s="33"/>
      <c r="BE118" s="41"/>
      <c r="BF118" s="36"/>
      <c r="BG118" s="33"/>
      <c r="BH118" s="21"/>
    </row>
    <row r="119" spans="1:60" ht="17.25" thickBot="1" x14ac:dyDescent="0.3">
      <c r="A119" s="336"/>
      <c r="B119" s="339"/>
      <c r="C119" s="302"/>
      <c r="D119" s="342"/>
      <c r="E119" s="284"/>
      <c r="F119" s="284"/>
      <c r="G119" s="23"/>
      <c r="H119" s="284"/>
      <c r="I119" s="345"/>
      <c r="J119" s="302"/>
      <c r="K119" s="290"/>
      <c r="L119" s="290"/>
      <c r="M119" s="302"/>
      <c r="N119" s="293"/>
      <c r="O119" s="296"/>
      <c r="P119" s="299"/>
      <c r="Q119" s="287"/>
      <c r="R119" s="299"/>
      <c r="S119" s="296"/>
      <c r="T119" s="296"/>
      <c r="U119" s="52">
        <v>6</v>
      </c>
      <c r="V119" s="183"/>
      <c r="W119" s="183"/>
      <c r="X119" s="183"/>
      <c r="Y119" s="25"/>
      <c r="Z119" s="25"/>
      <c r="AA119" s="17" t="str">
        <f>IFERROR(VLOOKUP(Y119,'4.Criterios'!$H$4:$J$6,3,0)+VLOOKUP(Z119,'4.Criterios'!$H$7:$J$8,3,0),"")</f>
        <v/>
      </c>
      <c r="AB119" s="18" t="str">
        <f>IFERROR(VLOOKUP(Y119,Niveles!$H$25:$I$27,2,0),"")</f>
        <v/>
      </c>
      <c r="AC119" s="333"/>
      <c r="AD119" s="333"/>
      <c r="AE119" s="25"/>
      <c r="AF119" s="25"/>
      <c r="AG119" s="25"/>
      <c r="AH119" s="26" t="str">
        <f>IFERROR(VLOOKUP(AI119,'4.Criterios'!$C$4:$E$8,3,1),"")</f>
        <v/>
      </c>
      <c r="AI119" s="127" t="str">
        <f>IFERROR(IF(AB119="Probabilidad",(AI118*(1-AA119)),IF(AB119="Impacto",AI118,"")),"")</f>
        <v/>
      </c>
      <c r="AJ119" s="26" t="str">
        <f>IFERROR(VLOOKUP(AK119,'4.Criterios'!$C$12:$E$16,3,1),"")</f>
        <v/>
      </c>
      <c r="AK119" s="27" t="str">
        <f>IFERROR(IF(AB119="Impacto",(AK118*(1-AA119)),IF(AB119="Probabilidad",AK118,"")),"")</f>
        <v/>
      </c>
      <c r="AL119" s="26" t="str">
        <f>IFERROR(VLOOKUP(CONCATENATE(AH119,AJ119),Niveles!$B$3:$E$27,4,0),"")</f>
        <v/>
      </c>
      <c r="AM119" s="296"/>
      <c r="AN119" s="330"/>
      <c r="AO119" s="287"/>
      <c r="AP119" s="330"/>
      <c r="AQ119" s="296"/>
      <c r="AR119" s="296"/>
      <c r="AS119" s="25"/>
      <c r="AT119" s="192"/>
      <c r="AU119" s="192"/>
      <c r="AV119" s="132"/>
      <c r="AW119" s="133"/>
      <c r="AX119" s="34"/>
      <c r="AY119" s="42"/>
      <c r="AZ119" s="37"/>
      <c r="BA119" s="34"/>
      <c r="BB119" s="25"/>
      <c r="BC119" s="133"/>
      <c r="BD119" s="34"/>
      <c r="BE119" s="42"/>
      <c r="BF119" s="37"/>
      <c r="BG119" s="34"/>
      <c r="BH119" s="28"/>
    </row>
    <row r="120" spans="1:60" ht="105" customHeight="1" x14ac:dyDescent="0.25">
      <c r="A120" s="334" t="s">
        <v>44</v>
      </c>
      <c r="B120" s="337">
        <v>1</v>
      </c>
      <c r="C120" s="300" t="s">
        <v>188</v>
      </c>
      <c r="D120" s="340" t="s">
        <v>856</v>
      </c>
      <c r="E120" s="282" t="s">
        <v>190</v>
      </c>
      <c r="F120" s="282" t="s">
        <v>386</v>
      </c>
      <c r="G120" s="6" t="s">
        <v>387</v>
      </c>
      <c r="H120" s="282" t="str">
        <f>+CONCATENATE(E120," de la ",D120)</f>
        <v>pérdida de integridad de la Asesoría cumplimiento de los requisitos legales sobre documentos e información</v>
      </c>
      <c r="I120" s="343" t="str">
        <f>IF(F120&lt;&gt;"","Las vulnerabilidades de la columna anterior, pueden facilitar "&amp;F120&amp;" generando "&amp;E120&amp;" de "&amp;D120,"")</f>
        <v>Las vulnerabilidades de la columna anterior, pueden facilitar inadecuada defensa del ICC en  procesos  judiciales relacionados con seguridad de la información generando pérdida de integridad de Asesoría cumplimiento de los requisitos legales sobre documentos e información</v>
      </c>
      <c r="J120" s="300" t="s">
        <v>192</v>
      </c>
      <c r="K120" s="288">
        <v>10</v>
      </c>
      <c r="L120" s="288" t="s">
        <v>388</v>
      </c>
      <c r="M120" s="300" t="s">
        <v>194</v>
      </c>
      <c r="N120" s="291" t="s">
        <v>212</v>
      </c>
      <c r="O120" s="294" t="str">
        <f>IFERROR(VLOOKUP(P120,'4.Criterios'!$D$4:$E$8,2,0),"")</f>
        <v>Baja</v>
      </c>
      <c r="P120" s="297">
        <f>IF(K120&lt;&gt;"",VLOOKUP(K120,'4.Criterios'!$A$4:$E$8,4,1),"")</f>
        <v>0.4</v>
      </c>
      <c r="Q120" s="285" t="str">
        <f>IFERROR(VLOOKUP(R120,'4.Criterios'!$D$12:$E$16,2,0),"")</f>
        <v>Moderado</v>
      </c>
      <c r="R120" s="297">
        <f>IFERROR(IF(M120='4.Criterios'!$A$10,VLOOKUP(N120,'4.Criterios'!$A$12:$E$16,4,0),IF(M120='4.Criterios'!$B$10,VLOOKUP(N120,'4.Criterios'!$B$12:$E$16,3,0),"")),)</f>
        <v>0.6</v>
      </c>
      <c r="S120" s="294" t="str">
        <f>IFERROR(VLOOKUP(CONCATENATE(O120,Q120),Niveles!$B$3:$E$27,4,0),"")</f>
        <v>Moderado</v>
      </c>
      <c r="T120" s="294">
        <f>IFERROR(VLOOKUP(CONCATENATE(O120,Q120),Niveles!$B$3:$F$27,5,0),"")</f>
        <v>10</v>
      </c>
      <c r="U120" s="10">
        <v>1</v>
      </c>
      <c r="V120" s="180" t="s">
        <v>857</v>
      </c>
      <c r="W120" s="180" t="s">
        <v>389</v>
      </c>
      <c r="X120" s="180" t="s">
        <v>858</v>
      </c>
      <c r="Y120" s="8" t="s">
        <v>38</v>
      </c>
      <c r="Z120" s="8" t="s">
        <v>199</v>
      </c>
      <c r="AA120" s="9">
        <f>IFERROR(VLOOKUP(Y120,'4.Criterios'!$H$4:$J$6,3,0)+VLOOKUP(Z120,'4.Criterios'!$H$7:$J$8,3,0),"")</f>
        <v>0.4</v>
      </c>
      <c r="AB120" s="10" t="str">
        <f>IFERROR(VLOOKUP(Y120,Niveles!$H$25:$I$27,2,0),"")</f>
        <v>Probabilidad</v>
      </c>
      <c r="AC120" s="331">
        <f ca="1">IFERROR(P120-AN120,"")</f>
        <v>0.23200000000000004</v>
      </c>
      <c r="AD120" s="331">
        <f ca="1">IFERROR(R120-AP120,"")</f>
        <v>0.26250000000000001</v>
      </c>
      <c r="AE120" s="8" t="s">
        <v>200</v>
      </c>
      <c r="AF120" s="8" t="s">
        <v>216</v>
      </c>
      <c r="AG120" s="8" t="s">
        <v>202</v>
      </c>
      <c r="AH120" s="11" t="str">
        <f>IFERROR(VLOOKUP(AI120,'4.Criterios'!$C$4:$E$8,3,1),"")</f>
        <v>Baja</v>
      </c>
      <c r="AI120" s="125">
        <f>IFERROR(IF(AB120="Probabilidad",(P120*(1-AA120)),IF(AB120="Impacto",P120,"")),"")</f>
        <v>0.24</v>
      </c>
      <c r="AJ120" s="11" t="str">
        <f>IFERROR(VLOOKUP(AK120,'4.Criterios'!$C$12:$E$16,3,1),"")</f>
        <v>Moderado</v>
      </c>
      <c r="AK120" s="12">
        <f>IFERROR(IF(AB120="Impacto",(R120*(1-AA120)),IF(AB120="Probabilidad",R120,"")),"")</f>
        <v>0.6</v>
      </c>
      <c r="AL120" s="11" t="str">
        <f>IFERROR(VLOOKUP(CONCATENATE(AH120,AJ120),Niveles!$B$3:$E$27,4,0),"")</f>
        <v>Moderado</v>
      </c>
      <c r="AM120" s="294" t="str">
        <f ca="1">OFFSET(AH119,6-COUNTBLANK(AH120:AH125),0,1,1)</f>
        <v>Muy Baja</v>
      </c>
      <c r="AN120" s="328">
        <f ca="1">OFFSET(AI119,6-COUNTBLANK(AI120:AI125),0,1,1)</f>
        <v>0.16799999999999998</v>
      </c>
      <c r="AO120" s="285" t="str">
        <f ca="1">OFFSET(AJ119,6-COUNTBLANK(AJ120:AJ125),0,1,1)</f>
        <v>Menor</v>
      </c>
      <c r="AP120" s="328">
        <f ca="1">OFFSET(AK119,6-COUNTBLANK(AK120:AK125),0,1,1)</f>
        <v>0.33749999999999997</v>
      </c>
      <c r="AQ120" s="294" t="str">
        <f ca="1">OFFSET(AL119,6-COUNTBLANK(AL120:AL125),0,1,1)</f>
        <v>Bajo</v>
      </c>
      <c r="AR120" s="294">
        <f ca="1">IFERROR(VLOOKUP(CONCATENATE(AM120,AO120),Niveles!$B$3:$F$27,5,0),"")</f>
        <v>3</v>
      </c>
      <c r="AS120" s="8" t="s">
        <v>203</v>
      </c>
      <c r="AT120" s="181" t="s">
        <v>390</v>
      </c>
      <c r="AU120" s="181" t="s">
        <v>859</v>
      </c>
      <c r="AV120" s="224">
        <v>44409</v>
      </c>
      <c r="AW120" s="225"/>
      <c r="AX120" s="226"/>
      <c r="AY120" s="237"/>
      <c r="AZ120" s="236"/>
      <c r="BA120" s="33"/>
      <c r="BB120" s="16"/>
      <c r="BC120" s="131"/>
      <c r="BD120" s="32"/>
      <c r="BE120" s="43"/>
      <c r="BF120" s="35"/>
      <c r="BG120" s="32"/>
      <c r="BH120" s="13"/>
    </row>
    <row r="121" spans="1:60" ht="84.6" customHeight="1" x14ac:dyDescent="0.25">
      <c r="A121" s="335"/>
      <c r="B121" s="338"/>
      <c r="C121" s="301"/>
      <c r="D121" s="341"/>
      <c r="E121" s="283"/>
      <c r="F121" s="283"/>
      <c r="G121" s="14" t="s">
        <v>391</v>
      </c>
      <c r="H121" s="283"/>
      <c r="I121" s="344"/>
      <c r="J121" s="301"/>
      <c r="K121" s="289"/>
      <c r="L121" s="289"/>
      <c r="M121" s="301"/>
      <c r="N121" s="292"/>
      <c r="O121" s="295"/>
      <c r="P121" s="298"/>
      <c r="Q121" s="286"/>
      <c r="R121" s="298"/>
      <c r="S121" s="295"/>
      <c r="T121" s="295"/>
      <c r="U121" s="18">
        <v>2</v>
      </c>
      <c r="V121" s="22" t="s">
        <v>860</v>
      </c>
      <c r="W121" s="22" t="s">
        <v>392</v>
      </c>
      <c r="X121" s="22" t="s">
        <v>393</v>
      </c>
      <c r="Y121" s="16" t="s">
        <v>39</v>
      </c>
      <c r="Z121" s="16" t="s">
        <v>199</v>
      </c>
      <c r="AA121" s="17">
        <f>IFERROR(VLOOKUP(Y121,'4.Criterios'!$H$4:$J$6,3,0)+VLOOKUP(Z121,'4.Criterios'!$H$7:$J$8,3,0),"")</f>
        <v>0.3</v>
      </c>
      <c r="AB121" s="18" t="str">
        <f>IFERROR(VLOOKUP(Y121,Niveles!$H$25:$I$27,2,0),"")</f>
        <v>Probabilidad</v>
      </c>
      <c r="AC121" s="332"/>
      <c r="AD121" s="332"/>
      <c r="AE121" s="16" t="s">
        <v>200</v>
      </c>
      <c r="AF121" s="16" t="s">
        <v>216</v>
      </c>
      <c r="AG121" s="16" t="s">
        <v>202</v>
      </c>
      <c r="AH121" s="19" t="str">
        <f>IFERROR(VLOOKUP(AI121,'4.Criterios'!$C$4:$E$8,3,1),"")</f>
        <v>Muy Baja</v>
      </c>
      <c r="AI121" s="126">
        <f>IFERROR(IF(AB121="Probabilidad",(AI120*(1-AA121)),IF(AB121="Impacto",AI120,"")),"")</f>
        <v>0.16799999999999998</v>
      </c>
      <c r="AJ121" s="19" t="str">
        <f>IFERROR(VLOOKUP(AK121,'4.Criterios'!$C$12:$E$16,3,1),"")</f>
        <v>Moderado</v>
      </c>
      <c r="AK121" s="20">
        <f>IFERROR(IF(AB121="Impacto",(AK120*(1-AA121)),IF(AB121="Probabilidad",AK120,"")),"")</f>
        <v>0.6</v>
      </c>
      <c r="AL121" s="19" t="str">
        <f>IFERROR(VLOOKUP(CONCATENATE(AH121,AJ121),Niveles!$B$3:$E$27,4,0),"")</f>
        <v>Moderado</v>
      </c>
      <c r="AM121" s="295"/>
      <c r="AN121" s="329"/>
      <c r="AO121" s="286"/>
      <c r="AP121" s="329"/>
      <c r="AQ121" s="295"/>
      <c r="AR121" s="295"/>
      <c r="AS121" s="16" t="s">
        <v>203</v>
      </c>
      <c r="AT121" s="182" t="s">
        <v>394</v>
      </c>
      <c r="AU121" s="182" t="s">
        <v>859</v>
      </c>
      <c r="AV121" s="224">
        <v>44409</v>
      </c>
      <c r="AW121" s="225"/>
      <c r="AX121" s="226"/>
      <c r="AY121" s="237"/>
      <c r="AZ121" s="236"/>
      <c r="BA121" s="33"/>
      <c r="BB121" s="16"/>
      <c r="BC121" s="131"/>
      <c r="BD121" s="33"/>
      <c r="BE121" s="41"/>
      <c r="BF121" s="36"/>
      <c r="BG121" s="33"/>
      <c r="BH121" s="21"/>
    </row>
    <row r="122" spans="1:60" ht="81" customHeight="1" x14ac:dyDescent="0.25">
      <c r="A122" s="335"/>
      <c r="B122" s="338"/>
      <c r="C122" s="301"/>
      <c r="D122" s="341"/>
      <c r="E122" s="283"/>
      <c r="F122" s="283"/>
      <c r="G122" s="14" t="s">
        <v>395</v>
      </c>
      <c r="H122" s="283"/>
      <c r="I122" s="344"/>
      <c r="J122" s="301"/>
      <c r="K122" s="289"/>
      <c r="L122" s="289"/>
      <c r="M122" s="301"/>
      <c r="N122" s="292"/>
      <c r="O122" s="295"/>
      <c r="P122" s="298"/>
      <c r="Q122" s="286"/>
      <c r="R122" s="298"/>
      <c r="S122" s="295"/>
      <c r="T122" s="295"/>
      <c r="U122" s="18">
        <v>3</v>
      </c>
      <c r="V122" s="22" t="s">
        <v>860</v>
      </c>
      <c r="W122" s="22" t="s">
        <v>396</v>
      </c>
      <c r="X122" s="22" t="s">
        <v>397</v>
      </c>
      <c r="Y122" s="16" t="s">
        <v>40</v>
      </c>
      <c r="Z122" s="16" t="s">
        <v>199</v>
      </c>
      <c r="AA122" s="17">
        <f>IFERROR(VLOOKUP(Y122,'4.Criterios'!$H$4:$J$6,3,0)+VLOOKUP(Z122,'4.Criterios'!$H$7:$J$8,3,0),"")</f>
        <v>0.25</v>
      </c>
      <c r="AB122" s="18" t="str">
        <f>IFERROR(VLOOKUP(Y122,Niveles!$H$25:$I$27,2,0),"")</f>
        <v>Impacto</v>
      </c>
      <c r="AC122" s="332"/>
      <c r="AD122" s="332"/>
      <c r="AE122" s="16" t="s">
        <v>200</v>
      </c>
      <c r="AF122" s="16" t="s">
        <v>216</v>
      </c>
      <c r="AG122" s="16" t="s">
        <v>202</v>
      </c>
      <c r="AH122" s="19" t="str">
        <f>IFERROR(VLOOKUP(AI122,'4.Criterios'!$C$4:$E$8,3,1),"")</f>
        <v>Muy Baja</v>
      </c>
      <c r="AI122" s="126">
        <f>IFERROR(IF(AB122="Probabilidad",(AI121*(1-AA122)),IF(AB122="Impacto",AI121,"")),"")</f>
        <v>0.16799999999999998</v>
      </c>
      <c r="AJ122" s="19" t="str">
        <f>IFERROR(VLOOKUP(AK122,'4.Criterios'!$C$12:$E$16,3,1),"")</f>
        <v>Moderado</v>
      </c>
      <c r="AK122" s="20">
        <f>IFERROR(IF(AB122="Impacto",(AK121*(1-AA122)),IF(AB122="Probabilidad",AK121,"")),"")</f>
        <v>0.44999999999999996</v>
      </c>
      <c r="AL122" s="19" t="str">
        <f>IFERROR(VLOOKUP(CONCATENATE(AH122,AJ122),Niveles!$B$3:$E$27,4,0),"")</f>
        <v>Moderado</v>
      </c>
      <c r="AM122" s="295"/>
      <c r="AN122" s="329"/>
      <c r="AO122" s="286"/>
      <c r="AP122" s="329"/>
      <c r="AQ122" s="295"/>
      <c r="AR122" s="295"/>
      <c r="AS122" s="16" t="s">
        <v>203</v>
      </c>
      <c r="AT122" s="182" t="s">
        <v>398</v>
      </c>
      <c r="AU122" s="182" t="s">
        <v>859</v>
      </c>
      <c r="AV122" s="224">
        <v>44926</v>
      </c>
      <c r="AW122" s="225"/>
      <c r="AX122" s="226"/>
      <c r="AY122" s="237"/>
      <c r="AZ122" s="236"/>
      <c r="BA122" s="226"/>
      <c r="BB122" s="16"/>
      <c r="BC122" s="131"/>
      <c r="BD122" s="33"/>
      <c r="BE122" s="41"/>
      <c r="BF122" s="36"/>
      <c r="BG122" s="33"/>
      <c r="BH122" s="21"/>
    </row>
    <row r="123" spans="1:60" ht="83.1" customHeight="1" x14ac:dyDescent="0.25">
      <c r="A123" s="335"/>
      <c r="B123" s="338"/>
      <c r="C123" s="301"/>
      <c r="D123" s="341"/>
      <c r="E123" s="283"/>
      <c r="F123" s="283"/>
      <c r="G123" s="14" t="s">
        <v>399</v>
      </c>
      <c r="H123" s="283"/>
      <c r="I123" s="344"/>
      <c r="J123" s="301"/>
      <c r="K123" s="289"/>
      <c r="L123" s="289"/>
      <c r="M123" s="301"/>
      <c r="N123" s="292"/>
      <c r="O123" s="295"/>
      <c r="P123" s="298"/>
      <c r="Q123" s="286"/>
      <c r="R123" s="298"/>
      <c r="S123" s="295"/>
      <c r="T123" s="295"/>
      <c r="U123" s="18">
        <v>4</v>
      </c>
      <c r="V123" s="22" t="s">
        <v>861</v>
      </c>
      <c r="W123" s="22" t="s">
        <v>400</v>
      </c>
      <c r="X123" s="22" t="s">
        <v>397</v>
      </c>
      <c r="Y123" s="16" t="s">
        <v>40</v>
      </c>
      <c r="Z123" s="16" t="s">
        <v>199</v>
      </c>
      <c r="AA123" s="17">
        <f>IFERROR(VLOOKUP(Y123,'4.Criterios'!$H$4:$J$6,3,0)+VLOOKUP(Z123,'4.Criterios'!$H$7:$J$8,3,0),"")</f>
        <v>0.25</v>
      </c>
      <c r="AB123" s="18" t="str">
        <f>IFERROR(VLOOKUP(Y123,Niveles!$H$25:$I$27,2,0),"")</f>
        <v>Impacto</v>
      </c>
      <c r="AC123" s="332"/>
      <c r="AD123" s="332"/>
      <c r="AE123" s="16" t="s">
        <v>200</v>
      </c>
      <c r="AF123" s="16" t="s">
        <v>216</v>
      </c>
      <c r="AG123" s="16" t="s">
        <v>202</v>
      </c>
      <c r="AH123" s="19" t="str">
        <f>IFERROR(VLOOKUP(AI123,'4.Criterios'!$C$4:$E$8,3,1),"")</f>
        <v>Muy Baja</v>
      </c>
      <c r="AI123" s="126">
        <f>IFERROR(IF(AB123="Probabilidad",(AI122*(1-AA123)),IF(AB123="Impacto",AI122,"")),"")</f>
        <v>0.16799999999999998</v>
      </c>
      <c r="AJ123" s="19" t="str">
        <f>IFERROR(VLOOKUP(AK123,'4.Criterios'!$C$12:$E$16,3,1),"")</f>
        <v>Menor</v>
      </c>
      <c r="AK123" s="20">
        <f>IFERROR(IF(AB123="Impacto",(AK122*(1-AA123)),IF(AB123="Probabilidad",AK122,"")),"")</f>
        <v>0.33749999999999997</v>
      </c>
      <c r="AL123" s="19" t="str">
        <f>IFERROR(VLOOKUP(CONCATENATE(AH123,AJ123),Niveles!$B$3:$E$27,4,0),"")</f>
        <v>Bajo</v>
      </c>
      <c r="AM123" s="295"/>
      <c r="AN123" s="329"/>
      <c r="AO123" s="286"/>
      <c r="AP123" s="329"/>
      <c r="AQ123" s="295"/>
      <c r="AR123" s="295"/>
      <c r="AS123" s="16" t="s">
        <v>203</v>
      </c>
      <c r="AT123" s="182" t="s">
        <v>401</v>
      </c>
      <c r="AU123" s="182" t="s">
        <v>859</v>
      </c>
      <c r="AV123" s="130">
        <v>44926</v>
      </c>
      <c r="AW123" s="129"/>
      <c r="AX123" s="33"/>
      <c r="AY123" s="237"/>
      <c r="AZ123" s="236"/>
      <c r="BA123" s="33"/>
      <c r="BB123" s="16"/>
      <c r="BC123" s="131"/>
      <c r="BD123" s="33"/>
      <c r="BE123" s="41"/>
      <c r="BF123" s="36"/>
      <c r="BG123" s="33"/>
      <c r="BH123" s="21"/>
    </row>
    <row r="124" spans="1:60" x14ac:dyDescent="0.25">
      <c r="A124" s="335"/>
      <c r="B124" s="338"/>
      <c r="C124" s="301"/>
      <c r="D124" s="341"/>
      <c r="E124" s="283"/>
      <c r="F124" s="283"/>
      <c r="G124" s="14"/>
      <c r="H124" s="283"/>
      <c r="I124" s="344"/>
      <c r="J124" s="301"/>
      <c r="K124" s="289"/>
      <c r="L124" s="289"/>
      <c r="M124" s="301"/>
      <c r="N124" s="292"/>
      <c r="O124" s="295"/>
      <c r="P124" s="298"/>
      <c r="Q124" s="286"/>
      <c r="R124" s="298"/>
      <c r="S124" s="295"/>
      <c r="T124" s="295"/>
      <c r="U124" s="18">
        <v>5</v>
      </c>
      <c r="V124" s="22"/>
      <c r="W124" s="22"/>
      <c r="X124" s="22"/>
      <c r="Y124" s="16"/>
      <c r="Z124" s="16"/>
      <c r="AA124" s="17" t="str">
        <f>IFERROR(VLOOKUP(Y124,'4.Criterios'!$H$4:$J$6,3,0)+VLOOKUP(Z124,'4.Criterios'!$H$7:$J$8,3,0),"")</f>
        <v/>
      </c>
      <c r="AB124" s="18" t="str">
        <f>IFERROR(VLOOKUP(Y124,Niveles!$H$25:$I$27,2,0),"")</f>
        <v/>
      </c>
      <c r="AC124" s="332"/>
      <c r="AD124" s="332"/>
      <c r="AE124" s="16"/>
      <c r="AF124" s="16"/>
      <c r="AG124" s="16"/>
      <c r="AH124" s="19" t="str">
        <f>IFERROR(VLOOKUP(AI124,'4.Criterios'!$C$4:$E$8,3,1),"")</f>
        <v/>
      </c>
      <c r="AI124" s="126" t="str">
        <f>IFERROR(IF(AB124="Probabilidad",(AI123*(1-AA124)),IF(AB124="Impacto",AI123,"")),"")</f>
        <v/>
      </c>
      <c r="AJ124" s="19" t="str">
        <f>IFERROR(VLOOKUP(AK124,'4.Criterios'!$C$12:$E$16,3,1),"")</f>
        <v/>
      </c>
      <c r="AK124" s="20" t="str">
        <f>IFERROR(IF(AB124="Impacto",(AK123*(1-AA124)),IF(AB124="Probabilidad",AK123,"")),"")</f>
        <v/>
      </c>
      <c r="AL124" s="19" t="str">
        <f>IFERROR(VLOOKUP(CONCATENATE(AH124,AJ124),Niveles!$B$3:$E$27,4,0),"")</f>
        <v/>
      </c>
      <c r="AM124" s="295"/>
      <c r="AN124" s="329"/>
      <c r="AO124" s="286"/>
      <c r="AP124" s="329"/>
      <c r="AQ124" s="295"/>
      <c r="AR124" s="295"/>
      <c r="AS124" s="16"/>
      <c r="AT124" s="182"/>
      <c r="AU124" s="182"/>
      <c r="AV124" s="130"/>
      <c r="AW124" s="131"/>
      <c r="AX124" s="33"/>
      <c r="AY124" s="41"/>
      <c r="AZ124" s="36"/>
      <c r="BA124" s="33"/>
      <c r="BB124" s="16"/>
      <c r="BC124" s="131"/>
      <c r="BD124" s="33"/>
      <c r="BE124" s="41"/>
      <c r="BF124" s="36"/>
      <c r="BG124" s="33"/>
      <c r="BH124" s="21"/>
    </row>
    <row r="125" spans="1:60" ht="25.35" customHeight="1" thickBot="1" x14ac:dyDescent="0.3">
      <c r="A125" s="336"/>
      <c r="B125" s="339"/>
      <c r="C125" s="302"/>
      <c r="D125" s="342"/>
      <c r="E125" s="284"/>
      <c r="F125" s="284"/>
      <c r="G125" s="23"/>
      <c r="H125" s="284"/>
      <c r="I125" s="345"/>
      <c r="J125" s="302"/>
      <c r="K125" s="290"/>
      <c r="L125" s="290"/>
      <c r="M125" s="302"/>
      <c r="N125" s="293"/>
      <c r="O125" s="296"/>
      <c r="P125" s="299"/>
      <c r="Q125" s="287"/>
      <c r="R125" s="299"/>
      <c r="S125" s="296"/>
      <c r="T125" s="296"/>
      <c r="U125" s="52">
        <v>6</v>
      </c>
      <c r="V125" s="183"/>
      <c r="W125" s="183"/>
      <c r="X125" s="183"/>
      <c r="Y125" s="25"/>
      <c r="Z125" s="25"/>
      <c r="AA125" s="17" t="str">
        <f>IFERROR(VLOOKUP(Y125,'4.Criterios'!$H$4:$J$6,3,0)+VLOOKUP(Z125,'4.Criterios'!$H$7:$J$8,3,0),"")</f>
        <v/>
      </c>
      <c r="AB125" s="18" t="str">
        <f>IFERROR(VLOOKUP(Y125,Niveles!$H$25:$I$27,2,0),"")</f>
        <v/>
      </c>
      <c r="AC125" s="333"/>
      <c r="AD125" s="333"/>
      <c r="AE125" s="25"/>
      <c r="AF125" s="25"/>
      <c r="AG125" s="25"/>
      <c r="AH125" s="26" t="str">
        <f>IFERROR(VLOOKUP(AI125,'4.Criterios'!$C$4:$E$8,3,1),"")</f>
        <v/>
      </c>
      <c r="AI125" s="127" t="str">
        <f>IFERROR(IF(AB125="Probabilidad",(AI124*(1-AA125)),IF(AB125="Impacto",AI124,"")),"")</f>
        <v/>
      </c>
      <c r="AJ125" s="26" t="str">
        <f>IFERROR(VLOOKUP(AK125,'4.Criterios'!$C$12:$E$16,3,1),"")</f>
        <v/>
      </c>
      <c r="AK125" s="27" t="str">
        <f>IFERROR(IF(AB125="Impacto",(AK124*(1-AA125)),IF(AB125="Probabilidad",AK124,"")),"")</f>
        <v/>
      </c>
      <c r="AL125" s="26" t="str">
        <f>IFERROR(VLOOKUP(CONCATENATE(AH125,AJ125),Niveles!$B$3:$E$27,4,0),"")</f>
        <v/>
      </c>
      <c r="AM125" s="296"/>
      <c r="AN125" s="330"/>
      <c r="AO125" s="287"/>
      <c r="AP125" s="330"/>
      <c r="AQ125" s="296"/>
      <c r="AR125" s="296"/>
      <c r="AS125" s="25"/>
      <c r="AT125" s="192"/>
      <c r="AU125" s="192"/>
      <c r="AV125" s="132"/>
      <c r="AW125" s="133"/>
      <c r="AX125" s="34"/>
      <c r="AY125" s="42"/>
      <c r="AZ125" s="37"/>
      <c r="BA125" s="34"/>
      <c r="BB125" s="25"/>
      <c r="BC125" s="133"/>
      <c r="BD125" s="34"/>
      <c r="BE125" s="42"/>
      <c r="BF125" s="37"/>
      <c r="BG125" s="34"/>
      <c r="BH125" s="28"/>
    </row>
    <row r="126" spans="1:60" ht="65.099999999999994" customHeight="1" x14ac:dyDescent="0.25">
      <c r="A126" s="334" t="s">
        <v>56</v>
      </c>
      <c r="B126" s="337">
        <v>40</v>
      </c>
      <c r="C126" s="349" t="s">
        <v>220</v>
      </c>
      <c r="D126" s="340" t="s">
        <v>402</v>
      </c>
      <c r="E126" s="282" t="s">
        <v>232</v>
      </c>
      <c r="F126" s="282" t="s">
        <v>403</v>
      </c>
      <c r="G126" s="6" t="s">
        <v>404</v>
      </c>
      <c r="H126" s="282" t="str">
        <f>+CONCATENATE(E126," del ",D126)</f>
        <v>pérdida de disponibilidad del CLICC / LEXICC (INTERFAZ USUARIO, BASE DE DATOS), ALEC DIGITAL, SIG ALEC y SIGICC</v>
      </c>
      <c r="I126" s="343" t="str">
        <f>IF(F126&lt;&gt;"","Las vulnerabilidades de la columna anterior, pueden facilitar "&amp;F126&amp;" generando "&amp;E126&amp;" de "&amp;D126,"")</f>
        <v>Las vulnerabilidades de la columna anterior, pueden facilitar fallas en el hardware o software generando pérdida de disponibilidad de CLICC / LEXICC (INTERFAZ USUARIO, BASE DE DATOS), ALEC DIGITAL, SIG ALEC y SIGICC</v>
      </c>
      <c r="J126" s="300" t="s">
        <v>235</v>
      </c>
      <c r="K126" s="288">
        <v>8760</v>
      </c>
      <c r="L126" s="288" t="s">
        <v>224</v>
      </c>
      <c r="M126" s="300" t="s">
        <v>194</v>
      </c>
      <c r="N126" s="291" t="s">
        <v>321</v>
      </c>
      <c r="O126" s="294" t="str">
        <f>IFERROR(VLOOKUP(P126,'4.Criterios'!$D$4:$E$8,2,0),"")</f>
        <v>Muy Alta</v>
      </c>
      <c r="P126" s="297">
        <f>IF(K126&lt;&gt;"",VLOOKUP(K126,'4.Criterios'!$A$4:$E$8,4,1),"")</f>
        <v>1</v>
      </c>
      <c r="Q126" s="285" t="str">
        <f>IFERROR(VLOOKUP(R126,'4.Criterios'!$D$12:$E$16,2,0),"")</f>
        <v>Mayor</v>
      </c>
      <c r="R126" s="297">
        <f>IFERROR(IF(M126='4.Criterios'!$A$10,VLOOKUP(N126,'4.Criterios'!$A$12:$E$16,4,0),IF(M126='4.Criterios'!$B$10,VLOOKUP(N126,'4.Criterios'!$B$12:$E$16,3,0),"")),)</f>
        <v>0.8</v>
      </c>
      <c r="S126" s="294" t="str">
        <f>IFERROR(VLOOKUP(CONCATENATE(O126,Q126),Niveles!$B$3:$E$27,4,0),"")</f>
        <v>Alto</v>
      </c>
      <c r="T126" s="294">
        <f>IFERROR(VLOOKUP(CONCATENATE(O126,Q126),Niveles!$B$3:$F$27,5,0),"")</f>
        <v>20</v>
      </c>
      <c r="U126" s="10">
        <v>1</v>
      </c>
      <c r="V126" s="181" t="s">
        <v>405</v>
      </c>
      <c r="W126" s="180" t="s">
        <v>406</v>
      </c>
      <c r="X126" s="180" t="s">
        <v>862</v>
      </c>
      <c r="Y126" s="8" t="s">
        <v>38</v>
      </c>
      <c r="Z126" s="8" t="s">
        <v>199</v>
      </c>
      <c r="AA126" s="9">
        <f>IFERROR(VLOOKUP(Y126,'4.Criterios'!$H$4:$J$6,3,0)+VLOOKUP(Z126,'4.Criterios'!$H$7:$J$8,3,0),"")</f>
        <v>0.4</v>
      </c>
      <c r="AB126" s="10" t="str">
        <f>IFERROR(VLOOKUP(Y126,Niveles!$H$25:$I$27,2,0),"")</f>
        <v>Probabilidad</v>
      </c>
      <c r="AC126" s="331">
        <f ca="1">IFERROR(P126-AN126,"")</f>
        <v>0.4</v>
      </c>
      <c r="AD126" s="331">
        <f ca="1">IFERROR(R126-AP126,"")</f>
        <v>0</v>
      </c>
      <c r="AE126" s="8" t="s">
        <v>200</v>
      </c>
      <c r="AF126" s="8" t="s">
        <v>216</v>
      </c>
      <c r="AG126" s="8" t="s">
        <v>247</v>
      </c>
      <c r="AH126" s="11" t="str">
        <f>IFERROR(VLOOKUP(AI126,'4.Criterios'!$C$4:$E$8,3,1),"")</f>
        <v>Media</v>
      </c>
      <c r="AI126" s="125">
        <f>IFERROR(IF(AB126="Probabilidad",(P126*(1-AA126)),IF(AB126="Impacto",P126,"")),"")</f>
        <v>0.6</v>
      </c>
      <c r="AJ126" s="11" t="str">
        <f>IFERROR(VLOOKUP(AK126,'4.Criterios'!$C$12:$E$16,3,1),"")</f>
        <v>Mayor</v>
      </c>
      <c r="AK126" s="12">
        <f>IFERROR(IF(AB126="Impacto",(R126*(1-AA126)),IF(AB126="Probabilidad",R126,"")),"")</f>
        <v>0.8</v>
      </c>
      <c r="AL126" s="11" t="str">
        <f>IFERROR(VLOOKUP(CONCATENATE(AH126,AJ126),Niveles!$B$3:$E$27,4,0),"")</f>
        <v>Alto</v>
      </c>
      <c r="AM126" s="294" t="str">
        <f ca="1">OFFSET(AH125,6-COUNTBLANK(AH126:AH131),0,1,1)</f>
        <v>Media</v>
      </c>
      <c r="AN126" s="328">
        <f ca="1">OFFSET(AI125,6-COUNTBLANK(AI126:AI131),0,1,1)</f>
        <v>0.6</v>
      </c>
      <c r="AO126" s="285" t="str">
        <f ca="1">OFFSET(AJ125,6-COUNTBLANK(AJ126:AJ131),0,1,1)</f>
        <v>Mayor</v>
      </c>
      <c r="AP126" s="328">
        <f ca="1">OFFSET(AK125,6-COUNTBLANK(AK126:AK131),0,1,1)</f>
        <v>0.8</v>
      </c>
      <c r="AQ126" s="294" t="str">
        <f ca="1">OFFSET(AL125,6-COUNTBLANK(AL126:AL131),0,1,1)</f>
        <v>Alto</v>
      </c>
      <c r="AR126" s="294">
        <f ca="1">IFERROR(VLOOKUP(CONCATENATE(AM126,AO126),Niveles!$B$3:$F$27,5,0),"")</f>
        <v>17</v>
      </c>
      <c r="AS126" s="8" t="s">
        <v>203</v>
      </c>
      <c r="AT126" s="181" t="s">
        <v>407</v>
      </c>
      <c r="AU126" s="181" t="s">
        <v>408</v>
      </c>
      <c r="AV126" s="128">
        <v>44926</v>
      </c>
      <c r="AW126" s="129"/>
      <c r="AX126" s="32"/>
      <c r="AY126" s="43"/>
      <c r="AZ126" s="35"/>
      <c r="BA126" s="32"/>
      <c r="BB126" s="8"/>
      <c r="BC126" s="129"/>
      <c r="BD126" s="32"/>
      <c r="BE126" s="43"/>
      <c r="BF126" s="35"/>
      <c r="BG126" s="32"/>
      <c r="BH126" s="13"/>
    </row>
    <row r="127" spans="1:60" x14ac:dyDescent="0.25">
      <c r="A127" s="335"/>
      <c r="B127" s="338"/>
      <c r="C127" s="350"/>
      <c r="D127" s="341"/>
      <c r="E127" s="283"/>
      <c r="F127" s="283"/>
      <c r="G127" s="14"/>
      <c r="H127" s="283"/>
      <c r="I127" s="344"/>
      <c r="J127" s="301"/>
      <c r="K127" s="289"/>
      <c r="L127" s="289"/>
      <c r="M127" s="301"/>
      <c r="N127" s="292"/>
      <c r="O127" s="295"/>
      <c r="P127" s="298"/>
      <c r="Q127" s="286"/>
      <c r="R127" s="298"/>
      <c r="S127" s="295"/>
      <c r="T127" s="295"/>
      <c r="U127" s="18">
        <v>2</v>
      </c>
      <c r="V127" s="22"/>
      <c r="W127" s="22"/>
      <c r="X127" s="22"/>
      <c r="Y127" s="16"/>
      <c r="Z127" s="16"/>
      <c r="AA127" s="17" t="str">
        <f>IFERROR(VLOOKUP(Y127,'4.Criterios'!$H$4:$J$6,3,0)+VLOOKUP(Z127,'4.Criterios'!$H$7:$J$8,3,0),"")</f>
        <v/>
      </c>
      <c r="AB127" s="18" t="str">
        <f>IFERROR(VLOOKUP(Y127,Niveles!$H$25:$I$27,2,0),"")</f>
        <v/>
      </c>
      <c r="AC127" s="332"/>
      <c r="AD127" s="332"/>
      <c r="AE127" s="16"/>
      <c r="AF127" s="16"/>
      <c r="AG127" s="16"/>
      <c r="AH127" s="19" t="str">
        <f>IFERROR(VLOOKUP(AI127,'4.Criterios'!$C$4:$E$8,3,1),"")</f>
        <v/>
      </c>
      <c r="AI127" s="126" t="str">
        <f>IFERROR(IF(AB127="Probabilidad",(AI126*(1-AA127)),IF(AB127="Impacto",AI126,"")),"")</f>
        <v/>
      </c>
      <c r="AJ127" s="19" t="str">
        <f>IFERROR(VLOOKUP(AK127,'4.Criterios'!$C$12:$E$16,3,1),"")</f>
        <v/>
      </c>
      <c r="AK127" s="20" t="str">
        <f>IFERROR(IF(AB127="Impacto",(AK126*(1-AA127)),IF(AB127="Probabilidad",AK126,"")),"")</f>
        <v/>
      </c>
      <c r="AL127" s="19" t="str">
        <f>IFERROR(VLOOKUP(CONCATENATE(AH127,AJ127),Niveles!$B$3:$E$27,4,0),"")</f>
        <v/>
      </c>
      <c r="AM127" s="295"/>
      <c r="AN127" s="329"/>
      <c r="AO127" s="286"/>
      <c r="AP127" s="329"/>
      <c r="AQ127" s="295"/>
      <c r="AR127" s="295"/>
      <c r="AS127" s="16"/>
      <c r="AT127" s="182"/>
      <c r="AU127" s="182"/>
      <c r="AV127" s="130"/>
      <c r="AW127" s="131"/>
      <c r="AX127" s="33"/>
      <c r="AY127" s="41"/>
      <c r="AZ127" s="36"/>
      <c r="BA127" s="33"/>
      <c r="BB127" s="16"/>
      <c r="BC127" s="131"/>
      <c r="BD127" s="33"/>
      <c r="BE127" s="41"/>
      <c r="BF127" s="36"/>
      <c r="BG127" s="33"/>
      <c r="BH127" s="21"/>
    </row>
    <row r="128" spans="1:60" x14ac:dyDescent="0.25">
      <c r="A128" s="335"/>
      <c r="B128" s="338"/>
      <c r="C128" s="350"/>
      <c r="D128" s="341"/>
      <c r="E128" s="283"/>
      <c r="F128" s="283"/>
      <c r="G128" s="14"/>
      <c r="H128" s="283"/>
      <c r="I128" s="344"/>
      <c r="J128" s="301"/>
      <c r="K128" s="289"/>
      <c r="L128" s="289"/>
      <c r="M128" s="301"/>
      <c r="N128" s="292"/>
      <c r="O128" s="295"/>
      <c r="P128" s="298"/>
      <c r="Q128" s="286"/>
      <c r="R128" s="298"/>
      <c r="S128" s="295"/>
      <c r="T128" s="295"/>
      <c r="U128" s="18">
        <v>3</v>
      </c>
      <c r="V128" s="22"/>
      <c r="W128" s="22"/>
      <c r="X128" s="22"/>
      <c r="Y128" s="16"/>
      <c r="Z128" s="16"/>
      <c r="AA128" s="17" t="str">
        <f>IFERROR(VLOOKUP(Y128,'4.Criterios'!$H$4:$J$6,3,0)+VLOOKUP(Z128,'4.Criterios'!$H$7:$J$8,3,0),"")</f>
        <v/>
      </c>
      <c r="AB128" s="18" t="str">
        <f>IFERROR(VLOOKUP(Y128,Niveles!$H$25:$I$27,2,0),"")</f>
        <v/>
      </c>
      <c r="AC128" s="332"/>
      <c r="AD128" s="332"/>
      <c r="AE128" s="16"/>
      <c r="AF128" s="16"/>
      <c r="AG128" s="16"/>
      <c r="AH128" s="19" t="str">
        <f>IFERROR(VLOOKUP(AI128,'4.Criterios'!$C$4:$E$8,3,1),"")</f>
        <v/>
      </c>
      <c r="AI128" s="126" t="str">
        <f>IFERROR(IF(AB128="Probabilidad",(AI127*(1-AA128)),IF(AB128="Impacto",AI127,"")),"")</f>
        <v/>
      </c>
      <c r="AJ128" s="19" t="str">
        <f>IFERROR(VLOOKUP(AK128,'4.Criterios'!$C$12:$E$16,3,1),"")</f>
        <v/>
      </c>
      <c r="AK128" s="20" t="str">
        <f>IFERROR(IF(AB128="Impacto",(AK127*(1-AA128)),IF(AB128="Probabilidad",AK127,"")),"")</f>
        <v/>
      </c>
      <c r="AL128" s="19" t="str">
        <f>IFERROR(VLOOKUP(CONCATENATE(AH128,AJ128),Niveles!$B$3:$E$27,4,0),"")</f>
        <v/>
      </c>
      <c r="AM128" s="295"/>
      <c r="AN128" s="329"/>
      <c r="AO128" s="286"/>
      <c r="AP128" s="329"/>
      <c r="AQ128" s="295"/>
      <c r="AR128" s="295"/>
      <c r="AS128" s="16"/>
      <c r="AT128" s="182"/>
      <c r="AU128" s="182"/>
      <c r="AV128" s="130"/>
      <c r="AW128" s="131"/>
      <c r="AX128" s="33"/>
      <c r="AY128" s="41"/>
      <c r="AZ128" s="36"/>
      <c r="BA128" s="33"/>
      <c r="BB128" s="16"/>
      <c r="BC128" s="131"/>
      <c r="BD128" s="33"/>
      <c r="BE128" s="41"/>
      <c r="BF128" s="36"/>
      <c r="BG128" s="33"/>
      <c r="BH128" s="21"/>
    </row>
    <row r="129" spans="1:86" x14ac:dyDescent="0.25">
      <c r="A129" s="335"/>
      <c r="B129" s="338"/>
      <c r="C129" s="350"/>
      <c r="D129" s="341"/>
      <c r="E129" s="283"/>
      <c r="F129" s="283"/>
      <c r="G129" s="14"/>
      <c r="H129" s="283"/>
      <c r="I129" s="344"/>
      <c r="J129" s="301"/>
      <c r="K129" s="289"/>
      <c r="L129" s="289"/>
      <c r="M129" s="301"/>
      <c r="N129" s="292"/>
      <c r="O129" s="295"/>
      <c r="P129" s="298"/>
      <c r="Q129" s="286"/>
      <c r="R129" s="298"/>
      <c r="S129" s="295"/>
      <c r="T129" s="295"/>
      <c r="U129" s="18">
        <v>4</v>
      </c>
      <c r="V129" s="22"/>
      <c r="W129" s="22"/>
      <c r="X129" s="22"/>
      <c r="Y129" s="16"/>
      <c r="Z129" s="16"/>
      <c r="AA129" s="17" t="str">
        <f>IFERROR(VLOOKUP(Y129,'4.Criterios'!$H$4:$J$6,3,0)+VLOOKUP(Z129,'4.Criterios'!$H$7:$J$8,3,0),"")</f>
        <v/>
      </c>
      <c r="AB129" s="18" t="str">
        <f>IFERROR(VLOOKUP(Y129,Niveles!$H$25:$I$27,2,0),"")</f>
        <v/>
      </c>
      <c r="AC129" s="332"/>
      <c r="AD129" s="332"/>
      <c r="AE129" s="16"/>
      <c r="AF129" s="16"/>
      <c r="AG129" s="16"/>
      <c r="AH129" s="19" t="str">
        <f>IFERROR(VLOOKUP(AI129,'4.Criterios'!$C$4:$E$8,3,1),"")</f>
        <v/>
      </c>
      <c r="AI129" s="126" t="str">
        <f>IFERROR(IF(AB129="Probabilidad",(AI128*(1-AA129)),IF(AB129="Impacto",AI128,"")),"")</f>
        <v/>
      </c>
      <c r="AJ129" s="19" t="str">
        <f>IFERROR(VLOOKUP(AK129,'4.Criterios'!$C$12:$E$16,3,1),"")</f>
        <v/>
      </c>
      <c r="AK129" s="20" t="str">
        <f>IFERROR(IF(AB129="Impacto",(AK128*(1-AA129)),IF(AB129="Probabilidad",AK128,"")),"")</f>
        <v/>
      </c>
      <c r="AL129" s="19" t="str">
        <f>IFERROR(VLOOKUP(CONCATENATE(AH129,AJ129),Niveles!$B$3:$E$27,4,0),"")</f>
        <v/>
      </c>
      <c r="AM129" s="295"/>
      <c r="AN129" s="329"/>
      <c r="AO129" s="286"/>
      <c r="AP129" s="329"/>
      <c r="AQ129" s="295"/>
      <c r="AR129" s="295"/>
      <c r="AS129" s="16"/>
      <c r="AT129" s="182"/>
      <c r="AU129" s="182"/>
      <c r="AV129" s="130"/>
      <c r="AW129" s="131"/>
      <c r="AX129" s="33"/>
      <c r="AY129" s="41"/>
      <c r="AZ129" s="36"/>
      <c r="BA129" s="33"/>
      <c r="BB129" s="16"/>
      <c r="BC129" s="131"/>
      <c r="BD129" s="33"/>
      <c r="BE129" s="41"/>
      <c r="BF129" s="36"/>
      <c r="BG129" s="33"/>
      <c r="BH129" s="21"/>
    </row>
    <row r="130" spans="1:86" x14ac:dyDescent="0.25">
      <c r="A130" s="335"/>
      <c r="B130" s="338"/>
      <c r="C130" s="350"/>
      <c r="D130" s="341"/>
      <c r="E130" s="283"/>
      <c r="F130" s="283"/>
      <c r="G130" s="14"/>
      <c r="H130" s="283"/>
      <c r="I130" s="344"/>
      <c r="J130" s="301"/>
      <c r="K130" s="289"/>
      <c r="L130" s="289"/>
      <c r="M130" s="301"/>
      <c r="N130" s="292"/>
      <c r="O130" s="295"/>
      <c r="P130" s="298"/>
      <c r="Q130" s="286"/>
      <c r="R130" s="298"/>
      <c r="S130" s="295"/>
      <c r="T130" s="295"/>
      <c r="U130" s="18">
        <v>5</v>
      </c>
      <c r="V130" s="22"/>
      <c r="W130" s="22"/>
      <c r="X130" s="22"/>
      <c r="Y130" s="16"/>
      <c r="Z130" s="16"/>
      <c r="AA130" s="17" t="str">
        <f>IFERROR(VLOOKUP(Y130,'4.Criterios'!$H$4:$J$6,3,0)+VLOOKUP(Z130,'4.Criterios'!$H$7:$J$8,3,0),"")</f>
        <v/>
      </c>
      <c r="AB130" s="18" t="str">
        <f>IFERROR(VLOOKUP(Y130,Niveles!$H$25:$I$27,2,0),"")</f>
        <v/>
      </c>
      <c r="AC130" s="332"/>
      <c r="AD130" s="332"/>
      <c r="AE130" s="16"/>
      <c r="AF130" s="16"/>
      <c r="AG130" s="16"/>
      <c r="AH130" s="19" t="str">
        <f>IFERROR(VLOOKUP(AI130,'4.Criterios'!$C$4:$E$8,3,1),"")</f>
        <v/>
      </c>
      <c r="AI130" s="126" t="str">
        <f>IFERROR(IF(AB130="Probabilidad",(AI129*(1-AA130)),IF(AB130="Impacto",AI129,"")),"")</f>
        <v/>
      </c>
      <c r="AJ130" s="19" t="str">
        <f>IFERROR(VLOOKUP(AK130,'4.Criterios'!$C$12:$E$16,3,1),"")</f>
        <v/>
      </c>
      <c r="AK130" s="20" t="str">
        <f>IFERROR(IF(AB130="Impacto",(AK129*(1-AA130)),IF(AB130="Probabilidad",AK129,"")),"")</f>
        <v/>
      </c>
      <c r="AL130" s="19" t="str">
        <f>IFERROR(VLOOKUP(CONCATENATE(AH130,AJ130),Niveles!$B$3:$E$27,4,0),"")</f>
        <v/>
      </c>
      <c r="AM130" s="295"/>
      <c r="AN130" s="329"/>
      <c r="AO130" s="286"/>
      <c r="AP130" s="329"/>
      <c r="AQ130" s="295"/>
      <c r="AR130" s="295"/>
      <c r="AS130" s="16"/>
      <c r="AT130" s="182"/>
      <c r="AU130" s="182"/>
      <c r="AV130" s="130"/>
      <c r="AW130" s="131"/>
      <c r="AX130" s="33"/>
      <c r="AY130" s="41"/>
      <c r="AZ130" s="36"/>
      <c r="BA130" s="33"/>
      <c r="BB130" s="16"/>
      <c r="BC130" s="131"/>
      <c r="BD130" s="33"/>
      <c r="BE130" s="41"/>
      <c r="BF130" s="36"/>
      <c r="BG130" s="33"/>
      <c r="BH130" s="21"/>
    </row>
    <row r="131" spans="1:86" ht="17.25" thickBot="1" x14ac:dyDescent="0.3">
      <c r="A131" s="336"/>
      <c r="B131" s="339"/>
      <c r="C131" s="351"/>
      <c r="D131" s="342"/>
      <c r="E131" s="284"/>
      <c r="F131" s="284"/>
      <c r="G131" s="23"/>
      <c r="H131" s="284"/>
      <c r="I131" s="345"/>
      <c r="J131" s="302"/>
      <c r="K131" s="290"/>
      <c r="L131" s="290"/>
      <c r="M131" s="302"/>
      <c r="N131" s="293"/>
      <c r="O131" s="296"/>
      <c r="P131" s="299"/>
      <c r="Q131" s="287"/>
      <c r="R131" s="299"/>
      <c r="S131" s="296"/>
      <c r="T131" s="296"/>
      <c r="U131" s="52">
        <v>6</v>
      </c>
      <c r="V131" s="183"/>
      <c r="W131" s="183"/>
      <c r="X131" s="183"/>
      <c r="Y131" s="25"/>
      <c r="Z131" s="25"/>
      <c r="AA131" s="17" t="str">
        <f>IFERROR(VLOOKUP(Y131,'4.Criterios'!$H$4:$J$6,3,0)+VLOOKUP(Z131,'4.Criterios'!$H$7:$J$8,3,0),"")</f>
        <v/>
      </c>
      <c r="AB131" s="18" t="str">
        <f>IFERROR(VLOOKUP(Y131,Niveles!$H$25:$I$27,2,0),"")</f>
        <v/>
      </c>
      <c r="AC131" s="333"/>
      <c r="AD131" s="333"/>
      <c r="AE131" s="25"/>
      <c r="AF131" s="25"/>
      <c r="AG131" s="25"/>
      <c r="AH131" s="26" t="str">
        <f>IFERROR(VLOOKUP(AI131,'4.Criterios'!$C$4:$E$8,3,1),"")</f>
        <v/>
      </c>
      <c r="AI131" s="127" t="str">
        <f>IFERROR(IF(AB131="Probabilidad",(AI130*(1-AA131)),IF(AB131="Impacto",AI130,"")),"")</f>
        <v/>
      </c>
      <c r="AJ131" s="26" t="str">
        <f>IFERROR(VLOOKUP(AK131,'4.Criterios'!$C$12:$E$16,3,1),"")</f>
        <v/>
      </c>
      <c r="AK131" s="27" t="str">
        <f>IFERROR(IF(AB131="Impacto",(AK130*(1-AA131)),IF(AB131="Probabilidad",AK130,"")),"")</f>
        <v/>
      </c>
      <c r="AL131" s="26" t="str">
        <f>IFERROR(VLOOKUP(CONCATENATE(AH131,AJ131),Niveles!$B$3:$E$27,4,0),"")</f>
        <v/>
      </c>
      <c r="AM131" s="296"/>
      <c r="AN131" s="330"/>
      <c r="AO131" s="287"/>
      <c r="AP131" s="330"/>
      <c r="AQ131" s="296"/>
      <c r="AR131" s="296"/>
      <c r="AS131" s="25"/>
      <c r="AT131" s="192"/>
      <c r="AU131" s="192"/>
      <c r="AV131" s="132"/>
      <c r="AW131" s="133"/>
      <c r="AX131" s="34"/>
      <c r="AY131" s="42"/>
      <c r="AZ131" s="37"/>
      <c r="BA131" s="34"/>
      <c r="BB131" s="25"/>
      <c r="BC131" s="133"/>
      <c r="BD131" s="34"/>
      <c r="BE131" s="42"/>
      <c r="BF131" s="37"/>
      <c r="BG131" s="34"/>
      <c r="BH131" s="28"/>
    </row>
    <row r="132" spans="1:86" ht="86.1" customHeight="1" x14ac:dyDescent="0.25">
      <c r="A132" s="334" t="s">
        <v>56</v>
      </c>
      <c r="B132" s="337">
        <v>41</v>
      </c>
      <c r="C132" s="349" t="s">
        <v>208</v>
      </c>
      <c r="D132" s="340" t="s">
        <v>409</v>
      </c>
      <c r="E132" s="282" t="s">
        <v>232</v>
      </c>
      <c r="F132" s="282" t="s">
        <v>410</v>
      </c>
      <c r="G132" s="6" t="s">
        <v>411</v>
      </c>
      <c r="H132" s="282" t="str">
        <f>+CONCATENATE(E132," de la ",D132)</f>
        <v>pérdida de disponibilidad de la INFORMACIÓN BASE TOMADA EN CAMPO, FUENTES O ARCHIVOS PARA LA INVESTIGACIÓN</v>
      </c>
      <c r="I132" s="343" t="str">
        <f>IF(F132&lt;&gt;"","Las vulnerabilidades de la columna anterior, pueden facilitar "&amp;F132&amp;" generando "&amp;E132&amp;" de "&amp;D132,"")</f>
        <v>Las vulnerabilidades de la columna anterior, pueden facilitar extravío de la información, daño de los medios donde se almacena generando pérdida de disponibilidad de INFORMACIÓN BASE TOMADA EN CAMPO, FUENTES O ARCHIVOS PARA LA INVESTIGACIÓN</v>
      </c>
      <c r="J132" s="300" t="s">
        <v>192</v>
      </c>
      <c r="K132" s="288">
        <v>35</v>
      </c>
      <c r="L132" s="288" t="s">
        <v>412</v>
      </c>
      <c r="M132" s="300" t="s">
        <v>194</v>
      </c>
      <c r="N132" s="291" t="s">
        <v>212</v>
      </c>
      <c r="O132" s="294" t="str">
        <f>IFERROR(VLOOKUP(P132,'4.Criterios'!$D$4:$E$8,2,0),"")</f>
        <v>Media</v>
      </c>
      <c r="P132" s="297">
        <f>IF(K132&lt;&gt;"",VLOOKUP(K132,'4.Criterios'!$A$4:$E$8,4,1),"")</f>
        <v>0.6</v>
      </c>
      <c r="Q132" s="285" t="str">
        <f>IFERROR(VLOOKUP(R132,'4.Criterios'!$D$12:$E$16,2,0),"")</f>
        <v>Moderado</v>
      </c>
      <c r="R132" s="297">
        <f>IFERROR(IF(M132='4.Criterios'!$A$10,VLOOKUP(N132,'4.Criterios'!$A$12:$E$16,4,0),IF(M132='4.Criterios'!$B$10,VLOOKUP(N132,'4.Criterios'!$B$12:$E$16,3,0),"")),)</f>
        <v>0.6</v>
      </c>
      <c r="S132" s="294" t="str">
        <f>IFERROR(VLOOKUP(CONCATENATE(O132,Q132),Niveles!$B$3:$E$27,4,0),"")</f>
        <v>Moderado</v>
      </c>
      <c r="T132" s="294">
        <f>IFERROR(VLOOKUP(CONCATENATE(O132,Q132),Niveles!$B$3:$F$27,5,0),"")</f>
        <v>11</v>
      </c>
      <c r="U132" s="10">
        <v>1</v>
      </c>
      <c r="V132" s="181" t="s">
        <v>413</v>
      </c>
      <c r="W132" s="181" t="s">
        <v>414</v>
      </c>
      <c r="X132" s="180" t="s">
        <v>415</v>
      </c>
      <c r="Y132" s="8" t="s">
        <v>38</v>
      </c>
      <c r="Z132" s="8" t="s">
        <v>199</v>
      </c>
      <c r="AA132" s="9">
        <f>IFERROR(VLOOKUP(Y132,'4.Criterios'!$H$4:$J$6,3,0)+VLOOKUP(Z132,'4.Criterios'!$H$7:$J$8,3,0),"")</f>
        <v>0.4</v>
      </c>
      <c r="AB132" s="10" t="str">
        <f>IFERROR(VLOOKUP(Y132,Niveles!$H$25:$I$27,2,0),"")</f>
        <v>Probabilidad</v>
      </c>
      <c r="AC132" s="331">
        <f ca="1">IFERROR(P132-AN132,"")</f>
        <v>0.24</v>
      </c>
      <c r="AD132" s="331">
        <f ca="1">IFERROR(R132-AP132,"")</f>
        <v>0</v>
      </c>
      <c r="AE132" s="8" t="s">
        <v>200</v>
      </c>
      <c r="AF132" s="8" t="s">
        <v>216</v>
      </c>
      <c r="AG132" s="8" t="s">
        <v>202</v>
      </c>
      <c r="AH132" s="11" t="str">
        <f>IFERROR(VLOOKUP(AI132,'4.Criterios'!$C$4:$E$8,3,1),"")</f>
        <v>Baja</v>
      </c>
      <c r="AI132" s="125">
        <f>IFERROR(IF(AB132="Probabilidad",(P132*(1-AA132)),IF(AB132="Impacto",P132,"")),"")</f>
        <v>0.36</v>
      </c>
      <c r="AJ132" s="11" t="str">
        <f>IFERROR(VLOOKUP(AK132,'4.Criterios'!$C$12:$E$16,3,1),"")</f>
        <v>Moderado</v>
      </c>
      <c r="AK132" s="12">
        <f>IFERROR(IF(AB132="Impacto",(R132*(1-AA132)),IF(AB132="Probabilidad",R132,"")),"")</f>
        <v>0.6</v>
      </c>
      <c r="AL132" s="11" t="str">
        <f>IFERROR(VLOOKUP(CONCATENATE(AH132,AJ132),Niveles!$B$3:$E$27,4,0),"")</f>
        <v>Moderado</v>
      </c>
      <c r="AM132" s="294" t="str">
        <f ca="1">OFFSET(AH131,6-COUNTBLANK(AH132:AH137),0,1,1)</f>
        <v>Baja</v>
      </c>
      <c r="AN132" s="328">
        <f ca="1">OFFSET(AI131,6-COUNTBLANK(AI132:AI137),0,1,1)</f>
        <v>0.36</v>
      </c>
      <c r="AO132" s="285" t="str">
        <f ca="1">OFFSET(AJ131,6-COUNTBLANK(AJ132:AJ137),0,1,1)</f>
        <v>Moderado</v>
      </c>
      <c r="AP132" s="328">
        <f ca="1">OFFSET(AK131,6-COUNTBLANK(AK132:AK137),0,1,1)</f>
        <v>0.6</v>
      </c>
      <c r="AQ132" s="294" t="str">
        <f ca="1">OFFSET(AL131,6-COUNTBLANK(AL132:AL137),0,1,1)</f>
        <v>Moderado</v>
      </c>
      <c r="AR132" s="294">
        <f ca="1">IFERROR(VLOOKUP(CONCATENATE(AM132,AO132),Niveles!$B$3:$F$27,5,0),"")</f>
        <v>10</v>
      </c>
      <c r="AS132" s="8" t="s">
        <v>203</v>
      </c>
      <c r="AT132" s="181" t="s">
        <v>416</v>
      </c>
      <c r="AU132" s="181" t="s">
        <v>417</v>
      </c>
      <c r="AV132" s="128">
        <v>44926</v>
      </c>
      <c r="AW132" s="129"/>
      <c r="AX132" s="32"/>
      <c r="AY132" s="43"/>
      <c r="AZ132" s="35"/>
      <c r="BA132" s="8"/>
      <c r="BB132" s="8"/>
      <c r="BC132" s="129"/>
      <c r="BD132" s="32"/>
      <c r="BE132" s="43"/>
      <c r="BF132" s="35"/>
      <c r="BG132" s="32"/>
      <c r="BH132" s="13"/>
    </row>
    <row r="133" spans="1:86" x14ac:dyDescent="0.25">
      <c r="A133" s="335"/>
      <c r="B133" s="338"/>
      <c r="C133" s="350"/>
      <c r="D133" s="341"/>
      <c r="E133" s="283"/>
      <c r="F133" s="283"/>
      <c r="G133" s="14"/>
      <c r="H133" s="283"/>
      <c r="I133" s="344"/>
      <c r="J133" s="301"/>
      <c r="K133" s="289"/>
      <c r="L133" s="289"/>
      <c r="M133" s="301"/>
      <c r="N133" s="292"/>
      <c r="O133" s="295"/>
      <c r="P133" s="298"/>
      <c r="Q133" s="286"/>
      <c r="R133" s="298"/>
      <c r="S133" s="295"/>
      <c r="T133" s="295"/>
      <c r="U133" s="18">
        <v>2</v>
      </c>
      <c r="V133" s="22"/>
      <c r="W133" s="22"/>
      <c r="X133" s="22"/>
      <c r="Y133" s="16"/>
      <c r="Z133" s="16"/>
      <c r="AA133" s="17" t="str">
        <f>IFERROR(VLOOKUP(Y133,'4.Criterios'!$H$4:$J$6,3,0)+VLOOKUP(Z133,'4.Criterios'!$H$7:$J$8,3,0),"")</f>
        <v/>
      </c>
      <c r="AB133" s="18" t="str">
        <f>IFERROR(VLOOKUP(Y133,Niveles!$H$25:$I$27,2,0),"")</f>
        <v/>
      </c>
      <c r="AC133" s="332"/>
      <c r="AD133" s="332"/>
      <c r="AE133" s="16"/>
      <c r="AF133" s="16"/>
      <c r="AG133" s="16"/>
      <c r="AH133" s="19" t="str">
        <f>IFERROR(VLOOKUP(AI133,'4.Criterios'!$C$4:$E$8,3,1),"")</f>
        <v/>
      </c>
      <c r="AI133" s="126" t="str">
        <f>IFERROR(IF(AB133="Probabilidad",(AI132*(1-AA133)),IF(AB133="Impacto",AI132,"")),"")</f>
        <v/>
      </c>
      <c r="AJ133" s="19" t="str">
        <f>IFERROR(VLOOKUP(AK133,'4.Criterios'!$C$12:$E$16,3,1),"")</f>
        <v/>
      </c>
      <c r="AK133" s="20" t="str">
        <f>IFERROR(IF(AB133="Impacto",(AK132*(1-AA133)),IF(AB133="Probabilidad",AK132,"")),"")</f>
        <v/>
      </c>
      <c r="AL133" s="19" t="str">
        <f>IFERROR(VLOOKUP(CONCATENATE(AH133,AJ133),Niveles!$B$3:$E$27,4,0),"")</f>
        <v/>
      </c>
      <c r="AM133" s="295"/>
      <c r="AN133" s="329"/>
      <c r="AO133" s="286"/>
      <c r="AP133" s="329"/>
      <c r="AQ133" s="295"/>
      <c r="AR133" s="295"/>
      <c r="AS133" s="16"/>
      <c r="AT133" s="182"/>
      <c r="AU133" s="182"/>
      <c r="AV133" s="130"/>
      <c r="AW133" s="131"/>
      <c r="AX133" s="33"/>
      <c r="AY133" s="41"/>
      <c r="AZ133" s="36"/>
      <c r="BA133" s="33"/>
      <c r="BB133" s="16"/>
      <c r="BC133" s="131"/>
      <c r="BD133" s="33"/>
      <c r="BE133" s="41"/>
      <c r="BF133" s="36"/>
      <c r="BG133" s="33"/>
      <c r="BH133" s="21"/>
    </row>
    <row r="134" spans="1:86" x14ac:dyDescent="0.25">
      <c r="A134" s="335"/>
      <c r="B134" s="338"/>
      <c r="C134" s="350"/>
      <c r="D134" s="341"/>
      <c r="E134" s="283"/>
      <c r="F134" s="283"/>
      <c r="G134" s="14"/>
      <c r="H134" s="283"/>
      <c r="I134" s="344"/>
      <c r="J134" s="301"/>
      <c r="K134" s="289"/>
      <c r="L134" s="289"/>
      <c r="M134" s="301"/>
      <c r="N134" s="292"/>
      <c r="O134" s="295"/>
      <c r="P134" s="298"/>
      <c r="Q134" s="286"/>
      <c r="R134" s="298"/>
      <c r="S134" s="295"/>
      <c r="T134" s="295"/>
      <c r="U134" s="18">
        <v>3</v>
      </c>
      <c r="V134" s="22"/>
      <c r="W134" s="22"/>
      <c r="X134" s="22"/>
      <c r="Y134" s="16"/>
      <c r="Z134" s="16"/>
      <c r="AA134" s="17" t="str">
        <f>IFERROR(VLOOKUP(Y134,'4.Criterios'!$H$4:$J$6,3,0)+VLOOKUP(Z134,'4.Criterios'!$H$7:$J$8,3,0),"")</f>
        <v/>
      </c>
      <c r="AB134" s="18" t="str">
        <f>IFERROR(VLOOKUP(Y134,Niveles!$H$25:$I$27,2,0),"")</f>
        <v/>
      </c>
      <c r="AC134" s="332"/>
      <c r="AD134" s="332"/>
      <c r="AE134" s="16"/>
      <c r="AF134" s="16"/>
      <c r="AG134" s="16"/>
      <c r="AH134" s="19" t="str">
        <f>IFERROR(VLOOKUP(AI134,'4.Criterios'!$C$4:$E$8,3,1),"")</f>
        <v/>
      </c>
      <c r="AI134" s="126" t="str">
        <f>IFERROR(IF(AB134="Probabilidad",(AI133*(1-AA134)),IF(AB134="Impacto",AI133,"")),"")</f>
        <v/>
      </c>
      <c r="AJ134" s="19" t="str">
        <f>IFERROR(VLOOKUP(AK134,'4.Criterios'!$C$12:$E$16,3,1),"")</f>
        <v/>
      </c>
      <c r="AK134" s="20" t="str">
        <f>IFERROR(IF(AB134="Impacto",(AK133*(1-AA134)),IF(AB134="Probabilidad",AK133,"")),"")</f>
        <v/>
      </c>
      <c r="AL134" s="19" t="str">
        <f>IFERROR(VLOOKUP(CONCATENATE(AH134,AJ134),Niveles!$B$3:$E$27,4,0),"")</f>
        <v/>
      </c>
      <c r="AM134" s="295"/>
      <c r="AN134" s="329"/>
      <c r="AO134" s="286"/>
      <c r="AP134" s="329"/>
      <c r="AQ134" s="295"/>
      <c r="AR134" s="295"/>
      <c r="AS134" s="16"/>
      <c r="AT134" s="182"/>
      <c r="AU134" s="182"/>
      <c r="AV134" s="130"/>
      <c r="AW134" s="131"/>
      <c r="AX134" s="33"/>
      <c r="AY134" s="41"/>
      <c r="AZ134" s="36"/>
      <c r="BA134" s="33"/>
      <c r="BB134" s="16"/>
      <c r="BC134" s="131"/>
      <c r="BD134" s="33"/>
      <c r="BE134" s="41"/>
      <c r="BF134" s="36"/>
      <c r="BG134" s="33"/>
      <c r="BH134" s="21"/>
    </row>
    <row r="135" spans="1:86" x14ac:dyDescent="0.25">
      <c r="A135" s="335"/>
      <c r="B135" s="338"/>
      <c r="C135" s="350"/>
      <c r="D135" s="341"/>
      <c r="E135" s="283"/>
      <c r="F135" s="283"/>
      <c r="G135" s="14"/>
      <c r="H135" s="283"/>
      <c r="I135" s="344"/>
      <c r="J135" s="301"/>
      <c r="K135" s="289"/>
      <c r="L135" s="289"/>
      <c r="M135" s="301"/>
      <c r="N135" s="292"/>
      <c r="O135" s="295"/>
      <c r="P135" s="298"/>
      <c r="Q135" s="286"/>
      <c r="R135" s="298"/>
      <c r="S135" s="295"/>
      <c r="T135" s="295"/>
      <c r="U135" s="18">
        <v>4</v>
      </c>
      <c r="V135" s="22"/>
      <c r="W135" s="22"/>
      <c r="X135" s="22"/>
      <c r="Y135" s="16"/>
      <c r="Z135" s="16"/>
      <c r="AA135" s="17" t="str">
        <f>IFERROR(VLOOKUP(Y135,'4.Criterios'!$H$4:$J$6,3,0)+VLOOKUP(Z135,'4.Criterios'!$H$7:$J$8,3,0),"")</f>
        <v/>
      </c>
      <c r="AB135" s="18" t="str">
        <f>IFERROR(VLOOKUP(Y135,Niveles!$H$25:$I$27,2,0),"")</f>
        <v/>
      </c>
      <c r="AC135" s="332"/>
      <c r="AD135" s="332"/>
      <c r="AE135" s="16"/>
      <c r="AF135" s="16"/>
      <c r="AG135" s="16"/>
      <c r="AH135" s="19" t="str">
        <f>IFERROR(VLOOKUP(AI135,'4.Criterios'!$C$4:$E$8,3,1),"")</f>
        <v/>
      </c>
      <c r="AI135" s="126" t="str">
        <f>IFERROR(IF(AB135="Probabilidad",(AI134*(1-AA135)),IF(AB135="Impacto",AI134,"")),"")</f>
        <v/>
      </c>
      <c r="AJ135" s="19" t="str">
        <f>IFERROR(VLOOKUP(AK135,'4.Criterios'!$C$12:$E$16,3,1),"")</f>
        <v/>
      </c>
      <c r="AK135" s="20" t="str">
        <f>IFERROR(IF(AB135="Impacto",(AK134*(1-AA135)),IF(AB135="Probabilidad",AK134,"")),"")</f>
        <v/>
      </c>
      <c r="AL135" s="19" t="str">
        <f>IFERROR(VLOOKUP(CONCATENATE(AH135,AJ135),Niveles!$B$3:$E$27,4,0),"")</f>
        <v/>
      </c>
      <c r="AM135" s="295"/>
      <c r="AN135" s="329"/>
      <c r="AO135" s="286"/>
      <c r="AP135" s="329"/>
      <c r="AQ135" s="295"/>
      <c r="AR135" s="295"/>
      <c r="AS135" s="16"/>
      <c r="AT135" s="182"/>
      <c r="AU135" s="182"/>
      <c r="AV135" s="130"/>
      <c r="AW135" s="131"/>
      <c r="AX135" s="33"/>
      <c r="AY135" s="41"/>
      <c r="AZ135" s="36"/>
      <c r="BA135" s="33"/>
      <c r="BB135" s="16"/>
      <c r="BC135" s="131"/>
      <c r="BD135" s="33"/>
      <c r="BE135" s="41"/>
      <c r="BF135" s="36"/>
      <c r="BG135" s="33"/>
      <c r="BH135" s="21"/>
    </row>
    <row r="136" spans="1:86" x14ac:dyDescent="0.25">
      <c r="A136" s="335"/>
      <c r="B136" s="338"/>
      <c r="C136" s="350"/>
      <c r="D136" s="341"/>
      <c r="E136" s="283"/>
      <c r="F136" s="283"/>
      <c r="G136" s="14"/>
      <c r="H136" s="283"/>
      <c r="I136" s="344"/>
      <c r="J136" s="301"/>
      <c r="K136" s="289"/>
      <c r="L136" s="289"/>
      <c r="M136" s="301"/>
      <c r="N136" s="292"/>
      <c r="O136" s="295"/>
      <c r="P136" s="298"/>
      <c r="Q136" s="286"/>
      <c r="R136" s="298"/>
      <c r="S136" s="295"/>
      <c r="T136" s="295"/>
      <c r="U136" s="18">
        <v>5</v>
      </c>
      <c r="V136" s="22"/>
      <c r="W136" s="22"/>
      <c r="X136" s="22"/>
      <c r="Y136" s="16"/>
      <c r="Z136" s="16"/>
      <c r="AA136" s="17" t="str">
        <f>IFERROR(VLOOKUP(Y136,'4.Criterios'!$H$4:$J$6,3,0)+VLOOKUP(Z136,'4.Criterios'!$H$7:$J$8,3,0),"")</f>
        <v/>
      </c>
      <c r="AB136" s="18" t="str">
        <f>IFERROR(VLOOKUP(Y136,Niveles!$H$25:$I$27,2,0),"")</f>
        <v/>
      </c>
      <c r="AC136" s="332"/>
      <c r="AD136" s="332"/>
      <c r="AE136" s="16"/>
      <c r="AF136" s="16"/>
      <c r="AG136" s="16"/>
      <c r="AH136" s="19" t="str">
        <f>IFERROR(VLOOKUP(AI136,'4.Criterios'!$C$4:$E$8,3,1),"")</f>
        <v/>
      </c>
      <c r="AI136" s="126" t="str">
        <f>IFERROR(IF(AB136="Probabilidad",(AI135*(1-AA136)),IF(AB136="Impacto",AI135,"")),"")</f>
        <v/>
      </c>
      <c r="AJ136" s="19" t="str">
        <f>IFERROR(VLOOKUP(AK136,'4.Criterios'!$C$12:$E$16,3,1),"")</f>
        <v/>
      </c>
      <c r="AK136" s="20" t="str">
        <f>IFERROR(IF(AB136="Impacto",(AK135*(1-AA136)),IF(AB136="Probabilidad",AK135,"")),"")</f>
        <v/>
      </c>
      <c r="AL136" s="19" t="str">
        <f>IFERROR(VLOOKUP(CONCATENATE(AH136,AJ136),Niveles!$B$3:$E$27,4,0),"")</f>
        <v/>
      </c>
      <c r="AM136" s="295"/>
      <c r="AN136" s="329"/>
      <c r="AO136" s="286"/>
      <c r="AP136" s="329"/>
      <c r="AQ136" s="295"/>
      <c r="AR136" s="295"/>
      <c r="AS136" s="16"/>
      <c r="AT136" s="182"/>
      <c r="AU136" s="182"/>
      <c r="AV136" s="130"/>
      <c r="AW136" s="131"/>
      <c r="AX136" s="33"/>
      <c r="AY136" s="41"/>
      <c r="AZ136" s="36"/>
      <c r="BA136" s="33"/>
      <c r="BB136" s="16"/>
      <c r="BC136" s="131"/>
      <c r="BD136" s="33"/>
      <c r="BE136" s="41"/>
      <c r="BF136" s="36"/>
      <c r="BG136" s="33"/>
      <c r="BH136" s="21"/>
    </row>
    <row r="137" spans="1:86" ht="17.25" thickBot="1" x14ac:dyDescent="0.3">
      <c r="A137" s="336"/>
      <c r="B137" s="339"/>
      <c r="C137" s="351"/>
      <c r="D137" s="342"/>
      <c r="E137" s="284"/>
      <c r="F137" s="284"/>
      <c r="G137" s="23"/>
      <c r="H137" s="284"/>
      <c r="I137" s="345"/>
      <c r="J137" s="302"/>
      <c r="K137" s="290"/>
      <c r="L137" s="290"/>
      <c r="M137" s="302"/>
      <c r="N137" s="293"/>
      <c r="O137" s="296"/>
      <c r="P137" s="299"/>
      <c r="Q137" s="287"/>
      <c r="R137" s="299"/>
      <c r="S137" s="296"/>
      <c r="T137" s="296"/>
      <c r="U137" s="52">
        <v>6</v>
      </c>
      <c r="V137" s="183"/>
      <c r="W137" s="183"/>
      <c r="X137" s="183"/>
      <c r="Y137" s="25"/>
      <c r="Z137" s="25"/>
      <c r="AA137" s="17" t="str">
        <f>IFERROR(VLOOKUP(Y137,'4.Criterios'!$H$4:$J$6,3,0)+VLOOKUP(Z137,'4.Criterios'!$H$7:$J$8,3,0),"")</f>
        <v/>
      </c>
      <c r="AB137" s="18" t="str">
        <f>IFERROR(VLOOKUP(Y137,Niveles!$H$25:$I$27,2,0),"")</f>
        <v/>
      </c>
      <c r="AC137" s="333"/>
      <c r="AD137" s="333"/>
      <c r="AE137" s="25"/>
      <c r="AF137" s="25"/>
      <c r="AG137" s="25"/>
      <c r="AH137" s="26" t="str">
        <f>IFERROR(VLOOKUP(AI137,'4.Criterios'!$C$4:$E$8,3,1),"")</f>
        <v/>
      </c>
      <c r="AI137" s="127" t="str">
        <f>IFERROR(IF(AB137="Probabilidad",(AI136*(1-AA137)),IF(AB137="Impacto",AI136,"")),"")</f>
        <v/>
      </c>
      <c r="AJ137" s="26" t="str">
        <f>IFERROR(VLOOKUP(AK137,'4.Criterios'!$C$12:$E$16,3,1),"")</f>
        <v/>
      </c>
      <c r="AK137" s="27" t="str">
        <f>IFERROR(IF(AB137="Impacto",(AK136*(1-AA137)),IF(AB137="Probabilidad",AK136,"")),"")</f>
        <v/>
      </c>
      <c r="AL137" s="26" t="str">
        <f>IFERROR(VLOOKUP(CONCATENATE(AH137,AJ137),Niveles!$B$3:$E$27,4,0),"")</f>
        <v/>
      </c>
      <c r="AM137" s="296"/>
      <c r="AN137" s="330"/>
      <c r="AO137" s="287"/>
      <c r="AP137" s="330"/>
      <c r="AQ137" s="296"/>
      <c r="AR137" s="296"/>
      <c r="AS137" s="25"/>
      <c r="AT137" s="192"/>
      <c r="AU137" s="192"/>
      <c r="AV137" s="132"/>
      <c r="AW137" s="133"/>
      <c r="AX137" s="34"/>
      <c r="AY137" s="42"/>
      <c r="AZ137" s="37"/>
      <c r="BA137" s="34"/>
      <c r="BB137" s="25"/>
      <c r="BC137" s="133"/>
      <c r="BD137" s="34"/>
      <c r="BE137" s="42"/>
      <c r="BF137" s="37"/>
      <c r="BG137" s="34"/>
      <c r="BH137" s="28"/>
    </row>
    <row r="138" spans="1:86" ht="79.349999999999994" customHeight="1" thickBot="1" x14ac:dyDescent="0.3">
      <c r="A138" s="334" t="s">
        <v>56</v>
      </c>
      <c r="B138" s="337">
        <v>42</v>
      </c>
      <c r="C138" s="300" t="s">
        <v>220</v>
      </c>
      <c r="D138" s="340" t="s">
        <v>418</v>
      </c>
      <c r="E138" s="282" t="s">
        <v>190</v>
      </c>
      <c r="F138" s="282" t="s">
        <v>419</v>
      </c>
      <c r="G138" s="6" t="s">
        <v>420</v>
      </c>
      <c r="H138" s="282" t="str">
        <f>+CONCATENATE(E138," del ",D138)</f>
        <v xml:space="preserve">pérdida de integridad del DICCIONARIO SÁLIBA </v>
      </c>
      <c r="I138" s="343" t="str">
        <f>IF(F138&lt;&gt;"","Las vulnerabilidades de la columna anterior, pueden facilitar "&amp;F138&amp;" generando "&amp;E138&amp;" de "&amp;D138,"")</f>
        <v xml:space="preserve">Las vulnerabilidades de la columna anterior, pueden facilitar manipulación intencional o accidental de la información generando pérdida de integridad de DICCIONARIO SÁLIBA </v>
      </c>
      <c r="J138" s="300" t="s">
        <v>192</v>
      </c>
      <c r="K138" s="288">
        <v>8760</v>
      </c>
      <c r="L138" s="288" t="s">
        <v>224</v>
      </c>
      <c r="M138" s="300" t="s">
        <v>194</v>
      </c>
      <c r="N138" s="291" t="s">
        <v>321</v>
      </c>
      <c r="O138" s="294" t="str">
        <f>IFERROR(VLOOKUP(P138,'4.Criterios'!$D$4:$E$8,2,0),"")</f>
        <v>Muy Alta</v>
      </c>
      <c r="P138" s="297">
        <f>IF(K138&lt;&gt;"",VLOOKUP(K138,'4.Criterios'!$A$4:$E$8,4,1),"")</f>
        <v>1</v>
      </c>
      <c r="Q138" s="285" t="str">
        <f>IFERROR(VLOOKUP(R138,'4.Criterios'!$D$12:$E$16,2,0),"")</f>
        <v>Mayor</v>
      </c>
      <c r="R138" s="297">
        <f>IFERROR(IF(M138='4.Criterios'!$A$10,VLOOKUP(N138,'4.Criterios'!$A$12:$E$16,4,0),IF(M138='4.Criterios'!$B$10,VLOOKUP(N138,'4.Criterios'!$B$12:$E$16,3,0),"")),)</f>
        <v>0.8</v>
      </c>
      <c r="S138" s="294" t="str">
        <f>IFERROR(VLOOKUP(CONCATENATE(O138,Q138),Niveles!$B$3:$E$27,4,0),"")</f>
        <v>Alto</v>
      </c>
      <c r="T138" s="294">
        <f>IFERROR(VLOOKUP(CONCATENATE(O138,Q138),Niveles!$B$3:$F$27,5,0),"")</f>
        <v>20</v>
      </c>
      <c r="U138" s="10">
        <v>1</v>
      </c>
      <c r="V138" s="180" t="s">
        <v>863</v>
      </c>
      <c r="W138" s="180" t="s">
        <v>421</v>
      </c>
      <c r="X138" s="180" t="s">
        <v>422</v>
      </c>
      <c r="Y138" s="8" t="s">
        <v>38</v>
      </c>
      <c r="Z138" s="8" t="s">
        <v>199</v>
      </c>
      <c r="AA138" s="9">
        <f>IFERROR(VLOOKUP(Y138,'4.Criterios'!$H$4:$J$6,3,0)+VLOOKUP(Z138,'4.Criterios'!$H$7:$J$8,3,0),"")</f>
        <v>0.4</v>
      </c>
      <c r="AB138" s="10" t="str">
        <f>IFERROR(VLOOKUP(Y138,Niveles!$H$25:$I$27,2,0),"")</f>
        <v>Probabilidad</v>
      </c>
      <c r="AC138" s="331">
        <f ca="1">IFERROR(P138-AN138,"")</f>
        <v>0.64</v>
      </c>
      <c r="AD138" s="331">
        <f ca="1">IFERROR(R138-AP138,"")</f>
        <v>0</v>
      </c>
      <c r="AE138" s="8" t="s">
        <v>200</v>
      </c>
      <c r="AF138" s="8" t="s">
        <v>216</v>
      </c>
      <c r="AG138" s="8" t="s">
        <v>202</v>
      </c>
      <c r="AH138" s="11" t="str">
        <f>IFERROR(VLOOKUP(AI138,'4.Criterios'!$C$4:$E$8,3,1),"")</f>
        <v>Media</v>
      </c>
      <c r="AI138" s="125">
        <f>IFERROR(IF(AB138="Probabilidad",(P138*(1-AA138)),IF(AB138="Impacto",P138,"")),"")</f>
        <v>0.6</v>
      </c>
      <c r="AJ138" s="11" t="str">
        <f>IFERROR(VLOOKUP(AK138,'4.Criterios'!$C$12:$E$16,3,1),"")</f>
        <v>Mayor</v>
      </c>
      <c r="AK138" s="12">
        <f>IFERROR(IF(AB138="Impacto",(R138*(1-AA138)),IF(AB138="Probabilidad",R138,"")),"")</f>
        <v>0.8</v>
      </c>
      <c r="AL138" s="11" t="str">
        <f>IFERROR(VLOOKUP(CONCATENATE(AH138,AJ138),Niveles!$B$3:$E$27,4,0),"")</f>
        <v>Alto</v>
      </c>
      <c r="AM138" s="294" t="str">
        <f ca="1">OFFSET(AH137,6-COUNTBLANK(AH138:AH143),0,1,1)</f>
        <v>Baja</v>
      </c>
      <c r="AN138" s="328">
        <f ca="1">OFFSET(AI137,6-COUNTBLANK(AI138:AI143),0,1,1)</f>
        <v>0.36</v>
      </c>
      <c r="AO138" s="285" t="str">
        <f ca="1">OFFSET(AJ137,6-COUNTBLANK(AJ138:AJ143),0,1,1)</f>
        <v>Mayor</v>
      </c>
      <c r="AP138" s="328">
        <f ca="1">OFFSET(AK137,6-COUNTBLANK(AK138:AK143),0,1,1)</f>
        <v>0.8</v>
      </c>
      <c r="AQ138" s="294" t="str">
        <f ca="1">OFFSET(AL137,6-COUNTBLANK(AL138:AL143),0,1,1)</f>
        <v>Alto</v>
      </c>
      <c r="AR138" s="294">
        <f ca="1">IFERROR(VLOOKUP(CONCATENATE(AM138,AO138),Niveles!$B$3:$F$27,5,0),"")</f>
        <v>16</v>
      </c>
      <c r="AS138" s="8" t="s">
        <v>203</v>
      </c>
      <c r="AT138" s="181" t="s">
        <v>423</v>
      </c>
      <c r="AU138" s="181" t="s">
        <v>424</v>
      </c>
      <c r="AV138" s="128">
        <v>44926</v>
      </c>
      <c r="AW138" s="129"/>
      <c r="AX138" s="32"/>
      <c r="AY138" s="43"/>
      <c r="AZ138" s="35"/>
      <c r="BA138" s="32"/>
      <c r="BB138" s="8"/>
      <c r="BC138" s="129"/>
      <c r="BD138" s="32"/>
      <c r="BE138" s="43"/>
      <c r="BF138" s="35"/>
      <c r="BG138" s="32"/>
      <c r="BH138" s="13"/>
      <c r="BS138" s="103"/>
      <c r="BT138" s="103"/>
      <c r="BU138" s="103"/>
      <c r="BV138" s="103"/>
      <c r="BW138" s="103"/>
      <c r="BX138" s="103"/>
      <c r="BY138" s="103"/>
      <c r="BZ138" s="103"/>
      <c r="CA138" s="103"/>
      <c r="CB138" s="103"/>
      <c r="CC138" s="103"/>
      <c r="CD138" s="103"/>
      <c r="CE138" s="103"/>
      <c r="CF138" s="103"/>
      <c r="CG138" s="103"/>
      <c r="CH138" s="103"/>
    </row>
    <row r="139" spans="1:86" ht="49.5" x14ac:dyDescent="0.25">
      <c r="A139" s="335"/>
      <c r="B139" s="338"/>
      <c r="C139" s="301"/>
      <c r="D139" s="341"/>
      <c r="E139" s="283"/>
      <c r="F139" s="283"/>
      <c r="G139" s="14" t="s">
        <v>425</v>
      </c>
      <c r="H139" s="283"/>
      <c r="I139" s="344"/>
      <c r="J139" s="301"/>
      <c r="K139" s="289"/>
      <c r="L139" s="289"/>
      <c r="M139" s="301"/>
      <c r="N139" s="292"/>
      <c r="O139" s="295"/>
      <c r="P139" s="298"/>
      <c r="Q139" s="286"/>
      <c r="R139" s="298"/>
      <c r="S139" s="295"/>
      <c r="T139" s="295"/>
      <c r="U139" s="18">
        <v>2</v>
      </c>
      <c r="V139" s="22" t="s">
        <v>863</v>
      </c>
      <c r="W139" s="22" t="s">
        <v>426</v>
      </c>
      <c r="X139" s="22" t="s">
        <v>862</v>
      </c>
      <c r="Y139" s="8" t="s">
        <v>38</v>
      </c>
      <c r="Z139" s="16" t="s">
        <v>199</v>
      </c>
      <c r="AA139" s="17">
        <f>IFERROR(VLOOKUP(Y139,'4.Criterios'!$H$4:$J$6,3,0)+VLOOKUP(Z139,'4.Criterios'!$H$7:$J$8,3,0),"")</f>
        <v>0.4</v>
      </c>
      <c r="AB139" s="18" t="str">
        <f>IFERROR(VLOOKUP(Y139,Niveles!$H$25:$I$27,2,0),"")</f>
        <v>Probabilidad</v>
      </c>
      <c r="AC139" s="332"/>
      <c r="AD139" s="332"/>
      <c r="AE139" s="16" t="s">
        <v>200</v>
      </c>
      <c r="AF139" s="16" t="s">
        <v>216</v>
      </c>
      <c r="AG139" s="16" t="s">
        <v>247</v>
      </c>
      <c r="AH139" s="19" t="str">
        <f>IFERROR(VLOOKUP(AI139,'4.Criterios'!$C$4:$E$8,3,1),"")</f>
        <v>Baja</v>
      </c>
      <c r="AI139" s="126">
        <f>IFERROR(IF(AB139="Probabilidad",(AI138*(1-AA139)),IF(AB139="Impacto",AI138,"")),"")</f>
        <v>0.36</v>
      </c>
      <c r="AJ139" s="19" t="str">
        <f>IFERROR(VLOOKUP(AK139,'4.Criterios'!$C$12:$E$16,3,1),"")</f>
        <v>Mayor</v>
      </c>
      <c r="AK139" s="20">
        <f>IFERROR(IF(AB139="Impacto",(AK138*(1-AA139)),IF(AB139="Probabilidad",AK138,"")),"")</f>
        <v>0.8</v>
      </c>
      <c r="AL139" s="19" t="str">
        <f>IFERROR(VLOOKUP(CONCATENATE(AH139,AJ139),Niveles!$B$3:$E$27,4,0),"")</f>
        <v>Alto</v>
      </c>
      <c r="AM139" s="295"/>
      <c r="AN139" s="329"/>
      <c r="AO139" s="286"/>
      <c r="AP139" s="329"/>
      <c r="AQ139" s="295"/>
      <c r="AR139" s="295"/>
      <c r="AS139" s="16" t="s">
        <v>203</v>
      </c>
      <c r="AT139" s="182" t="s">
        <v>407</v>
      </c>
      <c r="AU139" s="182" t="s">
        <v>408</v>
      </c>
      <c r="AV139" s="128">
        <v>44926</v>
      </c>
      <c r="AW139" s="129"/>
      <c r="AX139" s="33"/>
      <c r="AY139" s="41"/>
      <c r="AZ139" s="36"/>
      <c r="BA139" s="33"/>
      <c r="BB139" s="16"/>
      <c r="BC139" s="131"/>
      <c r="BD139" s="33"/>
      <c r="BE139" s="41"/>
      <c r="BF139" s="36"/>
      <c r="BG139" s="33"/>
      <c r="BH139" s="21"/>
      <c r="BS139" s="103"/>
      <c r="BT139" s="103"/>
      <c r="BU139" s="103"/>
      <c r="BV139" s="103"/>
      <c r="BW139" s="103"/>
      <c r="BX139" s="103"/>
      <c r="BY139" s="103"/>
      <c r="BZ139" s="103"/>
      <c r="CA139" s="103"/>
      <c r="CB139" s="103"/>
      <c r="CC139" s="103"/>
      <c r="CD139" s="103"/>
      <c r="CE139" s="103"/>
      <c r="CF139" s="103"/>
      <c r="CG139" s="103"/>
      <c r="CH139" s="103"/>
    </row>
    <row r="140" spans="1:86" x14ac:dyDescent="0.25">
      <c r="A140" s="335"/>
      <c r="B140" s="338"/>
      <c r="C140" s="301"/>
      <c r="D140" s="341"/>
      <c r="E140" s="283"/>
      <c r="F140" s="283"/>
      <c r="G140" s="14"/>
      <c r="H140" s="283"/>
      <c r="I140" s="344"/>
      <c r="J140" s="301"/>
      <c r="K140" s="289"/>
      <c r="L140" s="289"/>
      <c r="M140" s="301"/>
      <c r="N140" s="292"/>
      <c r="O140" s="295"/>
      <c r="P140" s="298"/>
      <c r="Q140" s="286"/>
      <c r="R140" s="298"/>
      <c r="S140" s="295"/>
      <c r="T140" s="295"/>
      <c r="U140" s="18">
        <v>3</v>
      </c>
      <c r="V140" s="22"/>
      <c r="W140" s="22"/>
      <c r="X140" s="22"/>
      <c r="Y140" s="16"/>
      <c r="Z140" s="16"/>
      <c r="AA140" s="17" t="str">
        <f>IFERROR(VLOOKUP(Y140,'4.Criterios'!$H$4:$J$6,3,0)+VLOOKUP(Z140,'4.Criterios'!$H$7:$J$8,3,0),"")</f>
        <v/>
      </c>
      <c r="AB140" s="18" t="str">
        <f>IFERROR(VLOOKUP(Y140,Niveles!$H$25:$I$27,2,0),"")</f>
        <v/>
      </c>
      <c r="AC140" s="332"/>
      <c r="AD140" s="332"/>
      <c r="AE140" s="16"/>
      <c r="AF140" s="16"/>
      <c r="AG140" s="16"/>
      <c r="AH140" s="19" t="str">
        <f>IFERROR(VLOOKUP(AI140,'4.Criterios'!$C$4:$E$8,3,1),"")</f>
        <v/>
      </c>
      <c r="AI140" s="126" t="str">
        <f>IFERROR(IF(AB140="Probabilidad",(AI139*(1-AA140)),IF(AB140="Impacto",AI139,"")),"")</f>
        <v/>
      </c>
      <c r="AJ140" s="19" t="str">
        <f>IFERROR(VLOOKUP(AK140,'4.Criterios'!$C$12:$E$16,3,1),"")</f>
        <v/>
      </c>
      <c r="AK140" s="20" t="str">
        <f>IFERROR(IF(AB140="Impacto",(AK139*(1-AA140)),IF(AB140="Probabilidad",AK139,"")),"")</f>
        <v/>
      </c>
      <c r="AL140" s="19" t="str">
        <f>IFERROR(VLOOKUP(CONCATENATE(AH140,AJ140),Niveles!$B$3:$E$27,4,0),"")</f>
        <v/>
      </c>
      <c r="AM140" s="295"/>
      <c r="AN140" s="329"/>
      <c r="AO140" s="286"/>
      <c r="AP140" s="329"/>
      <c r="AQ140" s="295"/>
      <c r="AR140" s="295"/>
      <c r="AS140" s="16"/>
      <c r="AT140" s="182"/>
      <c r="AU140" s="182"/>
      <c r="AV140" s="130"/>
      <c r="AW140" s="131"/>
      <c r="AX140" s="33"/>
      <c r="AY140" s="41"/>
      <c r="AZ140" s="36"/>
      <c r="BA140" s="33"/>
      <c r="BB140" s="16"/>
      <c r="BC140" s="131"/>
      <c r="BD140" s="33"/>
      <c r="BE140" s="41"/>
      <c r="BF140" s="36"/>
      <c r="BG140" s="33"/>
      <c r="BH140" s="21"/>
      <c r="BS140" s="103"/>
      <c r="BT140" s="103"/>
      <c r="BU140" s="103"/>
      <c r="BV140" s="103"/>
      <c r="BW140" s="103"/>
      <c r="BX140" s="103"/>
      <c r="BY140" s="103"/>
      <c r="BZ140" s="103"/>
      <c r="CA140" s="103"/>
      <c r="CB140" s="103"/>
      <c r="CC140" s="103"/>
      <c r="CD140" s="103"/>
      <c r="CE140" s="103"/>
      <c r="CF140" s="103"/>
      <c r="CG140" s="103"/>
      <c r="CH140" s="103"/>
    </row>
    <row r="141" spans="1:86" x14ac:dyDescent="0.25">
      <c r="A141" s="335"/>
      <c r="B141" s="338"/>
      <c r="C141" s="301"/>
      <c r="D141" s="341"/>
      <c r="E141" s="283"/>
      <c r="F141" s="283"/>
      <c r="G141" s="14"/>
      <c r="H141" s="283"/>
      <c r="I141" s="344"/>
      <c r="J141" s="301"/>
      <c r="K141" s="289"/>
      <c r="L141" s="289"/>
      <c r="M141" s="301"/>
      <c r="N141" s="292"/>
      <c r="O141" s="295"/>
      <c r="P141" s="298"/>
      <c r="Q141" s="286"/>
      <c r="R141" s="298"/>
      <c r="S141" s="295"/>
      <c r="T141" s="295"/>
      <c r="U141" s="18">
        <v>4</v>
      </c>
      <c r="V141" s="22"/>
      <c r="W141" s="22"/>
      <c r="X141" s="22"/>
      <c r="Y141" s="16"/>
      <c r="Z141" s="16"/>
      <c r="AA141" s="17" t="str">
        <f>IFERROR(VLOOKUP(Y141,'4.Criterios'!$H$4:$J$6,3,0)+VLOOKUP(Z141,'4.Criterios'!$H$7:$J$8,3,0),"")</f>
        <v/>
      </c>
      <c r="AB141" s="18" t="str">
        <f>IFERROR(VLOOKUP(Y141,Niveles!$H$25:$I$27,2,0),"")</f>
        <v/>
      </c>
      <c r="AC141" s="332"/>
      <c r="AD141" s="332"/>
      <c r="AE141" s="16"/>
      <c r="AF141" s="16"/>
      <c r="AG141" s="16"/>
      <c r="AH141" s="19" t="str">
        <f>IFERROR(VLOOKUP(AI141,'4.Criterios'!$C$4:$E$8,3,1),"")</f>
        <v/>
      </c>
      <c r="AI141" s="126" t="str">
        <f>IFERROR(IF(AB141="Probabilidad",(AI140*(1-AA141)),IF(AB141="Impacto",AI140,"")),"")</f>
        <v/>
      </c>
      <c r="AJ141" s="19" t="str">
        <f>IFERROR(VLOOKUP(AK141,'4.Criterios'!$C$12:$E$16,3,1),"")</f>
        <v/>
      </c>
      <c r="AK141" s="20" t="str">
        <f>IFERROR(IF(AB141="Impacto",(AK140*(1-AA141)),IF(AB141="Probabilidad",AK140,"")),"")</f>
        <v/>
      </c>
      <c r="AL141" s="19" t="str">
        <f>IFERROR(VLOOKUP(CONCATENATE(AH141,AJ141),Niveles!$B$3:$E$27,4,0),"")</f>
        <v/>
      </c>
      <c r="AM141" s="295"/>
      <c r="AN141" s="329"/>
      <c r="AO141" s="286"/>
      <c r="AP141" s="329"/>
      <c r="AQ141" s="295"/>
      <c r="AR141" s="295"/>
      <c r="AS141" s="16"/>
      <c r="AT141" s="182"/>
      <c r="AU141" s="182"/>
      <c r="AV141" s="130"/>
      <c r="AW141" s="131"/>
      <c r="AX141" s="33"/>
      <c r="AY141" s="41"/>
      <c r="AZ141" s="36"/>
      <c r="BA141" s="33"/>
      <c r="BB141" s="16"/>
      <c r="BC141" s="131"/>
      <c r="BD141" s="33"/>
      <c r="BE141" s="41"/>
      <c r="BF141" s="36"/>
      <c r="BG141" s="33"/>
      <c r="BH141" s="21"/>
      <c r="BS141" s="103"/>
      <c r="BT141" s="103"/>
      <c r="BU141" s="103"/>
      <c r="BV141" s="103"/>
      <c r="BW141" s="103"/>
      <c r="BX141" s="103"/>
      <c r="BY141" s="103"/>
      <c r="BZ141" s="103"/>
      <c r="CA141" s="103"/>
      <c r="CB141" s="103"/>
      <c r="CC141" s="103"/>
      <c r="CD141" s="103"/>
      <c r="CE141" s="103"/>
      <c r="CF141" s="103"/>
      <c r="CG141" s="103"/>
      <c r="CH141" s="103"/>
    </row>
    <row r="142" spans="1:86" x14ac:dyDescent="0.25">
      <c r="A142" s="335"/>
      <c r="B142" s="338"/>
      <c r="C142" s="301"/>
      <c r="D142" s="341"/>
      <c r="E142" s="283"/>
      <c r="F142" s="283"/>
      <c r="G142" s="14"/>
      <c r="H142" s="283"/>
      <c r="I142" s="344"/>
      <c r="J142" s="301"/>
      <c r="K142" s="289"/>
      <c r="L142" s="289"/>
      <c r="M142" s="301"/>
      <c r="N142" s="292"/>
      <c r="O142" s="295"/>
      <c r="P142" s="298"/>
      <c r="Q142" s="286"/>
      <c r="R142" s="298"/>
      <c r="S142" s="295"/>
      <c r="T142" s="295"/>
      <c r="U142" s="18">
        <v>5</v>
      </c>
      <c r="V142" s="22"/>
      <c r="W142" s="22"/>
      <c r="X142" s="22"/>
      <c r="Y142" s="16"/>
      <c r="Z142" s="16"/>
      <c r="AA142" s="17" t="str">
        <f>IFERROR(VLOOKUP(Y142,'4.Criterios'!$H$4:$J$6,3,0)+VLOOKUP(Z142,'4.Criterios'!$H$7:$J$8,3,0),"")</f>
        <v/>
      </c>
      <c r="AB142" s="18" t="str">
        <f>IFERROR(VLOOKUP(Y142,Niveles!$H$25:$I$27,2,0),"")</f>
        <v/>
      </c>
      <c r="AC142" s="332"/>
      <c r="AD142" s="332"/>
      <c r="AE142" s="16"/>
      <c r="AF142" s="16"/>
      <c r="AG142" s="16"/>
      <c r="AH142" s="19" t="str">
        <f>IFERROR(VLOOKUP(AI142,'4.Criterios'!$C$4:$E$8,3,1),"")</f>
        <v/>
      </c>
      <c r="AI142" s="126" t="str">
        <f>IFERROR(IF(AB142="Probabilidad",(AI141*(1-AA142)),IF(AB142="Impacto",AI141,"")),"")</f>
        <v/>
      </c>
      <c r="AJ142" s="19" t="str">
        <f>IFERROR(VLOOKUP(AK142,'4.Criterios'!$C$12:$E$16,3,1),"")</f>
        <v/>
      </c>
      <c r="AK142" s="20" t="str">
        <f>IFERROR(IF(AB142="Impacto",(AK141*(1-AA142)),IF(AB142="Probabilidad",AK141,"")),"")</f>
        <v/>
      </c>
      <c r="AL142" s="19" t="str">
        <f>IFERROR(VLOOKUP(CONCATENATE(AH142,AJ142),Niveles!$B$3:$E$27,4,0),"")</f>
        <v/>
      </c>
      <c r="AM142" s="295"/>
      <c r="AN142" s="329"/>
      <c r="AO142" s="286"/>
      <c r="AP142" s="329"/>
      <c r="AQ142" s="295"/>
      <c r="AR142" s="295"/>
      <c r="AS142" s="16"/>
      <c r="AT142" s="182"/>
      <c r="AU142" s="182"/>
      <c r="AV142" s="130"/>
      <c r="AW142" s="131"/>
      <c r="AX142" s="33"/>
      <c r="AY142" s="41"/>
      <c r="AZ142" s="36"/>
      <c r="BA142" s="33"/>
      <c r="BB142" s="16"/>
      <c r="BC142" s="131"/>
      <c r="BD142" s="33"/>
      <c r="BE142" s="41"/>
      <c r="BF142" s="36"/>
      <c r="BG142" s="33"/>
      <c r="BH142" s="21"/>
      <c r="BS142" s="103"/>
      <c r="BT142" s="103"/>
      <c r="BU142" s="103"/>
      <c r="BV142" s="103"/>
      <c r="BW142" s="103"/>
      <c r="BX142" s="103"/>
      <c r="BY142" s="103"/>
      <c r="BZ142" s="103"/>
      <c r="CA142" s="103"/>
      <c r="CB142" s="103"/>
      <c r="CC142" s="103"/>
      <c r="CD142" s="103"/>
      <c r="CE142" s="103"/>
      <c r="CF142" s="103"/>
      <c r="CG142" s="103"/>
      <c r="CH142" s="103"/>
    </row>
    <row r="143" spans="1:86" ht="17.25" thickBot="1" x14ac:dyDescent="0.3">
      <c r="A143" s="336"/>
      <c r="B143" s="339"/>
      <c r="C143" s="302"/>
      <c r="D143" s="342"/>
      <c r="E143" s="284"/>
      <c r="F143" s="284"/>
      <c r="G143" s="23"/>
      <c r="H143" s="284"/>
      <c r="I143" s="345"/>
      <c r="J143" s="302"/>
      <c r="K143" s="290"/>
      <c r="L143" s="290"/>
      <c r="M143" s="302"/>
      <c r="N143" s="293"/>
      <c r="O143" s="296"/>
      <c r="P143" s="299"/>
      <c r="Q143" s="287"/>
      <c r="R143" s="299"/>
      <c r="S143" s="296"/>
      <c r="T143" s="296"/>
      <c r="U143" s="52">
        <v>6</v>
      </c>
      <c r="V143" s="183"/>
      <c r="W143" s="183"/>
      <c r="X143" s="183"/>
      <c r="Y143" s="25"/>
      <c r="Z143" s="25"/>
      <c r="AA143" s="17" t="str">
        <f>IFERROR(VLOOKUP(Y143,'4.Criterios'!$H$4:$J$6,3,0)+VLOOKUP(Z143,'4.Criterios'!$H$7:$J$8,3,0),"")</f>
        <v/>
      </c>
      <c r="AB143" s="18" t="str">
        <f>IFERROR(VLOOKUP(Y143,Niveles!$H$25:$I$27,2,0),"")</f>
        <v/>
      </c>
      <c r="AC143" s="333"/>
      <c r="AD143" s="333"/>
      <c r="AE143" s="25"/>
      <c r="AF143" s="25"/>
      <c r="AG143" s="25"/>
      <c r="AH143" s="26" t="str">
        <f>IFERROR(VLOOKUP(AI143,'4.Criterios'!$C$4:$E$8,3,1),"")</f>
        <v/>
      </c>
      <c r="AI143" s="127" t="str">
        <f>IFERROR(IF(AB143="Probabilidad",(AI142*(1-AA143)),IF(AB143="Impacto",AI142,"")),"")</f>
        <v/>
      </c>
      <c r="AJ143" s="26" t="str">
        <f>IFERROR(VLOOKUP(AK143,'4.Criterios'!$C$12:$E$16,3,1),"")</f>
        <v/>
      </c>
      <c r="AK143" s="27" t="str">
        <f>IFERROR(IF(AB143="Impacto",(AK142*(1-AA143)),IF(AB143="Probabilidad",AK142,"")),"")</f>
        <v/>
      </c>
      <c r="AL143" s="26" t="str">
        <f>IFERROR(VLOOKUP(CONCATENATE(AH143,AJ143),Niveles!$B$3:$E$27,4,0),"")</f>
        <v/>
      </c>
      <c r="AM143" s="296"/>
      <c r="AN143" s="330"/>
      <c r="AO143" s="287"/>
      <c r="AP143" s="330"/>
      <c r="AQ143" s="296"/>
      <c r="AR143" s="296"/>
      <c r="AS143" s="25"/>
      <c r="AT143" s="192"/>
      <c r="AU143" s="192"/>
      <c r="AV143" s="132"/>
      <c r="AW143" s="133"/>
      <c r="AX143" s="34"/>
      <c r="AY143" s="42"/>
      <c r="AZ143" s="37"/>
      <c r="BA143" s="34"/>
      <c r="BB143" s="25"/>
      <c r="BC143" s="133"/>
      <c r="BD143" s="34"/>
      <c r="BE143" s="42"/>
      <c r="BF143" s="37"/>
      <c r="BG143" s="34"/>
      <c r="BH143" s="28"/>
      <c r="BS143" s="103"/>
      <c r="BT143" s="103"/>
      <c r="BU143" s="103"/>
      <c r="BV143" s="103"/>
      <c r="BW143" s="103"/>
      <c r="BX143" s="103"/>
      <c r="BY143" s="103"/>
      <c r="BZ143" s="103"/>
      <c r="CA143" s="103"/>
      <c r="CB143" s="103"/>
      <c r="CC143" s="103"/>
      <c r="CD143" s="103"/>
      <c r="CE143" s="103"/>
      <c r="CF143" s="103"/>
      <c r="CG143" s="103"/>
      <c r="CH143" s="103"/>
    </row>
    <row r="144" spans="1:86" ht="73.5" customHeight="1" x14ac:dyDescent="0.25">
      <c r="A144" s="334" t="s">
        <v>59</v>
      </c>
      <c r="B144" s="337">
        <v>19</v>
      </c>
      <c r="C144" s="300" t="s">
        <v>208</v>
      </c>
      <c r="D144" s="340" t="s">
        <v>427</v>
      </c>
      <c r="E144" s="282" t="s">
        <v>190</v>
      </c>
      <c r="F144" s="282" t="s">
        <v>428</v>
      </c>
      <c r="G144" s="6" t="s">
        <v>864</v>
      </c>
      <c r="H144" s="282" t="str">
        <f>+CONCATENATE(E144," de ",D144)</f>
        <v>pérdida de integridad de PROGRAMAS</v>
      </c>
      <c r="I144" s="343" t="str">
        <f>IF(F144&lt;&gt;"","Las vulnerabilidades de la columna anterior, pueden facilitar "&amp;F144&amp;" generando "&amp;E144&amp;" de "&amp;D144,"")</f>
        <v>Las vulnerabilidades de la columna anterior, pueden facilitar Generación de documentos que involucran la aprobación de un nivel directivo en formato digital sin las revisiones y aprobaciones. generando pérdida de integridad de PROGRAMAS</v>
      </c>
      <c r="J144" s="300" t="s">
        <v>258</v>
      </c>
      <c r="K144" s="288">
        <v>17</v>
      </c>
      <c r="L144" s="288" t="s">
        <v>429</v>
      </c>
      <c r="M144" s="300" t="s">
        <v>194</v>
      </c>
      <c r="N144" s="291" t="s">
        <v>321</v>
      </c>
      <c r="O144" s="294" t="str">
        <f>IFERROR(VLOOKUP(P144,'4.Criterios'!$D$4:$E$8,2,0),"")</f>
        <v>Baja</v>
      </c>
      <c r="P144" s="297">
        <f>IF(K144&lt;&gt;"",VLOOKUP(K144,'4.Criterios'!$A$4:$E$8,4,1),"")</f>
        <v>0.4</v>
      </c>
      <c r="Q144" s="285" t="str">
        <f>IFERROR(VLOOKUP(R144,'4.Criterios'!$D$12:$E$16,2,0),"")</f>
        <v>Mayor</v>
      </c>
      <c r="R144" s="297">
        <f>IFERROR(IF(M144='4.Criterios'!$A$10,VLOOKUP(N144,'4.Criterios'!$A$12:$E$16,4,0),IF(M144='4.Criterios'!$B$10,VLOOKUP(N144,'4.Criterios'!$B$12:$E$16,3,0),"")),)</f>
        <v>0.8</v>
      </c>
      <c r="S144" s="294" t="str">
        <f>IFERROR(VLOOKUP(CONCATENATE(O144,Q144),Niveles!$B$3:$E$27,4,0),"")</f>
        <v>Alto</v>
      </c>
      <c r="T144" s="294">
        <f>IFERROR(VLOOKUP(CONCATENATE(O144,Q144),Niveles!$B$3:$F$27,5,0),"")</f>
        <v>16</v>
      </c>
      <c r="U144" s="10">
        <v>1</v>
      </c>
      <c r="V144" s="180" t="s">
        <v>430</v>
      </c>
      <c r="W144" s="180" t="s">
        <v>431</v>
      </c>
      <c r="X144" s="180" t="s">
        <v>865</v>
      </c>
      <c r="Y144" s="8" t="s">
        <v>39</v>
      </c>
      <c r="Z144" s="8" t="s">
        <v>199</v>
      </c>
      <c r="AA144" s="9">
        <f>IFERROR(VLOOKUP(Y144,'4.Criterios'!$H$4:$J$6,3,0)+VLOOKUP(Z144,'4.Criterios'!$H$7:$J$8,3,0),"")</f>
        <v>0.3</v>
      </c>
      <c r="AB144" s="10" t="str">
        <f>IFERROR(VLOOKUP(Y144,Niveles!$H$25:$I$27,2,0),"")</f>
        <v>Probabilidad</v>
      </c>
      <c r="AC144" s="331">
        <f ca="1">IFERROR(P144-AN144,"")</f>
        <v>0.12000000000000005</v>
      </c>
      <c r="AD144" s="331">
        <f ca="1">IFERROR(R144-AP144,"")</f>
        <v>0</v>
      </c>
      <c r="AE144" s="8" t="s">
        <v>246</v>
      </c>
      <c r="AF144" s="8" t="s">
        <v>216</v>
      </c>
      <c r="AG144" s="8" t="s">
        <v>247</v>
      </c>
      <c r="AH144" s="11" t="str">
        <f>IFERROR(VLOOKUP(AI144,'4.Criterios'!$C$4:$E$8,3,1),"")</f>
        <v>Baja</v>
      </c>
      <c r="AI144" s="125">
        <f>IFERROR(IF(AB144="Probabilidad",(P144*(1-AA144)),IF(AB144="Impacto",P144,"")),"")</f>
        <v>0.27999999999999997</v>
      </c>
      <c r="AJ144" s="11" t="str">
        <f>IFERROR(VLOOKUP(AK144,'4.Criterios'!$C$12:$E$16,3,1),"")</f>
        <v>Mayor</v>
      </c>
      <c r="AK144" s="12">
        <f>IFERROR(IF(AB144="Impacto",(R144*(1-AA144)),IF(AB144="Probabilidad",R144,"")),"")</f>
        <v>0.8</v>
      </c>
      <c r="AL144" s="11" t="str">
        <f>IFERROR(VLOOKUP(CONCATENATE(AH144,AJ144),Niveles!$B$3:$E$27,4,0),"")</f>
        <v>Alto</v>
      </c>
      <c r="AM144" s="294" t="str">
        <f ca="1">OFFSET(AH143,6-COUNTBLANK(AH144:AH149),0,1,1)</f>
        <v>Baja</v>
      </c>
      <c r="AN144" s="328">
        <f ca="1">OFFSET(AI143,6-COUNTBLANK(AI144:AI149),0,1,1)</f>
        <v>0.27999999999999997</v>
      </c>
      <c r="AO144" s="285" t="str">
        <f ca="1">OFFSET(AJ143,6-COUNTBLANK(AJ144:AJ149),0,1,1)</f>
        <v>Mayor</v>
      </c>
      <c r="AP144" s="328">
        <f ca="1">OFFSET(AK143,6-COUNTBLANK(AK144:AK149),0,1,1)</f>
        <v>0.8</v>
      </c>
      <c r="AQ144" s="294" t="str">
        <f ca="1">OFFSET(AL143,6-COUNTBLANK(AL144:AL149),0,1,1)</f>
        <v>Alto</v>
      </c>
      <c r="AR144" s="294">
        <f ca="1">IFERROR(VLOOKUP(CONCATENATE(AM144,AO144),Niveles!$B$3:$F$27,5,0),"")</f>
        <v>16</v>
      </c>
      <c r="AS144" s="8" t="s">
        <v>228</v>
      </c>
      <c r="AT144" s="181" t="s">
        <v>432</v>
      </c>
      <c r="AU144" s="181" t="s">
        <v>433</v>
      </c>
      <c r="AV144" s="128">
        <v>44926</v>
      </c>
      <c r="AW144" s="129"/>
      <c r="AX144" s="32"/>
      <c r="AY144" s="43"/>
      <c r="AZ144" s="32"/>
      <c r="BA144" s="32"/>
      <c r="BB144" s="16"/>
      <c r="BC144" s="131"/>
      <c r="BD144" s="32"/>
      <c r="BE144" s="43"/>
      <c r="BF144" s="35"/>
      <c r="BG144" s="32"/>
      <c r="BH144" s="13"/>
    </row>
    <row r="145" spans="1:60" x14ac:dyDescent="0.25">
      <c r="A145" s="335"/>
      <c r="B145" s="338"/>
      <c r="C145" s="301"/>
      <c r="D145" s="341"/>
      <c r="E145" s="283"/>
      <c r="F145" s="283"/>
      <c r="G145" s="14"/>
      <c r="H145" s="283"/>
      <c r="I145" s="344"/>
      <c r="J145" s="301"/>
      <c r="K145" s="289"/>
      <c r="L145" s="289"/>
      <c r="M145" s="301"/>
      <c r="N145" s="292"/>
      <c r="O145" s="295"/>
      <c r="P145" s="298"/>
      <c r="Q145" s="286"/>
      <c r="R145" s="298"/>
      <c r="S145" s="295"/>
      <c r="T145" s="295"/>
      <c r="U145" s="18">
        <v>2</v>
      </c>
      <c r="V145" s="22"/>
      <c r="W145" s="22"/>
      <c r="X145" s="22"/>
      <c r="Y145" s="16"/>
      <c r="Z145" s="16"/>
      <c r="AA145" s="17"/>
      <c r="AB145" s="18"/>
      <c r="AC145" s="332"/>
      <c r="AD145" s="332"/>
      <c r="AE145" s="16"/>
      <c r="AF145" s="16"/>
      <c r="AG145" s="16"/>
      <c r="AH145" s="19" t="str">
        <f>IFERROR(VLOOKUP(AI145,'4.Criterios'!$C$4:$E$8,3,1),"")</f>
        <v/>
      </c>
      <c r="AI145" s="126" t="str">
        <f>IFERROR(IF(AB145="Probabilidad",(AI144*(1-AA145)),IF(AB145="Impacto",AI144,"")),"")</f>
        <v/>
      </c>
      <c r="AJ145" s="19" t="str">
        <f>IFERROR(VLOOKUP(AK145,'4.Criterios'!$C$12:$E$16,3,1),"")</f>
        <v/>
      </c>
      <c r="AK145" s="20" t="str">
        <f>IFERROR(IF(AB145="Impacto",(AK144*(1-AA145)),IF(AB145="Probabilidad",AK144,"")),"")</f>
        <v/>
      </c>
      <c r="AL145" s="19" t="str">
        <f>IFERROR(VLOOKUP(CONCATENATE(AH145,AJ145),Niveles!$B$3:$E$27,4,0),"")</f>
        <v/>
      </c>
      <c r="AM145" s="295"/>
      <c r="AN145" s="329"/>
      <c r="AO145" s="286"/>
      <c r="AP145" s="329"/>
      <c r="AQ145" s="295"/>
      <c r="AR145" s="295"/>
      <c r="AS145" s="16"/>
      <c r="AT145" s="182"/>
      <c r="AU145" s="182"/>
      <c r="AV145" s="130"/>
      <c r="AW145" s="131"/>
      <c r="AX145" s="33"/>
      <c r="AY145" s="41"/>
      <c r="AZ145" s="36"/>
      <c r="BA145" s="33"/>
      <c r="BB145" s="16"/>
      <c r="BC145" s="131"/>
      <c r="BD145" s="33"/>
      <c r="BE145" s="41"/>
      <c r="BF145" s="36"/>
      <c r="BG145" s="33"/>
      <c r="BH145" s="21"/>
    </row>
    <row r="146" spans="1:60" x14ac:dyDescent="0.25">
      <c r="A146" s="335"/>
      <c r="B146" s="338"/>
      <c r="C146" s="301"/>
      <c r="D146" s="341"/>
      <c r="E146" s="283"/>
      <c r="F146" s="283"/>
      <c r="G146" s="14"/>
      <c r="H146" s="283"/>
      <c r="I146" s="344"/>
      <c r="J146" s="301"/>
      <c r="K146" s="289"/>
      <c r="L146" s="289"/>
      <c r="M146" s="301"/>
      <c r="N146" s="292"/>
      <c r="O146" s="295"/>
      <c r="P146" s="298"/>
      <c r="Q146" s="286"/>
      <c r="R146" s="298"/>
      <c r="S146" s="295"/>
      <c r="T146" s="295"/>
      <c r="U146" s="18">
        <v>3</v>
      </c>
      <c r="V146" s="22"/>
      <c r="W146" s="22"/>
      <c r="X146" s="22"/>
      <c r="Y146" s="16"/>
      <c r="Z146" s="16"/>
      <c r="AA146" s="17"/>
      <c r="AB146" s="18"/>
      <c r="AC146" s="332"/>
      <c r="AD146" s="332"/>
      <c r="AE146" s="16"/>
      <c r="AF146" s="16"/>
      <c r="AG146" s="16"/>
      <c r="AH146" s="19" t="str">
        <f>IFERROR(VLOOKUP(AI146,'4.Criterios'!$C$4:$E$8,3,1),"")</f>
        <v/>
      </c>
      <c r="AI146" s="126" t="str">
        <f>IFERROR(IF(AB146="Probabilidad",(AI145*(1-AA146)),IF(AB146="Impacto",AI145,"")),"")</f>
        <v/>
      </c>
      <c r="AJ146" s="19" t="str">
        <f>IFERROR(VLOOKUP(AK146,'4.Criterios'!$C$12:$E$16,3,1),"")</f>
        <v/>
      </c>
      <c r="AK146" s="20" t="str">
        <f>IFERROR(IF(AB146="Impacto",(AK145*(1-AA146)),IF(AB146="Probabilidad",AK145,"")),"")</f>
        <v/>
      </c>
      <c r="AL146" s="19" t="str">
        <f>IFERROR(VLOOKUP(CONCATENATE(AH146,AJ146),Niveles!$B$3:$E$27,4,0),"")</f>
        <v/>
      </c>
      <c r="AM146" s="295"/>
      <c r="AN146" s="329"/>
      <c r="AO146" s="286"/>
      <c r="AP146" s="329"/>
      <c r="AQ146" s="295"/>
      <c r="AR146" s="295"/>
      <c r="AS146" s="16"/>
      <c r="AT146" s="182"/>
      <c r="AU146" s="182"/>
      <c r="AV146" s="130"/>
      <c r="AW146" s="131"/>
      <c r="AX146" s="33"/>
      <c r="AY146" s="41"/>
      <c r="AZ146" s="36"/>
      <c r="BA146" s="33"/>
      <c r="BB146" s="16"/>
      <c r="BC146" s="131"/>
      <c r="BD146" s="33"/>
      <c r="BE146" s="41"/>
      <c r="BF146" s="36"/>
      <c r="BG146" s="33"/>
      <c r="BH146" s="21"/>
    </row>
    <row r="147" spans="1:60" x14ac:dyDescent="0.25">
      <c r="A147" s="335"/>
      <c r="B147" s="338"/>
      <c r="C147" s="301"/>
      <c r="D147" s="341"/>
      <c r="E147" s="283"/>
      <c r="F147" s="283"/>
      <c r="G147" s="14"/>
      <c r="H147" s="283"/>
      <c r="I147" s="344"/>
      <c r="J147" s="301"/>
      <c r="K147" s="289"/>
      <c r="L147" s="289"/>
      <c r="M147" s="301"/>
      <c r="N147" s="292"/>
      <c r="O147" s="295"/>
      <c r="P147" s="298"/>
      <c r="Q147" s="286"/>
      <c r="R147" s="298"/>
      <c r="S147" s="295"/>
      <c r="T147" s="295"/>
      <c r="U147" s="18">
        <v>4</v>
      </c>
      <c r="V147" s="22"/>
      <c r="W147" s="22"/>
      <c r="X147" s="22"/>
      <c r="Y147" s="16"/>
      <c r="Z147" s="16"/>
      <c r="AA147" s="17"/>
      <c r="AB147" s="18"/>
      <c r="AC147" s="332"/>
      <c r="AD147" s="332"/>
      <c r="AE147" s="16"/>
      <c r="AF147" s="16"/>
      <c r="AG147" s="16"/>
      <c r="AH147" s="19" t="str">
        <f>IFERROR(VLOOKUP(AI147,'4.Criterios'!$C$4:$E$8,3,1),"")</f>
        <v/>
      </c>
      <c r="AI147" s="126" t="str">
        <f>IFERROR(IF(AB147="Probabilidad",(AI146*(1-AA147)),IF(AB147="Impacto",AI146,"")),"")</f>
        <v/>
      </c>
      <c r="AJ147" s="19" t="str">
        <f>IFERROR(VLOOKUP(AK147,'4.Criterios'!$C$12:$E$16,3,1),"")</f>
        <v/>
      </c>
      <c r="AK147" s="20" t="str">
        <f>IFERROR(IF(AB147="Impacto",(AK146*(1-AA147)),IF(AB147="Probabilidad",AK146,"")),"")</f>
        <v/>
      </c>
      <c r="AL147" s="19" t="str">
        <f>IFERROR(VLOOKUP(CONCATENATE(AH147,AJ147),Niveles!$B$3:$E$27,4,0),"")</f>
        <v/>
      </c>
      <c r="AM147" s="295"/>
      <c r="AN147" s="329"/>
      <c r="AO147" s="286"/>
      <c r="AP147" s="329"/>
      <c r="AQ147" s="295"/>
      <c r="AR147" s="295"/>
      <c r="AS147" s="16"/>
      <c r="AT147" s="182"/>
      <c r="AU147" s="182"/>
      <c r="AV147" s="130"/>
      <c r="AW147" s="131"/>
      <c r="AX147" s="33"/>
      <c r="AY147" s="41"/>
      <c r="AZ147" s="36"/>
      <c r="BA147" s="33"/>
      <c r="BB147" s="16"/>
      <c r="BC147" s="131"/>
      <c r="BD147" s="33"/>
      <c r="BE147" s="41"/>
      <c r="BF147" s="36"/>
      <c r="BG147" s="33"/>
      <c r="BH147" s="21"/>
    </row>
    <row r="148" spans="1:60" x14ac:dyDescent="0.25">
      <c r="A148" s="335"/>
      <c r="B148" s="338"/>
      <c r="C148" s="301"/>
      <c r="D148" s="341"/>
      <c r="E148" s="283"/>
      <c r="F148" s="283"/>
      <c r="G148" s="14"/>
      <c r="H148" s="283"/>
      <c r="I148" s="344"/>
      <c r="J148" s="301"/>
      <c r="K148" s="289"/>
      <c r="L148" s="289"/>
      <c r="M148" s="301"/>
      <c r="N148" s="292"/>
      <c r="O148" s="295"/>
      <c r="P148" s="298"/>
      <c r="Q148" s="286"/>
      <c r="R148" s="298"/>
      <c r="S148" s="295"/>
      <c r="T148" s="295"/>
      <c r="U148" s="18">
        <v>5</v>
      </c>
      <c r="V148" s="22"/>
      <c r="W148" s="22"/>
      <c r="X148" s="22"/>
      <c r="Y148" s="16"/>
      <c r="Z148" s="16"/>
      <c r="AA148" s="17"/>
      <c r="AB148" s="18"/>
      <c r="AC148" s="332"/>
      <c r="AD148" s="332"/>
      <c r="AE148" s="16"/>
      <c r="AF148" s="16"/>
      <c r="AG148" s="16"/>
      <c r="AH148" s="19" t="str">
        <f>IFERROR(VLOOKUP(AI148,'4.Criterios'!$C$4:$E$8,3,1),"")</f>
        <v/>
      </c>
      <c r="AI148" s="126" t="str">
        <f>IFERROR(IF(AB148="Probabilidad",(AI147*(1-AA148)),IF(AB148="Impacto",AI147,"")),"")</f>
        <v/>
      </c>
      <c r="AJ148" s="19" t="str">
        <f>IFERROR(VLOOKUP(AK148,'4.Criterios'!$C$12:$E$16,3,1),"")</f>
        <v/>
      </c>
      <c r="AK148" s="20" t="str">
        <f>IFERROR(IF(AB148="Impacto",(AK147*(1-AA148)),IF(AB148="Probabilidad",AK147,"")),"")</f>
        <v/>
      </c>
      <c r="AL148" s="19" t="str">
        <f>IFERROR(VLOOKUP(CONCATENATE(AH148,AJ148),Niveles!$B$3:$E$27,4,0),"")</f>
        <v/>
      </c>
      <c r="AM148" s="295"/>
      <c r="AN148" s="329"/>
      <c r="AO148" s="286"/>
      <c r="AP148" s="329"/>
      <c r="AQ148" s="295"/>
      <c r="AR148" s="295"/>
      <c r="AS148" s="16"/>
      <c r="AT148" s="182"/>
      <c r="AU148" s="182"/>
      <c r="AV148" s="130"/>
      <c r="AW148" s="131"/>
      <c r="AX148" s="33"/>
      <c r="AY148" s="41"/>
      <c r="AZ148" s="36"/>
      <c r="BA148" s="33"/>
      <c r="BB148" s="16"/>
      <c r="BC148" s="131"/>
      <c r="BD148" s="33"/>
      <c r="BE148" s="41"/>
      <c r="BF148" s="36"/>
      <c r="BG148" s="33"/>
      <c r="BH148" s="21"/>
    </row>
    <row r="149" spans="1:60" ht="17.25" thickBot="1" x14ac:dyDescent="0.3">
      <c r="A149" s="336"/>
      <c r="B149" s="339"/>
      <c r="C149" s="302"/>
      <c r="D149" s="342"/>
      <c r="E149" s="284"/>
      <c r="F149" s="284"/>
      <c r="G149" s="23"/>
      <c r="H149" s="284"/>
      <c r="I149" s="345"/>
      <c r="J149" s="302"/>
      <c r="K149" s="290"/>
      <c r="L149" s="290"/>
      <c r="M149" s="302"/>
      <c r="N149" s="293"/>
      <c r="O149" s="296"/>
      <c r="P149" s="299"/>
      <c r="Q149" s="287"/>
      <c r="R149" s="299"/>
      <c r="S149" s="296"/>
      <c r="T149" s="296"/>
      <c r="U149" s="52">
        <v>6</v>
      </c>
      <c r="V149" s="183"/>
      <c r="W149" s="183"/>
      <c r="X149" s="183"/>
      <c r="Y149" s="25"/>
      <c r="Z149" s="25"/>
      <c r="AA149" s="17" t="str">
        <f>IFERROR(VLOOKUP(Y149,'4.Criterios'!$H$4:$J$6,3,0)+VLOOKUP(Z149,'4.Criterios'!$H$7:$J$8,3,0),"")</f>
        <v/>
      </c>
      <c r="AB149" s="18" t="str">
        <f>IFERROR(VLOOKUP(Y149,Niveles!$H$25:$I$27,2,0),"")</f>
        <v/>
      </c>
      <c r="AC149" s="333"/>
      <c r="AD149" s="333"/>
      <c r="AE149" s="25"/>
      <c r="AF149" s="25"/>
      <c r="AG149" s="25"/>
      <c r="AH149" s="26" t="str">
        <f>IFERROR(VLOOKUP(AI149,'4.Criterios'!$C$4:$E$8,3,1),"")</f>
        <v/>
      </c>
      <c r="AI149" s="127" t="str">
        <f>IFERROR(IF(AB149="Probabilidad",(AI148*(1-AA149)),IF(AB149="Impacto",AI148,"")),"")</f>
        <v/>
      </c>
      <c r="AJ149" s="26" t="str">
        <f>IFERROR(VLOOKUP(AK149,'4.Criterios'!$C$12:$E$16,3,1),"")</f>
        <v/>
      </c>
      <c r="AK149" s="27" t="str">
        <f>IFERROR(IF(AB149="Impacto",(AK148*(1-AA149)),IF(AB149="Probabilidad",AK148,"")),"")</f>
        <v/>
      </c>
      <c r="AL149" s="26" t="str">
        <f>IFERROR(VLOOKUP(CONCATENATE(AH149,AJ149),Niveles!$B$3:$E$27,4,0),"")</f>
        <v/>
      </c>
      <c r="AM149" s="296"/>
      <c r="AN149" s="330"/>
      <c r="AO149" s="287"/>
      <c r="AP149" s="330"/>
      <c r="AQ149" s="296"/>
      <c r="AR149" s="296"/>
      <c r="AS149" s="25"/>
      <c r="AT149" s="192"/>
      <c r="AU149" s="192"/>
      <c r="AV149" s="132"/>
      <c r="AW149" s="133"/>
      <c r="AX149" s="34"/>
      <c r="AY149" s="42"/>
      <c r="AZ149" s="37"/>
      <c r="BA149" s="34"/>
      <c r="BB149" s="25"/>
      <c r="BC149" s="133"/>
      <c r="BD149" s="34"/>
      <c r="BE149" s="42"/>
      <c r="BF149" s="37"/>
      <c r="BG149" s="34"/>
      <c r="BH149" s="28"/>
    </row>
    <row r="150" spans="1:60" ht="154.35" customHeight="1" x14ac:dyDescent="0.25">
      <c r="A150" s="334" t="s">
        <v>59</v>
      </c>
      <c r="B150" s="337">
        <v>20</v>
      </c>
      <c r="C150" s="300" t="s">
        <v>208</v>
      </c>
      <c r="D150" s="340" t="s">
        <v>427</v>
      </c>
      <c r="E150" s="282" t="s">
        <v>232</v>
      </c>
      <c r="F150" s="282" t="s">
        <v>434</v>
      </c>
      <c r="G150" s="6" t="s">
        <v>435</v>
      </c>
      <c r="H150" s="282" t="str">
        <f>+CONCATENATE(E150," de ",D150)</f>
        <v>pérdida de disponibilidad de PROGRAMAS</v>
      </c>
      <c r="I150" s="343" t="str">
        <f>IF(F150&lt;&gt;"","Las vulnerabilidades de la columna anterior, pueden facilitar "&amp;F150&amp;" generando "&amp;E150&amp;" de "&amp;D150,"")</f>
        <v>Las vulnerabilidades de la columna anterior, pueden facilitar Daño, hurto, pérdida del documento físico generando pérdida de disponibilidad de PROGRAMAS</v>
      </c>
      <c r="J150" s="300" t="s">
        <v>348</v>
      </c>
      <c r="K150" s="288">
        <v>20</v>
      </c>
      <c r="L150" s="288" t="s">
        <v>436</v>
      </c>
      <c r="M150" s="300" t="s">
        <v>194</v>
      </c>
      <c r="N150" s="291" t="s">
        <v>195</v>
      </c>
      <c r="O150" s="294" t="str">
        <f>IFERROR(VLOOKUP(P150,'4.Criterios'!$D$4:$E$8,2,0),"")</f>
        <v>Baja</v>
      </c>
      <c r="P150" s="297">
        <f>IF(K150&lt;&gt;"",VLOOKUP(K150,'4.Criterios'!$A$4:$E$8,4,1),"")</f>
        <v>0.4</v>
      </c>
      <c r="Q150" s="285" t="str">
        <f>IFERROR(VLOOKUP(R150,'4.Criterios'!$D$12:$E$16,2,0),"")</f>
        <v>Catastrófico</v>
      </c>
      <c r="R150" s="297">
        <f>IFERROR(IF(M150='4.Criterios'!$A$10,VLOOKUP(N150,'4.Criterios'!$A$12:$E$16,4,0),IF(M150='4.Criterios'!$B$10,VLOOKUP(N150,'4.Criterios'!$B$12:$E$16,3,0),"")),)</f>
        <v>1</v>
      </c>
      <c r="S150" s="294" t="str">
        <f>IFERROR(VLOOKUP(CONCATENATE(O150,Q150),Niveles!$B$3:$E$27,4,0),"")</f>
        <v>Extremo</v>
      </c>
      <c r="T150" s="294">
        <f>IFERROR(VLOOKUP(CONCATENATE(O150,Q150),Niveles!$B$3:$F$27,5,0),"")</f>
        <v>22</v>
      </c>
      <c r="U150" s="10">
        <v>1</v>
      </c>
      <c r="V150" s="180" t="s">
        <v>437</v>
      </c>
      <c r="W150" s="180" t="s">
        <v>438</v>
      </c>
      <c r="X150" s="180" t="s">
        <v>439</v>
      </c>
      <c r="Y150" s="8" t="s">
        <v>40</v>
      </c>
      <c r="Z150" s="8" t="s">
        <v>199</v>
      </c>
      <c r="AA150" s="9">
        <f>IFERROR(VLOOKUP(Y150,'4.Criterios'!$H$4:$J$6,3,0)+VLOOKUP(Z150,'4.Criterios'!$H$7:$J$8,3,0),"")</f>
        <v>0.25</v>
      </c>
      <c r="AB150" s="10" t="str">
        <f>IFERROR(VLOOKUP(Y150,Niveles!$H$25:$I$27,2,0),"")</f>
        <v>Impacto</v>
      </c>
      <c r="AC150" s="331">
        <f ca="1">IFERROR(P150-AN150,"")</f>
        <v>0</v>
      </c>
      <c r="AD150" s="331">
        <f ca="1">IFERROR(R150-AP150,"")</f>
        <v>0.25</v>
      </c>
      <c r="AE150" s="8" t="s">
        <v>246</v>
      </c>
      <c r="AF150" s="8" t="s">
        <v>216</v>
      </c>
      <c r="AG150" s="8" t="s">
        <v>247</v>
      </c>
      <c r="AH150" s="11" t="str">
        <f>IFERROR(VLOOKUP(AI150,'4.Criterios'!$C$4:$E$8,3,1),"")</f>
        <v>Baja</v>
      </c>
      <c r="AI150" s="125">
        <f>IFERROR(IF(AB150="Probabilidad",(P150*(1-AA150)),IF(AB150="Impacto",P150,"")),"")</f>
        <v>0.4</v>
      </c>
      <c r="AJ150" s="11" t="str">
        <f>IFERROR(VLOOKUP(AK150,'4.Criterios'!$C$12:$E$16,3,1),"")</f>
        <v>Mayor</v>
      </c>
      <c r="AK150" s="12">
        <f>IFERROR(IF(AB150="Impacto",(R150*(1-AA150)),IF(AB150="Probabilidad",R150,"")),"")</f>
        <v>0.75</v>
      </c>
      <c r="AL150" s="11" t="str">
        <f>IFERROR(VLOOKUP(CONCATENATE(AH150,AJ150),Niveles!$B$3:$E$27,4,0),"")</f>
        <v>Alto</v>
      </c>
      <c r="AM150" s="294" t="str">
        <f ca="1">OFFSET(AH149,6-COUNTBLANK(AH150:AH155),0,1,1)</f>
        <v>Baja</v>
      </c>
      <c r="AN150" s="328">
        <f ca="1">OFFSET(AI149,6-COUNTBLANK(AI150:AI155),0,1,1)</f>
        <v>0.4</v>
      </c>
      <c r="AO150" s="285" t="str">
        <f ca="1">OFFSET(AJ149,6-COUNTBLANK(AJ150:AJ155),0,1,1)</f>
        <v>Mayor</v>
      </c>
      <c r="AP150" s="328">
        <f ca="1">OFFSET(AK149,6-COUNTBLANK(AK150:AK155),0,1,1)</f>
        <v>0.75</v>
      </c>
      <c r="AQ150" s="294" t="str">
        <f ca="1">OFFSET(AL149,6-COUNTBLANK(AL150:AL155),0,1,1)</f>
        <v>Alto</v>
      </c>
      <c r="AR150" s="294">
        <f ca="1">IFERROR(VLOOKUP(CONCATENATE(AM150,AO150),Niveles!$B$3:$F$27,5,0),"")</f>
        <v>16</v>
      </c>
      <c r="AS150" s="8" t="s">
        <v>203</v>
      </c>
      <c r="AT150" s="181" t="s">
        <v>440</v>
      </c>
      <c r="AU150" s="181" t="s">
        <v>441</v>
      </c>
      <c r="AV150" s="128">
        <v>44926</v>
      </c>
      <c r="AW150" s="129"/>
      <c r="AX150" s="32"/>
      <c r="AY150" s="43"/>
      <c r="AZ150" s="35"/>
      <c r="BA150" s="32"/>
      <c r="BB150" s="8"/>
      <c r="BC150" s="129"/>
      <c r="BD150" s="32"/>
      <c r="BE150" s="43"/>
      <c r="BF150" s="35"/>
      <c r="BG150" s="32"/>
      <c r="BH150" s="13"/>
    </row>
    <row r="151" spans="1:60" x14ac:dyDescent="0.25">
      <c r="A151" s="335"/>
      <c r="B151" s="338"/>
      <c r="C151" s="301"/>
      <c r="D151" s="341"/>
      <c r="E151" s="283"/>
      <c r="F151" s="283"/>
      <c r="G151" s="14"/>
      <c r="H151" s="283"/>
      <c r="I151" s="344"/>
      <c r="J151" s="301"/>
      <c r="K151" s="289"/>
      <c r="L151" s="289"/>
      <c r="M151" s="301"/>
      <c r="N151" s="292"/>
      <c r="O151" s="295"/>
      <c r="P151" s="298"/>
      <c r="Q151" s="286"/>
      <c r="R151" s="298"/>
      <c r="S151" s="295"/>
      <c r="T151" s="295"/>
      <c r="U151" s="18">
        <v>2</v>
      </c>
      <c r="V151" s="22"/>
      <c r="W151" s="22"/>
      <c r="X151" s="22"/>
      <c r="Y151" s="16"/>
      <c r="Z151" s="16"/>
      <c r="AA151" s="17"/>
      <c r="AB151" s="18"/>
      <c r="AC151" s="332"/>
      <c r="AD151" s="332"/>
      <c r="AE151" s="16"/>
      <c r="AF151" s="16"/>
      <c r="AG151" s="16"/>
      <c r="AH151" s="19" t="str">
        <f>IFERROR(VLOOKUP(AI151,'4.Criterios'!$C$4:$E$8,3,1),"")</f>
        <v/>
      </c>
      <c r="AI151" s="126" t="str">
        <f>IFERROR(IF(AB151="Probabilidad",(AI150*(1-AA151)),IF(AB151="Impacto",AI150,"")),"")</f>
        <v/>
      </c>
      <c r="AJ151" s="19" t="str">
        <f>IFERROR(VLOOKUP(AK151,'4.Criterios'!$C$12:$E$16,3,1),"")</f>
        <v/>
      </c>
      <c r="AK151" s="20" t="str">
        <f>IFERROR(IF(AB151="Impacto",(AK150*(1-AA151)),IF(AB151="Probabilidad",AK150,"")),"")</f>
        <v/>
      </c>
      <c r="AL151" s="19" t="str">
        <f>IFERROR(VLOOKUP(CONCATENATE(AH151,AJ151),Niveles!$B$3:$E$27,4,0),"")</f>
        <v/>
      </c>
      <c r="AM151" s="295"/>
      <c r="AN151" s="329"/>
      <c r="AO151" s="286"/>
      <c r="AP151" s="329"/>
      <c r="AQ151" s="295"/>
      <c r="AR151" s="295"/>
      <c r="AS151" s="16"/>
      <c r="AT151" s="182"/>
      <c r="AU151" s="182"/>
      <c r="AV151" s="130"/>
      <c r="AW151" s="131"/>
      <c r="AX151" s="33"/>
      <c r="AY151" s="41"/>
      <c r="AZ151" s="36"/>
      <c r="BA151" s="33"/>
      <c r="BB151" s="16"/>
      <c r="BC151" s="131"/>
      <c r="BD151" s="33"/>
      <c r="BE151" s="41"/>
      <c r="BF151" s="36"/>
      <c r="BG151" s="33"/>
      <c r="BH151" s="21"/>
    </row>
    <row r="152" spans="1:60" x14ac:dyDescent="0.25">
      <c r="A152" s="335"/>
      <c r="B152" s="338"/>
      <c r="C152" s="301"/>
      <c r="D152" s="341"/>
      <c r="E152" s="283"/>
      <c r="F152" s="283"/>
      <c r="G152" s="14"/>
      <c r="H152" s="283"/>
      <c r="I152" s="344"/>
      <c r="J152" s="301"/>
      <c r="K152" s="289"/>
      <c r="L152" s="289"/>
      <c r="M152" s="301"/>
      <c r="N152" s="292"/>
      <c r="O152" s="295"/>
      <c r="P152" s="298"/>
      <c r="Q152" s="286"/>
      <c r="R152" s="298"/>
      <c r="S152" s="295"/>
      <c r="T152" s="295"/>
      <c r="U152" s="18">
        <v>3</v>
      </c>
      <c r="V152" s="22"/>
      <c r="W152" s="22"/>
      <c r="X152" s="22"/>
      <c r="Y152" s="16"/>
      <c r="Z152" s="16"/>
      <c r="AA152" s="17"/>
      <c r="AB152" s="18"/>
      <c r="AC152" s="332"/>
      <c r="AD152" s="332"/>
      <c r="AE152" s="16"/>
      <c r="AF152" s="16"/>
      <c r="AG152" s="16"/>
      <c r="AH152" s="19" t="str">
        <f>IFERROR(VLOOKUP(AI152,'4.Criterios'!$C$4:$E$8,3,1),"")</f>
        <v/>
      </c>
      <c r="AI152" s="126" t="str">
        <f>IFERROR(IF(AB152="Probabilidad",(AI151*(1-AA152)),IF(AB152="Impacto",AI151,"")),"")</f>
        <v/>
      </c>
      <c r="AJ152" s="19" t="str">
        <f>IFERROR(VLOOKUP(AK152,'4.Criterios'!$C$12:$E$16,3,1),"")</f>
        <v/>
      </c>
      <c r="AK152" s="20" t="str">
        <f>IFERROR(IF(AB152="Impacto",(AK151*(1-AA152)),IF(AB152="Probabilidad",AK151,"")),"")</f>
        <v/>
      </c>
      <c r="AL152" s="19" t="str">
        <f>IFERROR(VLOOKUP(CONCATENATE(AH152,AJ152),Niveles!$B$3:$E$27,4,0),"")</f>
        <v/>
      </c>
      <c r="AM152" s="295"/>
      <c r="AN152" s="329"/>
      <c r="AO152" s="286"/>
      <c r="AP152" s="329"/>
      <c r="AQ152" s="295"/>
      <c r="AR152" s="295"/>
      <c r="AS152" s="16"/>
      <c r="AT152" s="182"/>
      <c r="AU152" s="182"/>
      <c r="AV152" s="130"/>
      <c r="AW152" s="131"/>
      <c r="AX152" s="33"/>
      <c r="AY152" s="41"/>
      <c r="AZ152" s="36"/>
      <c r="BA152" s="33"/>
      <c r="BB152" s="16"/>
      <c r="BC152" s="131"/>
      <c r="BD152" s="33"/>
      <c r="BE152" s="41"/>
      <c r="BF152" s="36"/>
      <c r="BG152" s="33"/>
      <c r="BH152" s="21"/>
    </row>
    <row r="153" spans="1:60" x14ac:dyDescent="0.25">
      <c r="A153" s="335"/>
      <c r="B153" s="338"/>
      <c r="C153" s="301"/>
      <c r="D153" s="341"/>
      <c r="E153" s="283"/>
      <c r="F153" s="283"/>
      <c r="G153" s="14"/>
      <c r="H153" s="283"/>
      <c r="I153" s="344"/>
      <c r="J153" s="301"/>
      <c r="K153" s="289"/>
      <c r="L153" s="289"/>
      <c r="M153" s="301"/>
      <c r="N153" s="292"/>
      <c r="O153" s="295"/>
      <c r="P153" s="298"/>
      <c r="Q153" s="286"/>
      <c r="R153" s="298"/>
      <c r="S153" s="295"/>
      <c r="T153" s="295"/>
      <c r="U153" s="18">
        <v>4</v>
      </c>
      <c r="V153" s="22"/>
      <c r="W153" s="22"/>
      <c r="X153" s="22"/>
      <c r="Y153" s="16"/>
      <c r="Z153" s="16"/>
      <c r="AA153" s="17"/>
      <c r="AB153" s="18"/>
      <c r="AC153" s="332"/>
      <c r="AD153" s="332"/>
      <c r="AE153" s="16"/>
      <c r="AF153" s="16"/>
      <c r="AG153" s="16"/>
      <c r="AH153" s="19" t="str">
        <f>IFERROR(VLOOKUP(AI153,'4.Criterios'!$C$4:$E$8,3,1),"")</f>
        <v/>
      </c>
      <c r="AI153" s="126" t="str">
        <f>IFERROR(IF(AB153="Probabilidad",(AI152*(1-AA153)),IF(AB153="Impacto",AI152,"")),"")</f>
        <v/>
      </c>
      <c r="AJ153" s="19" t="str">
        <f>IFERROR(VLOOKUP(AK153,'4.Criterios'!$C$12:$E$16,3,1),"")</f>
        <v/>
      </c>
      <c r="AK153" s="20" t="str">
        <f>IFERROR(IF(AB153="Impacto",(AK152*(1-AA153)),IF(AB153="Probabilidad",AK152,"")),"")</f>
        <v/>
      </c>
      <c r="AL153" s="19" t="str">
        <f>IFERROR(VLOOKUP(CONCATENATE(AH153,AJ153),Niveles!$B$3:$E$27,4,0),"")</f>
        <v/>
      </c>
      <c r="AM153" s="295"/>
      <c r="AN153" s="329"/>
      <c r="AO153" s="286"/>
      <c r="AP153" s="329"/>
      <c r="AQ153" s="295"/>
      <c r="AR153" s="295"/>
      <c r="AS153" s="16"/>
      <c r="AT153" s="182"/>
      <c r="AU153" s="182"/>
      <c r="AV153" s="130"/>
      <c r="AW153" s="131"/>
      <c r="AX153" s="33"/>
      <c r="AY153" s="41"/>
      <c r="AZ153" s="36"/>
      <c r="BA153" s="33"/>
      <c r="BB153" s="16"/>
      <c r="BC153" s="131"/>
      <c r="BD153" s="33"/>
      <c r="BE153" s="41"/>
      <c r="BF153" s="36"/>
      <c r="BG153" s="33"/>
      <c r="BH153" s="21"/>
    </row>
    <row r="154" spans="1:60" x14ac:dyDescent="0.25">
      <c r="A154" s="335"/>
      <c r="B154" s="338"/>
      <c r="C154" s="301"/>
      <c r="D154" s="341"/>
      <c r="E154" s="283"/>
      <c r="F154" s="283"/>
      <c r="G154" s="14"/>
      <c r="H154" s="283"/>
      <c r="I154" s="344"/>
      <c r="J154" s="301"/>
      <c r="K154" s="289"/>
      <c r="L154" s="289"/>
      <c r="M154" s="301"/>
      <c r="N154" s="292"/>
      <c r="O154" s="295"/>
      <c r="P154" s="298"/>
      <c r="Q154" s="286"/>
      <c r="R154" s="298"/>
      <c r="S154" s="295"/>
      <c r="T154" s="295"/>
      <c r="U154" s="18">
        <v>5</v>
      </c>
      <c r="V154" s="22"/>
      <c r="W154" s="22"/>
      <c r="X154" s="22"/>
      <c r="Y154" s="16"/>
      <c r="Z154" s="16"/>
      <c r="AA154" s="17"/>
      <c r="AB154" s="18"/>
      <c r="AC154" s="332"/>
      <c r="AD154" s="332"/>
      <c r="AE154" s="16"/>
      <c r="AF154" s="16"/>
      <c r="AG154" s="16"/>
      <c r="AH154" s="19" t="str">
        <f>IFERROR(VLOOKUP(AI154,'4.Criterios'!$C$4:$E$8,3,1),"")</f>
        <v/>
      </c>
      <c r="AI154" s="126" t="str">
        <f>IFERROR(IF(AB154="Probabilidad",(AI153*(1-AA154)),IF(AB154="Impacto",AI153,"")),"")</f>
        <v/>
      </c>
      <c r="AJ154" s="19" t="str">
        <f>IFERROR(VLOOKUP(AK154,'4.Criterios'!$C$12:$E$16,3,1),"")</f>
        <v/>
      </c>
      <c r="AK154" s="20" t="str">
        <f>IFERROR(IF(AB154="Impacto",(AK153*(1-AA154)),IF(AB154="Probabilidad",AK153,"")),"")</f>
        <v/>
      </c>
      <c r="AL154" s="19" t="str">
        <f>IFERROR(VLOOKUP(CONCATENATE(AH154,AJ154),Niveles!$B$3:$E$27,4,0),"")</f>
        <v/>
      </c>
      <c r="AM154" s="295"/>
      <c r="AN154" s="329"/>
      <c r="AO154" s="286"/>
      <c r="AP154" s="329"/>
      <c r="AQ154" s="295"/>
      <c r="AR154" s="295"/>
      <c r="AS154" s="16"/>
      <c r="AT154" s="182"/>
      <c r="AU154" s="182"/>
      <c r="AV154" s="130"/>
      <c r="AW154" s="131"/>
      <c r="AX154" s="33"/>
      <c r="AY154" s="41"/>
      <c r="AZ154" s="36"/>
      <c r="BA154" s="33"/>
      <c r="BB154" s="16"/>
      <c r="BC154" s="131"/>
      <c r="BD154" s="33"/>
      <c r="BE154" s="41"/>
      <c r="BF154" s="36"/>
      <c r="BG154" s="33"/>
      <c r="BH154" s="21"/>
    </row>
    <row r="155" spans="1:60" ht="17.25" thickBot="1" x14ac:dyDescent="0.3">
      <c r="A155" s="336"/>
      <c r="B155" s="339"/>
      <c r="C155" s="302"/>
      <c r="D155" s="342"/>
      <c r="E155" s="284"/>
      <c r="F155" s="284"/>
      <c r="G155" s="23"/>
      <c r="H155" s="284"/>
      <c r="I155" s="345"/>
      <c r="J155" s="302"/>
      <c r="K155" s="290"/>
      <c r="L155" s="290"/>
      <c r="M155" s="302"/>
      <c r="N155" s="293"/>
      <c r="O155" s="296"/>
      <c r="P155" s="299"/>
      <c r="Q155" s="287"/>
      <c r="R155" s="299"/>
      <c r="S155" s="296"/>
      <c r="T155" s="296"/>
      <c r="U155" s="52">
        <v>6</v>
      </c>
      <c r="V155" s="183"/>
      <c r="W155" s="183"/>
      <c r="X155" s="183"/>
      <c r="Y155" s="25"/>
      <c r="Z155" s="25"/>
      <c r="AA155" s="17" t="str">
        <f>IFERROR(VLOOKUP(Y155,'4.Criterios'!$H$4:$J$6,3,0)+VLOOKUP(Z155,'4.Criterios'!$H$7:$J$8,3,0),"")</f>
        <v/>
      </c>
      <c r="AB155" s="18" t="str">
        <f>IFERROR(VLOOKUP(Y155,Niveles!$H$25:$I$27,2,0),"")</f>
        <v/>
      </c>
      <c r="AC155" s="333"/>
      <c r="AD155" s="333"/>
      <c r="AE155" s="25"/>
      <c r="AF155" s="25"/>
      <c r="AG155" s="25"/>
      <c r="AH155" s="26" t="str">
        <f>IFERROR(VLOOKUP(AI155,'4.Criterios'!$C$4:$E$8,3,1),"")</f>
        <v/>
      </c>
      <c r="AI155" s="127" t="str">
        <f>IFERROR(IF(AB155="Probabilidad",(AI154*(1-AA155)),IF(AB155="Impacto",AI154,"")),"")</f>
        <v/>
      </c>
      <c r="AJ155" s="26" t="str">
        <f>IFERROR(VLOOKUP(AK155,'4.Criterios'!$C$12:$E$16,3,1),"")</f>
        <v/>
      </c>
      <c r="AK155" s="27" t="str">
        <f>IFERROR(IF(AB155="Impacto",(AK154*(1-AA155)),IF(AB155="Probabilidad",AK154,"")),"")</f>
        <v/>
      </c>
      <c r="AL155" s="26" t="str">
        <f>IFERROR(VLOOKUP(CONCATENATE(AH155,AJ155),Niveles!$B$3:$E$27,4,0),"")</f>
        <v/>
      </c>
      <c r="AM155" s="296"/>
      <c r="AN155" s="330"/>
      <c r="AO155" s="287"/>
      <c r="AP155" s="330"/>
      <c r="AQ155" s="296"/>
      <c r="AR155" s="296"/>
      <c r="AS155" s="25"/>
      <c r="AT155" s="192"/>
      <c r="AU155" s="192"/>
      <c r="AV155" s="132"/>
      <c r="AW155" s="133"/>
      <c r="AX155" s="34"/>
      <c r="AY155" s="42"/>
      <c r="AZ155" s="37"/>
      <c r="BA155" s="34"/>
      <c r="BB155" s="25"/>
      <c r="BC155" s="133"/>
      <c r="BD155" s="34"/>
      <c r="BE155" s="42"/>
      <c r="BF155" s="37"/>
      <c r="BG155" s="34"/>
      <c r="BH155" s="28"/>
    </row>
    <row r="156" spans="1:60" ht="125.25" customHeight="1" x14ac:dyDescent="0.25">
      <c r="A156" s="334" t="s">
        <v>59</v>
      </c>
      <c r="B156" s="337">
        <v>21</v>
      </c>
      <c r="C156" s="300" t="s">
        <v>208</v>
      </c>
      <c r="D156" s="340" t="s">
        <v>427</v>
      </c>
      <c r="E156" s="282" t="s">
        <v>255</v>
      </c>
      <c r="F156" s="282" t="s">
        <v>442</v>
      </c>
      <c r="G156" s="6" t="s">
        <v>443</v>
      </c>
      <c r="H156" s="282" t="str">
        <f>+CONCATENATE(E156," de ",D156)</f>
        <v>pérdida de confidencialidad de PROGRAMAS</v>
      </c>
      <c r="I156" s="343" t="str">
        <f>IF(F156&lt;&gt;"","Las vulnerabilidades de la columna anterior, pueden facilitar "&amp;F156&amp;" generando "&amp;E156&amp;" de "&amp;D156,"")</f>
        <v>Las vulnerabilidades de la columna anterior, pueden facilitar Publicación no autorizada de información sensible generando pérdida de confidencialidad de PROGRAMAS</v>
      </c>
      <c r="J156" s="300" t="s">
        <v>192</v>
      </c>
      <c r="K156" s="288">
        <v>22</v>
      </c>
      <c r="L156" s="288" t="s">
        <v>429</v>
      </c>
      <c r="M156" s="300" t="s">
        <v>194</v>
      </c>
      <c r="N156" s="291" t="s">
        <v>195</v>
      </c>
      <c r="O156" s="294" t="str">
        <f>IFERROR(VLOOKUP(P156,'4.Criterios'!$D$4:$E$8,2,0),"")</f>
        <v>Baja</v>
      </c>
      <c r="P156" s="297">
        <f>IF(K156&lt;&gt;"",VLOOKUP(K156,'4.Criterios'!$A$4:$E$8,4,1),"")</f>
        <v>0.4</v>
      </c>
      <c r="Q156" s="285" t="str">
        <f>IFERROR(VLOOKUP(R156,'4.Criterios'!$D$12:$E$16,2,0),"")</f>
        <v>Catastrófico</v>
      </c>
      <c r="R156" s="297">
        <f>IFERROR(IF(M156='4.Criterios'!$A$10,VLOOKUP(N156,'4.Criterios'!$A$12:$E$16,4,0),IF(M156='4.Criterios'!$B$10,VLOOKUP(N156,'4.Criterios'!$B$12:$E$16,3,0),"")),)</f>
        <v>1</v>
      </c>
      <c r="S156" s="294" t="str">
        <f>IFERROR(VLOOKUP(CONCATENATE(O156,Q156),Niveles!$B$3:$E$27,4,0),"")</f>
        <v>Extremo</v>
      </c>
      <c r="T156" s="294">
        <f>IFERROR(VLOOKUP(CONCATENATE(O156,Q156),Niveles!$B$3:$F$27,5,0),"")</f>
        <v>22</v>
      </c>
      <c r="U156" s="10">
        <v>1</v>
      </c>
      <c r="V156" s="180" t="s">
        <v>444</v>
      </c>
      <c r="W156" s="180" t="s">
        <v>445</v>
      </c>
      <c r="X156" s="180" t="s">
        <v>439</v>
      </c>
      <c r="Y156" s="8" t="s">
        <v>40</v>
      </c>
      <c r="Z156" s="8" t="s">
        <v>199</v>
      </c>
      <c r="AA156" s="9">
        <f>IFERROR(VLOOKUP(Y156,'4.Criterios'!$H$4:$J$6,3,0)+VLOOKUP(Z156,'4.Criterios'!$H$7:$J$8,3,0),"")</f>
        <v>0.25</v>
      </c>
      <c r="AB156" s="10" t="str">
        <f>IFERROR(VLOOKUP(Y156,Niveles!$H$25:$I$27,2,0),"")</f>
        <v>Impacto</v>
      </c>
      <c r="AC156" s="331">
        <f ca="1">IFERROR(P156-AN156,"")</f>
        <v>0</v>
      </c>
      <c r="AD156" s="331">
        <f ca="1">IFERROR(R156-AP156,"")</f>
        <v>0.25</v>
      </c>
      <c r="AE156" s="8" t="s">
        <v>246</v>
      </c>
      <c r="AF156" s="8" t="s">
        <v>216</v>
      </c>
      <c r="AG156" s="8" t="s">
        <v>247</v>
      </c>
      <c r="AH156" s="11" t="str">
        <f>IFERROR(VLOOKUP(AI156,'4.Criterios'!$C$4:$E$8,3,1),"")</f>
        <v>Baja</v>
      </c>
      <c r="AI156" s="125">
        <f>IFERROR(IF(AB156="Probabilidad",(P156*(1-AA156)),IF(AB156="Impacto",P156,"")),"")</f>
        <v>0.4</v>
      </c>
      <c r="AJ156" s="11" t="str">
        <f>IFERROR(VLOOKUP(AK156,'4.Criterios'!$C$12:$E$16,3,1),"")</f>
        <v>Mayor</v>
      </c>
      <c r="AK156" s="12">
        <f>IFERROR(IF(AB156="Impacto",(R156*(1-AA156)),IF(AB156="Probabilidad",R156,"")),"")</f>
        <v>0.75</v>
      </c>
      <c r="AL156" s="11" t="str">
        <f>IFERROR(VLOOKUP(CONCATENATE(AH156,AJ156),Niveles!$B$3:$E$27,4,0),"")</f>
        <v>Alto</v>
      </c>
      <c r="AM156" s="294" t="str">
        <f ca="1">OFFSET(AH155,6-COUNTBLANK(AH156:AH161),0,1,1)</f>
        <v>Baja</v>
      </c>
      <c r="AN156" s="328">
        <f ca="1">OFFSET(AI155,6-COUNTBLANK(AI156:AI161),0,1,1)</f>
        <v>0.4</v>
      </c>
      <c r="AO156" s="285" t="str">
        <f ca="1">OFFSET(AJ155,6-COUNTBLANK(AJ156:AJ161),0,1,1)</f>
        <v>Mayor</v>
      </c>
      <c r="AP156" s="328">
        <f ca="1">OFFSET(AK155,6-COUNTBLANK(AK156:AK161),0,1,1)</f>
        <v>0.75</v>
      </c>
      <c r="AQ156" s="294" t="str">
        <f ca="1">OFFSET(AL155,6-COUNTBLANK(AL156:AL161),0,1,1)</f>
        <v>Alto</v>
      </c>
      <c r="AR156" s="294">
        <f ca="1">IFERROR(VLOOKUP(CONCATENATE(AM156,AO156),Niveles!$B$3:$F$27,5,0),"")</f>
        <v>16</v>
      </c>
      <c r="AS156" s="8" t="s">
        <v>203</v>
      </c>
      <c r="AT156" s="181" t="s">
        <v>866</v>
      </c>
      <c r="AU156" s="181" t="s">
        <v>867</v>
      </c>
      <c r="AV156" s="128">
        <v>44926</v>
      </c>
      <c r="AW156" s="129"/>
      <c r="AX156" s="32"/>
      <c r="AY156" s="43"/>
      <c r="AZ156" s="35"/>
      <c r="BA156" s="32"/>
      <c r="BB156" s="8"/>
      <c r="BC156" s="129"/>
      <c r="BD156" s="32"/>
      <c r="BE156" s="43"/>
      <c r="BF156" s="35"/>
      <c r="BG156" s="32"/>
      <c r="BH156" s="13"/>
    </row>
    <row r="157" spans="1:60" x14ac:dyDescent="0.25">
      <c r="A157" s="335"/>
      <c r="B157" s="338"/>
      <c r="C157" s="301"/>
      <c r="D157" s="341"/>
      <c r="E157" s="283"/>
      <c r="F157" s="283"/>
      <c r="G157" s="14"/>
      <c r="H157" s="283"/>
      <c r="I157" s="344"/>
      <c r="J157" s="301"/>
      <c r="K157" s="289"/>
      <c r="L157" s="289"/>
      <c r="M157" s="301"/>
      <c r="N157" s="292"/>
      <c r="O157" s="295"/>
      <c r="P157" s="298"/>
      <c r="Q157" s="286"/>
      <c r="R157" s="298"/>
      <c r="S157" s="295"/>
      <c r="T157" s="295"/>
      <c r="U157" s="18">
        <v>2</v>
      </c>
      <c r="V157" s="22"/>
      <c r="W157" s="22"/>
      <c r="X157" s="22"/>
      <c r="Y157" s="16"/>
      <c r="Z157" s="16"/>
      <c r="AA157" s="17"/>
      <c r="AB157" s="18"/>
      <c r="AC157" s="332"/>
      <c r="AD157" s="332"/>
      <c r="AE157" s="16"/>
      <c r="AF157" s="16"/>
      <c r="AG157" s="16"/>
      <c r="AH157" s="19" t="str">
        <f>IFERROR(VLOOKUP(AI157,'4.Criterios'!$C$4:$E$8,3,1),"")</f>
        <v/>
      </c>
      <c r="AI157" s="126" t="str">
        <f>IFERROR(IF(AB157="Probabilidad",(AI156*(1-AA157)),IF(AB157="Impacto",AI156,"")),"")</f>
        <v/>
      </c>
      <c r="AJ157" s="19" t="str">
        <f>IFERROR(VLOOKUP(AK157,'4.Criterios'!$C$12:$E$16,3,1),"")</f>
        <v/>
      </c>
      <c r="AK157" s="20" t="str">
        <f>IFERROR(IF(AB157="Impacto",(AK156*(1-AA157)),IF(AB157="Probabilidad",AK156,"")),"")</f>
        <v/>
      </c>
      <c r="AL157" s="19" t="str">
        <f>IFERROR(VLOOKUP(CONCATENATE(AH157,AJ157),Niveles!$B$3:$E$27,4,0),"")</f>
        <v/>
      </c>
      <c r="AM157" s="295"/>
      <c r="AN157" s="329"/>
      <c r="AO157" s="286"/>
      <c r="AP157" s="329"/>
      <c r="AQ157" s="295"/>
      <c r="AR157" s="295"/>
      <c r="AS157" s="16"/>
      <c r="AT157" s="182"/>
      <c r="AU157" s="182"/>
      <c r="AV157" s="130"/>
      <c r="AW157" s="131"/>
      <c r="AX157" s="33"/>
      <c r="AY157" s="41"/>
      <c r="AZ157" s="36"/>
      <c r="BA157" s="33"/>
      <c r="BB157" s="16"/>
      <c r="BC157" s="131"/>
      <c r="BD157" s="33"/>
      <c r="BE157" s="41"/>
      <c r="BF157" s="36"/>
      <c r="BG157" s="33"/>
      <c r="BH157" s="21"/>
    </row>
    <row r="158" spans="1:60" x14ac:dyDescent="0.25">
      <c r="A158" s="335"/>
      <c r="B158" s="338"/>
      <c r="C158" s="301"/>
      <c r="D158" s="341"/>
      <c r="E158" s="283"/>
      <c r="F158" s="283"/>
      <c r="G158" s="14"/>
      <c r="H158" s="283"/>
      <c r="I158" s="344"/>
      <c r="J158" s="301"/>
      <c r="K158" s="289"/>
      <c r="L158" s="289"/>
      <c r="M158" s="301"/>
      <c r="N158" s="292"/>
      <c r="O158" s="295"/>
      <c r="P158" s="298"/>
      <c r="Q158" s="286"/>
      <c r="R158" s="298"/>
      <c r="S158" s="295"/>
      <c r="T158" s="295"/>
      <c r="U158" s="18">
        <v>3</v>
      </c>
      <c r="V158" s="22"/>
      <c r="W158" s="22"/>
      <c r="X158" s="22"/>
      <c r="Y158" s="16"/>
      <c r="Z158" s="16"/>
      <c r="AA158" s="17"/>
      <c r="AB158" s="18"/>
      <c r="AC158" s="332"/>
      <c r="AD158" s="332"/>
      <c r="AE158" s="16"/>
      <c r="AF158" s="16"/>
      <c r="AG158" s="16"/>
      <c r="AH158" s="19" t="str">
        <f>IFERROR(VLOOKUP(AI158,'4.Criterios'!$C$4:$E$8,3,1),"")</f>
        <v/>
      </c>
      <c r="AI158" s="126" t="str">
        <f>IFERROR(IF(AB158="Probabilidad",(AI157*(1-AA158)),IF(AB158="Impacto",AI157,"")),"")</f>
        <v/>
      </c>
      <c r="AJ158" s="19" t="str">
        <f>IFERROR(VLOOKUP(AK158,'4.Criterios'!$C$12:$E$16,3,1),"")</f>
        <v/>
      </c>
      <c r="AK158" s="20" t="str">
        <f>IFERROR(IF(AB158="Impacto",(AK157*(1-AA158)),IF(AB158="Probabilidad",AK157,"")),"")</f>
        <v/>
      </c>
      <c r="AL158" s="19" t="str">
        <f>IFERROR(VLOOKUP(CONCATENATE(AH158,AJ158),Niveles!$B$3:$E$27,4,0),"")</f>
        <v/>
      </c>
      <c r="AM158" s="295"/>
      <c r="AN158" s="329"/>
      <c r="AO158" s="286"/>
      <c r="AP158" s="329"/>
      <c r="AQ158" s="295"/>
      <c r="AR158" s="295"/>
      <c r="AS158" s="16"/>
      <c r="AT158" s="182"/>
      <c r="AU158" s="182"/>
      <c r="AV158" s="130"/>
      <c r="AW158" s="131"/>
      <c r="AX158" s="33"/>
      <c r="AY158" s="41"/>
      <c r="AZ158" s="36"/>
      <c r="BA158" s="33"/>
      <c r="BB158" s="16"/>
      <c r="BC158" s="131"/>
      <c r="BD158" s="33"/>
      <c r="BE158" s="41"/>
      <c r="BF158" s="36"/>
      <c r="BG158" s="33"/>
      <c r="BH158" s="21"/>
    </row>
    <row r="159" spans="1:60" x14ac:dyDescent="0.25">
      <c r="A159" s="335"/>
      <c r="B159" s="338"/>
      <c r="C159" s="301"/>
      <c r="D159" s="341"/>
      <c r="E159" s="283"/>
      <c r="F159" s="283"/>
      <c r="G159" s="14"/>
      <c r="H159" s="283"/>
      <c r="I159" s="344"/>
      <c r="J159" s="301"/>
      <c r="K159" s="289"/>
      <c r="L159" s="289"/>
      <c r="M159" s="301"/>
      <c r="N159" s="292"/>
      <c r="O159" s="295"/>
      <c r="P159" s="298"/>
      <c r="Q159" s="286"/>
      <c r="R159" s="298"/>
      <c r="S159" s="295"/>
      <c r="T159" s="295"/>
      <c r="U159" s="18">
        <v>4</v>
      </c>
      <c r="V159" s="22"/>
      <c r="W159" s="22"/>
      <c r="X159" s="22"/>
      <c r="Y159" s="16"/>
      <c r="Z159" s="16"/>
      <c r="AA159" s="17"/>
      <c r="AB159" s="18"/>
      <c r="AC159" s="332"/>
      <c r="AD159" s="332"/>
      <c r="AE159" s="16"/>
      <c r="AF159" s="16"/>
      <c r="AG159" s="16"/>
      <c r="AH159" s="19" t="str">
        <f>IFERROR(VLOOKUP(AI159,'4.Criterios'!$C$4:$E$8,3,1),"")</f>
        <v/>
      </c>
      <c r="AI159" s="126" t="str">
        <f>IFERROR(IF(AB159="Probabilidad",(AI158*(1-AA159)),IF(AB159="Impacto",AI158,"")),"")</f>
        <v/>
      </c>
      <c r="AJ159" s="19" t="str">
        <f>IFERROR(VLOOKUP(AK159,'4.Criterios'!$C$12:$E$16,3,1),"")</f>
        <v/>
      </c>
      <c r="AK159" s="20" t="str">
        <f>IFERROR(IF(AB159="Impacto",(AK158*(1-AA159)),IF(AB159="Probabilidad",AK158,"")),"")</f>
        <v/>
      </c>
      <c r="AL159" s="19" t="str">
        <f>IFERROR(VLOOKUP(CONCATENATE(AH159,AJ159),Niveles!$B$3:$E$27,4,0),"")</f>
        <v/>
      </c>
      <c r="AM159" s="295"/>
      <c r="AN159" s="329"/>
      <c r="AO159" s="286"/>
      <c r="AP159" s="329"/>
      <c r="AQ159" s="295"/>
      <c r="AR159" s="295"/>
      <c r="AS159" s="16"/>
      <c r="AT159" s="182"/>
      <c r="AU159" s="182"/>
      <c r="AV159" s="130"/>
      <c r="AW159" s="131"/>
      <c r="AX159" s="33"/>
      <c r="AY159" s="41"/>
      <c r="AZ159" s="36"/>
      <c r="BA159" s="33"/>
      <c r="BB159" s="16"/>
      <c r="BC159" s="131"/>
      <c r="BD159" s="33"/>
      <c r="BE159" s="41"/>
      <c r="BF159" s="36"/>
      <c r="BG159" s="33"/>
      <c r="BH159" s="21"/>
    </row>
    <row r="160" spans="1:60" x14ac:dyDescent="0.25">
      <c r="A160" s="335"/>
      <c r="B160" s="338"/>
      <c r="C160" s="301"/>
      <c r="D160" s="341"/>
      <c r="E160" s="283"/>
      <c r="F160" s="283"/>
      <c r="G160" s="14"/>
      <c r="H160" s="283"/>
      <c r="I160" s="344"/>
      <c r="J160" s="301"/>
      <c r="K160" s="289"/>
      <c r="L160" s="289"/>
      <c r="M160" s="301"/>
      <c r="N160" s="292"/>
      <c r="O160" s="295"/>
      <c r="P160" s="298"/>
      <c r="Q160" s="286"/>
      <c r="R160" s="298"/>
      <c r="S160" s="295"/>
      <c r="T160" s="295"/>
      <c r="U160" s="18">
        <v>5</v>
      </c>
      <c r="V160" s="22"/>
      <c r="W160" s="22"/>
      <c r="X160" s="22"/>
      <c r="Y160" s="16"/>
      <c r="Z160" s="16"/>
      <c r="AA160" s="17"/>
      <c r="AB160" s="18"/>
      <c r="AC160" s="332"/>
      <c r="AD160" s="332"/>
      <c r="AE160" s="16"/>
      <c r="AF160" s="16"/>
      <c r="AG160" s="16"/>
      <c r="AH160" s="19" t="str">
        <f>IFERROR(VLOOKUP(AI160,'4.Criterios'!$C$4:$E$8,3,1),"")</f>
        <v/>
      </c>
      <c r="AI160" s="126" t="str">
        <f>IFERROR(IF(AB160="Probabilidad",(AI159*(1-AA160)),IF(AB160="Impacto",AI159,"")),"")</f>
        <v/>
      </c>
      <c r="AJ160" s="19" t="str">
        <f>IFERROR(VLOOKUP(AK160,'4.Criterios'!$C$12:$E$16,3,1),"")</f>
        <v/>
      </c>
      <c r="AK160" s="20" t="str">
        <f>IFERROR(IF(AB160="Impacto",(AK159*(1-AA160)),IF(AB160="Probabilidad",AK159,"")),"")</f>
        <v/>
      </c>
      <c r="AL160" s="19" t="str">
        <f>IFERROR(VLOOKUP(CONCATENATE(AH160,AJ160),Niveles!$B$3:$E$27,4,0),"")</f>
        <v/>
      </c>
      <c r="AM160" s="295"/>
      <c r="AN160" s="329"/>
      <c r="AO160" s="286"/>
      <c r="AP160" s="329"/>
      <c r="AQ160" s="295"/>
      <c r="AR160" s="295"/>
      <c r="AS160" s="16"/>
      <c r="AT160" s="182"/>
      <c r="AU160" s="182"/>
      <c r="AV160" s="130"/>
      <c r="AW160" s="131"/>
      <c r="AX160" s="33"/>
      <c r="AY160" s="41"/>
      <c r="AZ160" s="36"/>
      <c r="BA160" s="33"/>
      <c r="BB160" s="16"/>
      <c r="BC160" s="131"/>
      <c r="BD160" s="33"/>
      <c r="BE160" s="41"/>
      <c r="BF160" s="36"/>
      <c r="BG160" s="33"/>
      <c r="BH160" s="21"/>
    </row>
    <row r="161" spans="1:60" ht="17.25" thickBot="1" x14ac:dyDescent="0.3">
      <c r="A161" s="336"/>
      <c r="B161" s="339"/>
      <c r="C161" s="302"/>
      <c r="D161" s="342"/>
      <c r="E161" s="284"/>
      <c r="F161" s="284"/>
      <c r="G161" s="23"/>
      <c r="H161" s="284"/>
      <c r="I161" s="345"/>
      <c r="J161" s="302"/>
      <c r="K161" s="290"/>
      <c r="L161" s="290"/>
      <c r="M161" s="302"/>
      <c r="N161" s="293"/>
      <c r="O161" s="296"/>
      <c r="P161" s="299"/>
      <c r="Q161" s="287"/>
      <c r="R161" s="299"/>
      <c r="S161" s="296"/>
      <c r="T161" s="296"/>
      <c r="U161" s="52">
        <v>6</v>
      </c>
      <c r="V161" s="183"/>
      <c r="W161" s="183"/>
      <c r="X161" s="183"/>
      <c r="Y161" s="25"/>
      <c r="Z161" s="25"/>
      <c r="AA161" s="17"/>
      <c r="AB161" s="18"/>
      <c r="AC161" s="333"/>
      <c r="AD161" s="333"/>
      <c r="AE161" s="25"/>
      <c r="AF161" s="25"/>
      <c r="AG161" s="25"/>
      <c r="AH161" s="26" t="str">
        <f>IFERROR(VLOOKUP(AI161,'4.Criterios'!$C$4:$E$8,3,1),"")</f>
        <v/>
      </c>
      <c r="AI161" s="127" t="str">
        <f>IFERROR(IF(AB161="Probabilidad",(AI160*(1-AA161)),IF(AB161="Impacto",AI160,"")),"")</f>
        <v/>
      </c>
      <c r="AJ161" s="26" t="str">
        <f>IFERROR(VLOOKUP(AK161,'4.Criterios'!$C$12:$E$16,3,1),"")</f>
        <v/>
      </c>
      <c r="AK161" s="27" t="str">
        <f>IFERROR(IF(AB161="Impacto",(AK160*(1-AA161)),IF(AB161="Probabilidad",AK160,"")),"")</f>
        <v/>
      </c>
      <c r="AL161" s="26" t="str">
        <f>IFERROR(VLOOKUP(CONCATENATE(AH161,AJ161),Niveles!$B$3:$E$27,4,0),"")</f>
        <v/>
      </c>
      <c r="AM161" s="296"/>
      <c r="AN161" s="330"/>
      <c r="AO161" s="287"/>
      <c r="AP161" s="330"/>
      <c r="AQ161" s="296"/>
      <c r="AR161" s="296"/>
      <c r="AS161" s="25"/>
      <c r="AT161" s="192"/>
      <c r="AU161" s="192"/>
      <c r="AV161" s="132"/>
      <c r="AW161" s="133"/>
      <c r="AX161" s="34"/>
      <c r="AY161" s="42"/>
      <c r="AZ161" s="37"/>
      <c r="BA161" s="34"/>
      <c r="BB161" s="25"/>
      <c r="BC161" s="133"/>
      <c r="BD161" s="34"/>
      <c r="BE161" s="42"/>
      <c r="BF161" s="37"/>
      <c r="BG161" s="34"/>
      <c r="BH161" s="28"/>
    </row>
    <row r="162" spans="1:60" ht="78.599999999999994" customHeight="1" x14ac:dyDescent="0.25">
      <c r="A162" s="334" t="s">
        <v>59</v>
      </c>
      <c r="B162" s="337">
        <v>22</v>
      </c>
      <c r="C162" s="300" t="s">
        <v>220</v>
      </c>
      <c r="D162" s="340" t="s">
        <v>446</v>
      </c>
      <c r="E162" s="282" t="s">
        <v>232</v>
      </c>
      <c r="F162" s="282" t="s">
        <v>447</v>
      </c>
      <c r="G162" s="6" t="s">
        <v>448</v>
      </c>
      <c r="H162" s="282" t="str">
        <f>+CONCATENATE(E162," de las ",D162)</f>
        <v>pérdida de disponibilidad de las PROGRAMAS DE GESTIÓN DE MUSEOS / P.G.M.- Registro y administración de las colecciones (colexcol)</v>
      </c>
      <c r="I162" s="343" t="str">
        <f>IF(F162&lt;&gt;"","Las vulnerabilidades de la columna anterior, pueden facilitar "&amp;F162&amp;" generando "&amp;E162&amp;" de "&amp;D162,"")</f>
        <v>Las vulnerabilidades de la columna anterior, pueden facilitar Daños físicos y/o lógicos de software generando pérdida de disponibilidad de PROGRAMAS DE GESTIÓN DE MUSEOS / P.G.M.- Registro y administración de las colecciones (colexcol)</v>
      </c>
      <c r="J162" s="300" t="s">
        <v>258</v>
      </c>
      <c r="K162" s="288">
        <v>2100</v>
      </c>
      <c r="L162" s="288" t="s">
        <v>224</v>
      </c>
      <c r="M162" s="300" t="s">
        <v>194</v>
      </c>
      <c r="N162" s="291" t="s">
        <v>321</v>
      </c>
      <c r="O162" s="294" t="str">
        <f>IFERROR(VLOOKUP(P162,'4.Criterios'!$D$4:$E$8,2,0),"")</f>
        <v>Alta</v>
      </c>
      <c r="P162" s="297">
        <f>IF(K162&lt;&gt;"",VLOOKUP(K162,'4.Criterios'!$A$4:$E$8,4,1),"")</f>
        <v>0.8</v>
      </c>
      <c r="Q162" s="285" t="str">
        <f>IFERROR(VLOOKUP(R162,'4.Criterios'!$D$12:$E$16,2,0),"")</f>
        <v>Mayor</v>
      </c>
      <c r="R162" s="297">
        <f>IFERROR(IF(M162='4.Criterios'!$A$10,VLOOKUP(N162,'4.Criterios'!$A$12:$E$16,4,0),IF(M162='4.Criterios'!$B$10,VLOOKUP(N162,'4.Criterios'!$B$12:$E$16,3,0),"")),)</f>
        <v>0.8</v>
      </c>
      <c r="S162" s="294" t="str">
        <f>IFERROR(VLOOKUP(CONCATENATE(O162,Q162),Niveles!$B$3:$E$27,4,0),"")</f>
        <v>Alto</v>
      </c>
      <c r="T162" s="294">
        <f>IFERROR(VLOOKUP(CONCATENATE(O162,Q162),Niveles!$B$3:$F$27,5,0),"")</f>
        <v>19</v>
      </c>
      <c r="U162" s="10">
        <v>1</v>
      </c>
      <c r="V162" s="180" t="s">
        <v>449</v>
      </c>
      <c r="W162" s="180" t="s">
        <v>868</v>
      </c>
      <c r="X162" s="180" t="s">
        <v>869</v>
      </c>
      <c r="Y162" s="8" t="s">
        <v>38</v>
      </c>
      <c r="Z162" s="8" t="s">
        <v>227</v>
      </c>
      <c r="AA162" s="9">
        <f>IFERROR(VLOOKUP(Y162,'4.Criterios'!$H$4:$J$6,3,0)+VLOOKUP(Z162,'4.Criterios'!$H$7:$J$8,3,0),"")</f>
        <v>0.5</v>
      </c>
      <c r="AB162" s="10" t="str">
        <f>IFERROR(VLOOKUP(Y162,Niveles!$H$25:$I$27,2,0),"")</f>
        <v>Probabilidad</v>
      </c>
      <c r="AC162" s="331">
        <f ca="1">IFERROR(P162-AN162,"")</f>
        <v>0.52</v>
      </c>
      <c r="AD162" s="331">
        <f ca="1">IFERROR(R162-AP162,"")</f>
        <v>0</v>
      </c>
      <c r="AE162" s="8" t="s">
        <v>200</v>
      </c>
      <c r="AF162" s="8" t="s">
        <v>216</v>
      </c>
      <c r="AG162" s="8" t="s">
        <v>202</v>
      </c>
      <c r="AH162" s="11" t="str">
        <f>IFERROR(VLOOKUP(AI162,'4.Criterios'!$C$4:$E$8,3,1),"")</f>
        <v>Baja</v>
      </c>
      <c r="AI162" s="125">
        <f>IFERROR(IF(AB162="Probabilidad",(P162*(1-AA162)),IF(AB162="Impacto",P162,"")),"")</f>
        <v>0.4</v>
      </c>
      <c r="AJ162" s="11" t="str">
        <f>IFERROR(VLOOKUP(AK162,'4.Criterios'!$C$12:$E$16,3,1),"")</f>
        <v>Mayor</v>
      </c>
      <c r="AK162" s="12">
        <f>IFERROR(IF(AB162="Impacto",(R162*(1-AA162)),IF(AB162="Probabilidad",R162,"")),"")</f>
        <v>0.8</v>
      </c>
      <c r="AL162" s="11" t="str">
        <f>IFERROR(VLOOKUP(CONCATENATE(AH162,AJ162),Niveles!$B$3:$E$27,4,0),"")</f>
        <v>Alto</v>
      </c>
      <c r="AM162" s="294" t="str">
        <f ca="1">OFFSET(AH161,6-COUNTBLANK(AH162:AH167),0,1,1)</f>
        <v>Baja</v>
      </c>
      <c r="AN162" s="328">
        <f ca="1">OFFSET(AI161,6-COUNTBLANK(AI162:AI167),0,1,1)</f>
        <v>0.27999999999999997</v>
      </c>
      <c r="AO162" s="285" t="str">
        <f ca="1">OFFSET(AJ161,6-COUNTBLANK(AJ162:AJ167),0,1,1)</f>
        <v>Mayor</v>
      </c>
      <c r="AP162" s="328">
        <f ca="1">OFFSET(AK161,6-COUNTBLANK(AK162:AK167),0,1,1)</f>
        <v>0.8</v>
      </c>
      <c r="AQ162" s="294" t="str">
        <f ca="1">OFFSET(AL161,6-COUNTBLANK(AL162:AL167),0,1,1)</f>
        <v>Alto</v>
      </c>
      <c r="AR162" s="294">
        <f ca="1">IFERROR(VLOOKUP(CONCATENATE(AM162,AO162),Niveles!$B$3:$F$27,5,0),"")</f>
        <v>16</v>
      </c>
      <c r="AS162" s="8" t="s">
        <v>217</v>
      </c>
      <c r="AT162" s="181" t="s">
        <v>301</v>
      </c>
      <c r="AU162" s="181" t="s">
        <v>449</v>
      </c>
      <c r="AV162" s="128">
        <v>44926</v>
      </c>
      <c r="AW162" s="129"/>
      <c r="AX162" s="32"/>
      <c r="AY162" s="43"/>
      <c r="AZ162" s="35"/>
      <c r="BA162" s="32"/>
      <c r="BB162" s="8"/>
      <c r="BC162" s="129"/>
      <c r="BD162" s="32"/>
      <c r="BE162" s="43"/>
      <c r="BF162" s="35"/>
      <c r="BG162" s="32"/>
      <c r="BH162" s="13"/>
    </row>
    <row r="163" spans="1:60" ht="49.5" x14ac:dyDescent="0.25">
      <c r="A163" s="335"/>
      <c r="B163" s="338"/>
      <c r="C163" s="301"/>
      <c r="D163" s="341"/>
      <c r="E163" s="283"/>
      <c r="F163" s="283"/>
      <c r="G163" s="14"/>
      <c r="H163" s="283"/>
      <c r="I163" s="344"/>
      <c r="J163" s="301"/>
      <c r="K163" s="289"/>
      <c r="L163" s="289"/>
      <c r="M163" s="301"/>
      <c r="N163" s="292"/>
      <c r="O163" s="295"/>
      <c r="P163" s="298"/>
      <c r="Q163" s="286"/>
      <c r="R163" s="298"/>
      <c r="S163" s="295"/>
      <c r="T163" s="295"/>
      <c r="U163" s="18">
        <v>2</v>
      </c>
      <c r="V163" s="22" t="s">
        <v>450</v>
      </c>
      <c r="W163" s="22" t="s">
        <v>451</v>
      </c>
      <c r="X163" s="22" t="s">
        <v>870</v>
      </c>
      <c r="Y163" s="16" t="s">
        <v>39</v>
      </c>
      <c r="Z163" s="16" t="s">
        <v>199</v>
      </c>
      <c r="AA163" s="17">
        <f>IFERROR(VLOOKUP(Y163,'4.Criterios'!$H$4:$J$6,3,0)+VLOOKUP(Z163,'4.Criterios'!$H$7:$J$8,3,0),"")</f>
        <v>0.3</v>
      </c>
      <c r="AB163" s="18" t="str">
        <f>IFERROR(VLOOKUP(Y163,Niveles!$H$25:$I$27,2,0),"")</f>
        <v>Probabilidad</v>
      </c>
      <c r="AC163" s="332"/>
      <c r="AD163" s="332"/>
      <c r="AE163" s="16" t="s">
        <v>200</v>
      </c>
      <c r="AF163" s="16" t="s">
        <v>201</v>
      </c>
      <c r="AG163" s="16" t="s">
        <v>202</v>
      </c>
      <c r="AH163" s="19" t="str">
        <f>IFERROR(VLOOKUP(AI163,'4.Criterios'!$C$4:$E$8,3,1),"")</f>
        <v>Baja</v>
      </c>
      <c r="AI163" s="126">
        <f>IFERROR(IF(AB163="Probabilidad",(AI162*(1-AA163)),IF(AB163="Impacto",AI162,"")),"")</f>
        <v>0.27999999999999997</v>
      </c>
      <c r="AJ163" s="19" t="str">
        <f>IFERROR(VLOOKUP(AK163,'4.Criterios'!$C$12:$E$16,3,1),"")</f>
        <v>Mayor</v>
      </c>
      <c r="AK163" s="20">
        <f>IFERROR(IF(AB163="Impacto",(AK162*(1-AA163)),IF(AB163="Probabilidad",AK162,"")),"")</f>
        <v>0.8</v>
      </c>
      <c r="AL163" s="19" t="str">
        <f>IFERROR(VLOOKUP(CONCATENATE(AH163,AJ163),Niveles!$B$3:$E$27,4,0),"")</f>
        <v>Alto</v>
      </c>
      <c r="AM163" s="295"/>
      <c r="AN163" s="329"/>
      <c r="AO163" s="286"/>
      <c r="AP163" s="329"/>
      <c r="AQ163" s="295"/>
      <c r="AR163" s="295"/>
      <c r="AS163" s="16"/>
      <c r="AT163" s="182"/>
      <c r="AU163" s="182"/>
      <c r="AV163" s="222"/>
      <c r="AW163" s="131"/>
      <c r="AX163" s="33"/>
      <c r="AY163" s="41"/>
      <c r="AZ163" s="36"/>
      <c r="BA163" s="33"/>
      <c r="BB163" s="16"/>
      <c r="BC163" s="131"/>
      <c r="BD163" s="33"/>
      <c r="BE163" s="41"/>
      <c r="BF163" s="36"/>
      <c r="BG163" s="33"/>
      <c r="BH163" s="21"/>
    </row>
    <row r="164" spans="1:60" x14ac:dyDescent="0.25">
      <c r="A164" s="335"/>
      <c r="B164" s="338"/>
      <c r="C164" s="301"/>
      <c r="D164" s="341"/>
      <c r="E164" s="283"/>
      <c r="F164" s="283"/>
      <c r="G164" s="14"/>
      <c r="H164" s="283"/>
      <c r="I164" s="344"/>
      <c r="J164" s="301"/>
      <c r="K164" s="289"/>
      <c r="L164" s="289"/>
      <c r="M164" s="301"/>
      <c r="N164" s="292"/>
      <c r="O164" s="295"/>
      <c r="P164" s="298"/>
      <c r="Q164" s="286"/>
      <c r="R164" s="298"/>
      <c r="S164" s="295"/>
      <c r="T164" s="295"/>
      <c r="U164" s="18">
        <v>3</v>
      </c>
      <c r="V164" s="22"/>
      <c r="W164" s="22"/>
      <c r="X164" s="22"/>
      <c r="Y164" s="16"/>
      <c r="Z164" s="16"/>
      <c r="AA164" s="17"/>
      <c r="AB164" s="18"/>
      <c r="AC164" s="332"/>
      <c r="AD164" s="332"/>
      <c r="AE164" s="16"/>
      <c r="AF164" s="16"/>
      <c r="AG164" s="16"/>
      <c r="AH164" s="19" t="str">
        <f>IFERROR(VLOOKUP(AI164,'4.Criterios'!$C$4:$E$8,3,1),"")</f>
        <v/>
      </c>
      <c r="AI164" s="126" t="str">
        <f>IFERROR(IF(AB164="Probabilidad",(AI163*(1-AA164)),IF(AB164="Impacto",AI163,"")),"")</f>
        <v/>
      </c>
      <c r="AJ164" s="19" t="str">
        <f>IFERROR(VLOOKUP(AK164,'4.Criterios'!$C$12:$E$16,3,1),"")</f>
        <v/>
      </c>
      <c r="AK164" s="20" t="str">
        <f>IFERROR(IF(AB164="Impacto",(AK163*(1-AA164)),IF(AB164="Probabilidad",AK163,"")),"")</f>
        <v/>
      </c>
      <c r="AL164" s="19" t="str">
        <f>IFERROR(VLOOKUP(CONCATENATE(AH164,AJ164),Niveles!$B$3:$E$27,4,0),"")</f>
        <v/>
      </c>
      <c r="AM164" s="295"/>
      <c r="AN164" s="329"/>
      <c r="AO164" s="286"/>
      <c r="AP164" s="329"/>
      <c r="AQ164" s="295"/>
      <c r="AR164" s="295"/>
      <c r="AS164" s="16"/>
      <c r="AT164" s="182"/>
      <c r="AU164" s="182"/>
      <c r="AV164" s="130"/>
      <c r="AW164" s="131"/>
      <c r="AX164" s="33"/>
      <c r="AY164" s="41"/>
      <c r="AZ164" s="36"/>
      <c r="BA164" s="33"/>
      <c r="BB164" s="16"/>
      <c r="BC164" s="131"/>
      <c r="BD164" s="33"/>
      <c r="BE164" s="41"/>
      <c r="BF164" s="36"/>
      <c r="BG164" s="33"/>
      <c r="BH164" s="21"/>
    </row>
    <row r="165" spans="1:60" x14ac:dyDescent="0.25">
      <c r="A165" s="335"/>
      <c r="B165" s="338"/>
      <c r="C165" s="301"/>
      <c r="D165" s="341"/>
      <c r="E165" s="283"/>
      <c r="F165" s="283"/>
      <c r="G165" s="14"/>
      <c r="H165" s="283"/>
      <c r="I165" s="344"/>
      <c r="J165" s="301"/>
      <c r="K165" s="289"/>
      <c r="L165" s="289"/>
      <c r="M165" s="301"/>
      <c r="N165" s="292"/>
      <c r="O165" s="295"/>
      <c r="P165" s="298"/>
      <c r="Q165" s="286"/>
      <c r="R165" s="298"/>
      <c r="S165" s="295"/>
      <c r="T165" s="295"/>
      <c r="U165" s="18">
        <v>4</v>
      </c>
      <c r="V165" s="22"/>
      <c r="W165" s="22"/>
      <c r="X165" s="22"/>
      <c r="Y165" s="16"/>
      <c r="Z165" s="16"/>
      <c r="AA165" s="17"/>
      <c r="AB165" s="18"/>
      <c r="AC165" s="332"/>
      <c r="AD165" s="332"/>
      <c r="AE165" s="16"/>
      <c r="AF165" s="16"/>
      <c r="AG165" s="16"/>
      <c r="AH165" s="19" t="str">
        <f>IFERROR(VLOOKUP(AI165,'4.Criterios'!$C$4:$E$8,3,1),"")</f>
        <v/>
      </c>
      <c r="AI165" s="126" t="str">
        <f>IFERROR(IF(AB165="Probabilidad",(AI164*(1-AA165)),IF(AB165="Impacto",AI164,"")),"")</f>
        <v/>
      </c>
      <c r="AJ165" s="19" t="str">
        <f>IFERROR(VLOOKUP(AK165,'4.Criterios'!$C$12:$E$16,3,1),"")</f>
        <v/>
      </c>
      <c r="AK165" s="20" t="str">
        <f>IFERROR(IF(AB165="Impacto",(AK164*(1-AA165)),IF(AB165="Probabilidad",AK164,"")),"")</f>
        <v/>
      </c>
      <c r="AL165" s="19" t="str">
        <f>IFERROR(VLOOKUP(CONCATENATE(AH165,AJ165),Niveles!$B$3:$E$27,4,0),"")</f>
        <v/>
      </c>
      <c r="AM165" s="295"/>
      <c r="AN165" s="329"/>
      <c r="AO165" s="286"/>
      <c r="AP165" s="329"/>
      <c r="AQ165" s="295"/>
      <c r="AR165" s="295"/>
      <c r="AS165" s="16"/>
      <c r="AT165" s="182"/>
      <c r="AU165" s="182"/>
      <c r="AV165" s="130"/>
      <c r="AW165" s="131"/>
      <c r="AX165" s="33"/>
      <c r="AY165" s="41"/>
      <c r="AZ165" s="36"/>
      <c r="BA165" s="33"/>
      <c r="BB165" s="16"/>
      <c r="BC165" s="131"/>
      <c r="BD165" s="33"/>
      <c r="BE165" s="41"/>
      <c r="BF165" s="36"/>
      <c r="BG165" s="33"/>
      <c r="BH165" s="21"/>
    </row>
    <row r="166" spans="1:60" x14ac:dyDescent="0.25">
      <c r="A166" s="335"/>
      <c r="B166" s="338"/>
      <c r="C166" s="301"/>
      <c r="D166" s="341"/>
      <c r="E166" s="283"/>
      <c r="F166" s="283"/>
      <c r="G166" s="14"/>
      <c r="H166" s="283"/>
      <c r="I166" s="344"/>
      <c r="J166" s="301"/>
      <c r="K166" s="289"/>
      <c r="L166" s="289"/>
      <c r="M166" s="301"/>
      <c r="N166" s="292"/>
      <c r="O166" s="295"/>
      <c r="P166" s="298"/>
      <c r="Q166" s="286"/>
      <c r="R166" s="298"/>
      <c r="S166" s="295"/>
      <c r="T166" s="295"/>
      <c r="U166" s="18">
        <v>5</v>
      </c>
      <c r="V166" s="22"/>
      <c r="W166" s="22"/>
      <c r="X166" s="22"/>
      <c r="Y166" s="16"/>
      <c r="Z166" s="16"/>
      <c r="AA166" s="17" t="str">
        <f>IFERROR(VLOOKUP(Y166,'4.Criterios'!$H$4:$J$6,3,0)+VLOOKUP(Z166,'4.Criterios'!$H$7:$J$8,3,0),"")</f>
        <v/>
      </c>
      <c r="AB166" s="18" t="str">
        <f>IFERROR(VLOOKUP(Y166,Niveles!$H$25:$I$27,2,0),"")</f>
        <v/>
      </c>
      <c r="AC166" s="332"/>
      <c r="AD166" s="332"/>
      <c r="AE166" s="16"/>
      <c r="AF166" s="16"/>
      <c r="AG166" s="16"/>
      <c r="AH166" s="19" t="str">
        <f>IFERROR(VLOOKUP(AI166,'4.Criterios'!$C$4:$E$8,3,1),"")</f>
        <v/>
      </c>
      <c r="AI166" s="126" t="str">
        <f>IFERROR(IF(AB166="Probabilidad",(AI165*(1-AA166)),IF(AB166="Impacto",AI165,"")),"")</f>
        <v/>
      </c>
      <c r="AJ166" s="19" t="str">
        <f>IFERROR(VLOOKUP(AK166,'4.Criterios'!$C$12:$E$16,3,1),"")</f>
        <v/>
      </c>
      <c r="AK166" s="20" t="str">
        <f>IFERROR(IF(AB166="Impacto",(AK165*(1-AA166)),IF(AB166="Probabilidad",AK165,"")),"")</f>
        <v/>
      </c>
      <c r="AL166" s="19" t="str">
        <f>IFERROR(VLOOKUP(CONCATENATE(AH166,AJ166),Niveles!$B$3:$E$27,4,0),"")</f>
        <v/>
      </c>
      <c r="AM166" s="295"/>
      <c r="AN166" s="329"/>
      <c r="AO166" s="286"/>
      <c r="AP166" s="329"/>
      <c r="AQ166" s="295"/>
      <c r="AR166" s="295"/>
      <c r="AS166" s="16"/>
      <c r="AT166" s="182"/>
      <c r="AU166" s="182"/>
      <c r="AV166" s="130"/>
      <c r="AW166" s="131"/>
      <c r="AX166" s="33"/>
      <c r="AY166" s="41"/>
      <c r="AZ166" s="36"/>
      <c r="BA166" s="33"/>
      <c r="BB166" s="16"/>
      <c r="BC166" s="131"/>
      <c r="BD166" s="33"/>
      <c r="BE166" s="41"/>
      <c r="BF166" s="36"/>
      <c r="BG166" s="33"/>
      <c r="BH166" s="21"/>
    </row>
    <row r="167" spans="1:60" ht="17.25" thickBot="1" x14ac:dyDescent="0.3">
      <c r="A167" s="336"/>
      <c r="B167" s="339"/>
      <c r="C167" s="302"/>
      <c r="D167" s="342"/>
      <c r="E167" s="284"/>
      <c r="F167" s="284"/>
      <c r="G167" s="23"/>
      <c r="H167" s="284"/>
      <c r="I167" s="345"/>
      <c r="J167" s="302"/>
      <c r="K167" s="290"/>
      <c r="L167" s="290"/>
      <c r="M167" s="302"/>
      <c r="N167" s="293"/>
      <c r="O167" s="296"/>
      <c r="P167" s="299"/>
      <c r="Q167" s="287"/>
      <c r="R167" s="299"/>
      <c r="S167" s="296"/>
      <c r="T167" s="296"/>
      <c r="U167" s="52">
        <v>6</v>
      </c>
      <c r="V167" s="183"/>
      <c r="W167" s="183"/>
      <c r="X167" s="183"/>
      <c r="Y167" s="25"/>
      <c r="Z167" s="25"/>
      <c r="AA167" s="17" t="str">
        <f>IFERROR(VLOOKUP(Y167,'4.Criterios'!$H$4:$J$6,3,0)+VLOOKUP(Z167,'4.Criterios'!$H$7:$J$8,3,0),"")</f>
        <v/>
      </c>
      <c r="AB167" s="18" t="str">
        <f>IFERROR(VLOOKUP(Y167,Niveles!$H$25:$I$27,2,0),"")</f>
        <v/>
      </c>
      <c r="AC167" s="333"/>
      <c r="AD167" s="333"/>
      <c r="AE167" s="25"/>
      <c r="AF167" s="25"/>
      <c r="AG167" s="25"/>
      <c r="AH167" s="26" t="str">
        <f>IFERROR(VLOOKUP(AI167,'4.Criterios'!$C$4:$E$8,3,1),"")</f>
        <v/>
      </c>
      <c r="AI167" s="127" t="str">
        <f>IFERROR(IF(AB167="Probabilidad",(AI166*(1-AA167)),IF(AB167="Impacto",AI166,"")),"")</f>
        <v/>
      </c>
      <c r="AJ167" s="26" t="str">
        <f>IFERROR(VLOOKUP(AK167,'4.Criterios'!$C$12:$E$16,3,1),"")</f>
        <v/>
      </c>
      <c r="AK167" s="27" t="str">
        <f>IFERROR(IF(AB167="Impacto",(AK166*(1-AA167)),IF(AB167="Probabilidad",AK166,"")),"")</f>
        <v/>
      </c>
      <c r="AL167" s="26" t="str">
        <f>IFERROR(VLOOKUP(CONCATENATE(AH167,AJ167),Niveles!$B$3:$E$27,4,0),"")</f>
        <v/>
      </c>
      <c r="AM167" s="296"/>
      <c r="AN167" s="330"/>
      <c r="AO167" s="287"/>
      <c r="AP167" s="330"/>
      <c r="AQ167" s="296"/>
      <c r="AR167" s="296"/>
      <c r="AS167" s="25"/>
      <c r="AT167" s="192"/>
      <c r="AU167" s="192"/>
      <c r="AV167" s="132"/>
      <c r="AW167" s="133"/>
      <c r="AX167" s="34"/>
      <c r="AY167" s="42"/>
      <c r="AZ167" s="37"/>
      <c r="BA167" s="34"/>
      <c r="BB167" s="25"/>
      <c r="BC167" s="133"/>
      <c r="BD167" s="34"/>
      <c r="BE167" s="42"/>
      <c r="BF167" s="37"/>
      <c r="BG167" s="34"/>
      <c r="BH167" s="28"/>
    </row>
    <row r="168" spans="1:60" ht="98.25" customHeight="1" x14ac:dyDescent="0.25">
      <c r="A168" s="334" t="s">
        <v>59</v>
      </c>
      <c r="B168" s="337">
        <v>23</v>
      </c>
      <c r="C168" s="300" t="s">
        <v>220</v>
      </c>
      <c r="D168" s="340" t="s">
        <v>446</v>
      </c>
      <c r="E168" s="282" t="s">
        <v>190</v>
      </c>
      <c r="F168" s="282" t="s">
        <v>452</v>
      </c>
      <c r="G168" s="6" t="s">
        <v>453</v>
      </c>
      <c r="H168" s="282" t="str">
        <f>+CONCATENATE(E168," del ",D168)</f>
        <v>pérdida de integridad del PROGRAMAS DE GESTIÓN DE MUSEOS / P.G.M.- Registro y administración de las colecciones (colexcol)</v>
      </c>
      <c r="I168" s="343" t="str">
        <f>IF(F168&lt;&gt;"","Las vulnerabilidades de la columna anterior, pueden facilitar "&amp;F168&amp;" generando "&amp;E168&amp;" de "&amp;D168,"")</f>
        <v>Las vulnerabilidades de la columna anterior, pueden facilitar Información inexacta generando pérdida de integridad de PROGRAMAS DE GESTIÓN DE MUSEOS / P.G.M.- Registro y administración de las colecciones (colexcol)</v>
      </c>
      <c r="J168" s="300" t="s">
        <v>192</v>
      </c>
      <c r="K168" s="288">
        <v>2100</v>
      </c>
      <c r="L168" s="288" t="s">
        <v>224</v>
      </c>
      <c r="M168" s="300" t="s">
        <v>194</v>
      </c>
      <c r="N168" s="291" t="s">
        <v>212</v>
      </c>
      <c r="O168" s="294" t="str">
        <f>IFERROR(VLOOKUP(P168,'4.Criterios'!$D$4:$E$8,2,0),"")</f>
        <v>Alta</v>
      </c>
      <c r="P168" s="297">
        <f>IF(K168&lt;&gt;"",VLOOKUP(K168,'4.Criterios'!$A$4:$E$8,4,1),"")</f>
        <v>0.8</v>
      </c>
      <c r="Q168" s="285" t="str">
        <f>IFERROR(VLOOKUP(R168,'4.Criterios'!$D$12:$E$16,2,0),"")</f>
        <v>Moderado</v>
      </c>
      <c r="R168" s="297">
        <f>IFERROR(IF(M168='4.Criterios'!$A$10,VLOOKUP(N168,'4.Criterios'!$A$12:$E$16,4,0),IF(M168='4.Criterios'!$B$10,VLOOKUP(N168,'4.Criterios'!$B$12:$E$16,3,0),"")),)</f>
        <v>0.6</v>
      </c>
      <c r="S168" s="294" t="str">
        <f>IFERROR(VLOOKUP(CONCATENATE(O168,Q168),Niveles!$B$3:$E$27,4,0),"")</f>
        <v>Alto</v>
      </c>
      <c r="T168" s="294">
        <f>IFERROR(VLOOKUP(CONCATENATE(O168,Q168),Niveles!$B$3:$F$27,5,0),"")</f>
        <v>15</v>
      </c>
      <c r="U168" s="10">
        <v>1</v>
      </c>
      <c r="V168" s="180" t="s">
        <v>450</v>
      </c>
      <c r="W168" s="180" t="s">
        <v>454</v>
      </c>
      <c r="X168" s="180" t="s">
        <v>871</v>
      </c>
      <c r="Y168" s="8" t="s">
        <v>38</v>
      </c>
      <c r="Z168" s="8" t="s">
        <v>199</v>
      </c>
      <c r="AA168" s="9">
        <f>IFERROR(VLOOKUP(Y168,'4.Criterios'!$H$4:$J$6,3,0)+VLOOKUP(Z168,'4.Criterios'!$H$7:$J$8,3,0),"")</f>
        <v>0.4</v>
      </c>
      <c r="AB168" s="10" t="str">
        <f>IFERROR(VLOOKUP(Y168,Niveles!$H$25:$I$27,2,0),"")</f>
        <v>Probabilidad</v>
      </c>
      <c r="AC168" s="331">
        <f ca="1">IFERROR(P168-AN168,"")</f>
        <v>0.51200000000000001</v>
      </c>
      <c r="AD168" s="331">
        <f ca="1">IFERROR(R168-AP168,"")</f>
        <v>0</v>
      </c>
      <c r="AE168" s="8" t="s">
        <v>200</v>
      </c>
      <c r="AF168" s="8" t="s">
        <v>216</v>
      </c>
      <c r="AG168" s="8" t="s">
        <v>202</v>
      </c>
      <c r="AH168" s="11" t="str">
        <f>IFERROR(VLOOKUP(AI168,'4.Criterios'!$C$4:$E$8,3,1),"")</f>
        <v>Media</v>
      </c>
      <c r="AI168" s="125">
        <f>IFERROR(IF(AB168="Probabilidad",(P168*(1-AA168)),IF(AB168="Impacto",P168,"")),"")</f>
        <v>0.48</v>
      </c>
      <c r="AJ168" s="11" t="str">
        <f>IFERROR(VLOOKUP(AK168,'4.Criterios'!$C$12:$E$16,3,1),"")</f>
        <v>Moderado</v>
      </c>
      <c r="AK168" s="12">
        <f>IFERROR(IF(AB168="Impacto",(R168*(1-AA168)),IF(AB168="Probabilidad",R168,"")),"")</f>
        <v>0.6</v>
      </c>
      <c r="AL168" s="11" t="str">
        <f>IFERROR(VLOOKUP(CONCATENATE(AH168,AJ168),Niveles!$B$3:$E$27,4,0),"")</f>
        <v>Moderado</v>
      </c>
      <c r="AM168" s="294" t="str">
        <f ca="1">OFFSET(AH167,6-COUNTBLANK(AH168:AH173),0,1,1)</f>
        <v>Baja</v>
      </c>
      <c r="AN168" s="328">
        <f ca="1">OFFSET(AI167,6-COUNTBLANK(AI168:AI173),0,1,1)</f>
        <v>0.28799999999999998</v>
      </c>
      <c r="AO168" s="285" t="str">
        <f ca="1">OFFSET(AJ167,6-COUNTBLANK(AJ168:AJ173),0,1,1)</f>
        <v>Moderado</v>
      </c>
      <c r="AP168" s="328">
        <f ca="1">OFFSET(AK167,6-COUNTBLANK(AK168:AK173),0,1,1)</f>
        <v>0.6</v>
      </c>
      <c r="AQ168" s="294" t="str">
        <f ca="1">OFFSET(AL167,6-COUNTBLANK(AL168:AL173),0,1,1)</f>
        <v>Moderado</v>
      </c>
      <c r="AR168" s="294">
        <f ca="1">IFERROR(VLOOKUP(CONCATENATE(AM168,AO168),Niveles!$B$3:$F$27,5,0),"")</f>
        <v>10</v>
      </c>
      <c r="AS168" s="8" t="s">
        <v>217</v>
      </c>
      <c r="AT168" s="181" t="s">
        <v>301</v>
      </c>
      <c r="AU168" s="181" t="s">
        <v>455</v>
      </c>
      <c r="AV168" s="128">
        <v>44926</v>
      </c>
      <c r="AW168" s="131"/>
      <c r="AX168" s="32"/>
      <c r="AY168" s="43"/>
      <c r="AZ168" s="35"/>
      <c r="BA168" s="32"/>
      <c r="BB168" s="8"/>
      <c r="BC168" s="129"/>
      <c r="BD168" s="32"/>
      <c r="BE168" s="43"/>
      <c r="BF168" s="35"/>
      <c r="BG168" s="32"/>
      <c r="BH168" s="13"/>
    </row>
    <row r="169" spans="1:60" ht="49.5" x14ac:dyDescent="0.25">
      <c r="A169" s="335"/>
      <c r="B169" s="338"/>
      <c r="C169" s="301"/>
      <c r="D169" s="341"/>
      <c r="E169" s="283"/>
      <c r="F169" s="283"/>
      <c r="G169" s="14"/>
      <c r="H169" s="283"/>
      <c r="I169" s="344"/>
      <c r="J169" s="301"/>
      <c r="K169" s="289"/>
      <c r="L169" s="289"/>
      <c r="M169" s="301"/>
      <c r="N169" s="292"/>
      <c r="O169" s="295"/>
      <c r="P169" s="298"/>
      <c r="Q169" s="286"/>
      <c r="R169" s="298"/>
      <c r="S169" s="295"/>
      <c r="T169" s="295"/>
      <c r="U169" s="18">
        <v>2</v>
      </c>
      <c r="V169" s="22" t="s">
        <v>444</v>
      </c>
      <c r="W169" s="22" t="s">
        <v>456</v>
      </c>
      <c r="X169" s="22" t="s">
        <v>872</v>
      </c>
      <c r="Y169" s="16" t="s">
        <v>39</v>
      </c>
      <c r="Z169" s="16" t="s">
        <v>227</v>
      </c>
      <c r="AA169" s="17">
        <f>IFERROR(VLOOKUP(Y169,'4.Criterios'!$H$4:$J$6,3,0)+VLOOKUP(Z169,'4.Criterios'!$H$7:$J$8,3,0),"")</f>
        <v>0.4</v>
      </c>
      <c r="AB169" s="18" t="str">
        <f>IFERROR(VLOOKUP(Y169,Niveles!$H$25:$I$27,2,0),"")</f>
        <v>Probabilidad</v>
      </c>
      <c r="AC169" s="332"/>
      <c r="AD169" s="332"/>
      <c r="AE169" s="16" t="s">
        <v>200</v>
      </c>
      <c r="AF169" s="16" t="s">
        <v>201</v>
      </c>
      <c r="AG169" s="16" t="s">
        <v>202</v>
      </c>
      <c r="AH169" s="19" t="str">
        <f>IFERROR(VLOOKUP(AI169,'4.Criterios'!$C$4:$E$8,3,1),"")</f>
        <v>Baja</v>
      </c>
      <c r="AI169" s="126">
        <f>IFERROR(IF(AB169="Probabilidad",(AI168*(1-AA169)),IF(AB169="Impacto",AI168,"")),"")</f>
        <v>0.28799999999999998</v>
      </c>
      <c r="AJ169" s="19" t="str">
        <f>IFERROR(VLOOKUP(AK169,'4.Criterios'!$C$12:$E$16,3,1),"")</f>
        <v>Moderado</v>
      </c>
      <c r="AK169" s="20">
        <f>IFERROR(IF(AB169="Impacto",(AK168*(1-AA169)),IF(AB169="Probabilidad",AK168,"")),"")</f>
        <v>0.6</v>
      </c>
      <c r="AL169" s="19" t="str">
        <f>IFERROR(VLOOKUP(CONCATENATE(AH169,AJ169),Niveles!$B$3:$E$27,4,0),"")</f>
        <v>Moderado</v>
      </c>
      <c r="AM169" s="295"/>
      <c r="AN169" s="329"/>
      <c r="AO169" s="286"/>
      <c r="AP169" s="329"/>
      <c r="AQ169" s="295"/>
      <c r="AR169" s="295"/>
      <c r="AS169" s="16"/>
      <c r="AT169" s="182"/>
      <c r="AU169" s="182"/>
      <c r="AV169" s="130"/>
      <c r="AW169" s="131"/>
      <c r="AX169" s="33"/>
      <c r="AY169" s="41"/>
      <c r="AZ169" s="36"/>
      <c r="BA169" s="33"/>
      <c r="BB169" s="16"/>
      <c r="BC169" s="131"/>
      <c r="BD169" s="33"/>
      <c r="BE169" s="41"/>
      <c r="BF169" s="36"/>
      <c r="BG169" s="33"/>
      <c r="BH169" s="21"/>
    </row>
    <row r="170" spans="1:60" x14ac:dyDescent="0.25">
      <c r="A170" s="335"/>
      <c r="B170" s="338"/>
      <c r="C170" s="301"/>
      <c r="D170" s="341"/>
      <c r="E170" s="283"/>
      <c r="F170" s="283"/>
      <c r="G170" s="14"/>
      <c r="H170" s="283"/>
      <c r="I170" s="344"/>
      <c r="J170" s="301"/>
      <c r="K170" s="289"/>
      <c r="L170" s="289"/>
      <c r="M170" s="301"/>
      <c r="N170" s="292"/>
      <c r="O170" s="295"/>
      <c r="P170" s="298"/>
      <c r="Q170" s="286"/>
      <c r="R170" s="298"/>
      <c r="S170" s="295"/>
      <c r="T170" s="295"/>
      <c r="U170" s="18">
        <v>3</v>
      </c>
      <c r="V170" s="22"/>
      <c r="W170" s="22"/>
      <c r="X170" s="22"/>
      <c r="Y170" s="16"/>
      <c r="Z170" s="16"/>
      <c r="AA170" s="17"/>
      <c r="AB170" s="18"/>
      <c r="AC170" s="332"/>
      <c r="AD170" s="332"/>
      <c r="AE170" s="16"/>
      <c r="AF170" s="16"/>
      <c r="AG170" s="16"/>
      <c r="AH170" s="19" t="str">
        <f>IFERROR(VLOOKUP(AI170,'4.Criterios'!$C$4:$E$8,3,1),"")</f>
        <v/>
      </c>
      <c r="AI170" s="126" t="str">
        <f>IFERROR(IF(AB170="Probabilidad",(AI169*(1-AA170)),IF(AB170="Impacto",AI169,"")),"")</f>
        <v/>
      </c>
      <c r="AJ170" s="19" t="str">
        <f>IFERROR(VLOOKUP(AK170,'4.Criterios'!$C$12:$E$16,3,1),"")</f>
        <v/>
      </c>
      <c r="AK170" s="20" t="str">
        <f>IFERROR(IF(AB170="Impacto",(AK169*(1-AA170)),IF(AB170="Probabilidad",AK169,"")),"")</f>
        <v/>
      </c>
      <c r="AL170" s="19" t="str">
        <f>IFERROR(VLOOKUP(CONCATENATE(AH170,AJ170),Niveles!$B$3:$E$27,4,0),"")</f>
        <v/>
      </c>
      <c r="AM170" s="295"/>
      <c r="AN170" s="329"/>
      <c r="AO170" s="286"/>
      <c r="AP170" s="329"/>
      <c r="AQ170" s="295"/>
      <c r="AR170" s="295"/>
      <c r="AS170" s="16"/>
      <c r="AT170" s="182"/>
      <c r="AU170" s="182"/>
      <c r="AV170" s="130"/>
      <c r="AW170" s="131"/>
      <c r="AX170" s="33"/>
      <c r="AY170" s="41"/>
      <c r="AZ170" s="36"/>
      <c r="BA170" s="33"/>
      <c r="BB170" s="16"/>
      <c r="BC170" s="131"/>
      <c r="BD170" s="33"/>
      <c r="BE170" s="41"/>
      <c r="BF170" s="36"/>
      <c r="BG170" s="33"/>
      <c r="BH170" s="21"/>
    </row>
    <row r="171" spans="1:60" x14ac:dyDescent="0.25">
      <c r="A171" s="335"/>
      <c r="B171" s="338"/>
      <c r="C171" s="301"/>
      <c r="D171" s="341"/>
      <c r="E171" s="283"/>
      <c r="F171" s="283"/>
      <c r="G171" s="14"/>
      <c r="H171" s="283"/>
      <c r="I171" s="344"/>
      <c r="J171" s="301"/>
      <c r="K171" s="289"/>
      <c r="L171" s="289"/>
      <c r="M171" s="301"/>
      <c r="N171" s="292"/>
      <c r="O171" s="295"/>
      <c r="P171" s="298"/>
      <c r="Q171" s="286"/>
      <c r="R171" s="298"/>
      <c r="S171" s="295"/>
      <c r="T171" s="295"/>
      <c r="U171" s="18">
        <v>4</v>
      </c>
      <c r="V171" s="22"/>
      <c r="W171" s="22"/>
      <c r="X171" s="22"/>
      <c r="Y171" s="16"/>
      <c r="Z171" s="16"/>
      <c r="AA171" s="17"/>
      <c r="AB171" s="18"/>
      <c r="AC171" s="332"/>
      <c r="AD171" s="332"/>
      <c r="AE171" s="16"/>
      <c r="AF171" s="16"/>
      <c r="AG171" s="16"/>
      <c r="AH171" s="19" t="str">
        <f>IFERROR(VLOOKUP(AI171,'4.Criterios'!$C$4:$E$8,3,1),"")</f>
        <v/>
      </c>
      <c r="AI171" s="126" t="str">
        <f>IFERROR(IF(AB171="Probabilidad",(AI170*(1-AA171)),IF(AB171="Impacto",AI170,"")),"")</f>
        <v/>
      </c>
      <c r="AJ171" s="19" t="str">
        <f>IFERROR(VLOOKUP(AK171,'4.Criterios'!$C$12:$E$16,3,1),"")</f>
        <v/>
      </c>
      <c r="AK171" s="20" t="str">
        <f>IFERROR(IF(AB171="Impacto",(AK170*(1-AA171)),IF(AB171="Probabilidad",AK170,"")),"")</f>
        <v/>
      </c>
      <c r="AL171" s="19" t="str">
        <f>IFERROR(VLOOKUP(CONCATENATE(AH171,AJ171),Niveles!$B$3:$E$27,4,0),"")</f>
        <v/>
      </c>
      <c r="AM171" s="295"/>
      <c r="AN171" s="329"/>
      <c r="AO171" s="286"/>
      <c r="AP171" s="329"/>
      <c r="AQ171" s="295"/>
      <c r="AR171" s="295"/>
      <c r="AS171" s="16"/>
      <c r="AT171" s="182"/>
      <c r="AU171" s="182"/>
      <c r="AV171" s="130"/>
      <c r="AW171" s="131"/>
      <c r="AX171" s="33"/>
      <c r="AY171" s="41"/>
      <c r="AZ171" s="36"/>
      <c r="BA171" s="33"/>
      <c r="BB171" s="16"/>
      <c r="BC171" s="131"/>
      <c r="BD171" s="33"/>
      <c r="BE171" s="41"/>
      <c r="BF171" s="36"/>
      <c r="BG171" s="33"/>
      <c r="BH171" s="21"/>
    </row>
    <row r="172" spans="1:60" x14ac:dyDescent="0.25">
      <c r="A172" s="335"/>
      <c r="B172" s="338"/>
      <c r="C172" s="301"/>
      <c r="D172" s="341"/>
      <c r="E172" s="283"/>
      <c r="F172" s="283"/>
      <c r="G172" s="14"/>
      <c r="H172" s="283"/>
      <c r="I172" s="344"/>
      <c r="J172" s="301"/>
      <c r="K172" s="289"/>
      <c r="L172" s="289"/>
      <c r="M172" s="301"/>
      <c r="N172" s="292"/>
      <c r="O172" s="295"/>
      <c r="P172" s="298"/>
      <c r="Q172" s="286"/>
      <c r="R172" s="298"/>
      <c r="S172" s="295"/>
      <c r="T172" s="295"/>
      <c r="U172" s="18">
        <v>5</v>
      </c>
      <c r="V172" s="22"/>
      <c r="W172" s="22"/>
      <c r="X172" s="22"/>
      <c r="Y172" s="16"/>
      <c r="Z172" s="16"/>
      <c r="AA172" s="17"/>
      <c r="AB172" s="18"/>
      <c r="AC172" s="332"/>
      <c r="AD172" s="332"/>
      <c r="AE172" s="16"/>
      <c r="AF172" s="16"/>
      <c r="AG172" s="16"/>
      <c r="AH172" s="19" t="str">
        <f>IFERROR(VLOOKUP(AI172,'4.Criterios'!$C$4:$E$8,3,1),"")</f>
        <v/>
      </c>
      <c r="AI172" s="126" t="str">
        <f>IFERROR(IF(AB172="Probabilidad",(AI171*(1-AA172)),IF(AB172="Impacto",AI171,"")),"")</f>
        <v/>
      </c>
      <c r="AJ172" s="19" t="str">
        <f>IFERROR(VLOOKUP(AK172,'4.Criterios'!$C$12:$E$16,3,1),"")</f>
        <v/>
      </c>
      <c r="AK172" s="20" t="str">
        <f>IFERROR(IF(AB172="Impacto",(AK171*(1-AA172)),IF(AB172="Probabilidad",AK171,"")),"")</f>
        <v/>
      </c>
      <c r="AL172" s="19" t="str">
        <f>IFERROR(VLOOKUP(CONCATENATE(AH172,AJ172),Niveles!$B$3:$E$27,4,0),"")</f>
        <v/>
      </c>
      <c r="AM172" s="295"/>
      <c r="AN172" s="329"/>
      <c r="AO172" s="286"/>
      <c r="AP172" s="329"/>
      <c r="AQ172" s="295"/>
      <c r="AR172" s="295"/>
      <c r="AS172" s="16"/>
      <c r="AT172" s="182"/>
      <c r="AU172" s="182"/>
      <c r="AV172" s="130"/>
      <c r="AW172" s="131"/>
      <c r="AX172" s="33"/>
      <c r="AY172" s="41"/>
      <c r="AZ172" s="36"/>
      <c r="BA172" s="33"/>
      <c r="BB172" s="16"/>
      <c r="BC172" s="131"/>
      <c r="BD172" s="33"/>
      <c r="BE172" s="41"/>
      <c r="BF172" s="36"/>
      <c r="BG172" s="33"/>
      <c r="BH172" s="21"/>
    </row>
    <row r="173" spans="1:60" ht="17.25" thickBot="1" x14ac:dyDescent="0.3">
      <c r="A173" s="336"/>
      <c r="B173" s="339"/>
      <c r="C173" s="302"/>
      <c r="D173" s="342"/>
      <c r="E173" s="284"/>
      <c r="F173" s="284"/>
      <c r="G173" s="23"/>
      <c r="H173" s="284"/>
      <c r="I173" s="345"/>
      <c r="J173" s="302"/>
      <c r="K173" s="290"/>
      <c r="L173" s="290"/>
      <c r="M173" s="302"/>
      <c r="N173" s="293"/>
      <c r="O173" s="296"/>
      <c r="P173" s="299"/>
      <c r="Q173" s="287"/>
      <c r="R173" s="299"/>
      <c r="S173" s="296"/>
      <c r="T173" s="296"/>
      <c r="U173" s="52">
        <v>6</v>
      </c>
      <c r="V173" s="183"/>
      <c r="W173" s="183"/>
      <c r="X173" s="183"/>
      <c r="Y173" s="25"/>
      <c r="Z173" s="25"/>
      <c r="AA173" s="17" t="str">
        <f>IFERROR(VLOOKUP(Y173,'4.Criterios'!$H$4:$J$6,3,0)+VLOOKUP(Z173,'4.Criterios'!$H$7:$J$8,3,0),"")</f>
        <v/>
      </c>
      <c r="AB173" s="18" t="str">
        <f>IFERROR(VLOOKUP(Y173,Niveles!$H$25:$I$27,2,0),"")</f>
        <v/>
      </c>
      <c r="AC173" s="333"/>
      <c r="AD173" s="333"/>
      <c r="AE173" s="25"/>
      <c r="AF173" s="25"/>
      <c r="AG173" s="25"/>
      <c r="AH173" s="26" t="str">
        <f>IFERROR(VLOOKUP(AI173,'4.Criterios'!$C$4:$E$8,3,1),"")</f>
        <v/>
      </c>
      <c r="AI173" s="127" t="str">
        <f>IFERROR(IF(AB173="Probabilidad",(AI172*(1-AA173)),IF(AB173="Impacto",AI172,"")),"")</f>
        <v/>
      </c>
      <c r="AJ173" s="26" t="str">
        <f>IFERROR(VLOOKUP(AK173,'4.Criterios'!$C$12:$E$16,3,1),"")</f>
        <v/>
      </c>
      <c r="AK173" s="27" t="str">
        <f>IFERROR(IF(AB173="Impacto",(AK172*(1-AA173)),IF(AB173="Probabilidad",AK172,"")),"")</f>
        <v/>
      </c>
      <c r="AL173" s="26" t="str">
        <f>IFERROR(VLOOKUP(CONCATENATE(AH173,AJ173),Niveles!$B$3:$E$27,4,0),"")</f>
        <v/>
      </c>
      <c r="AM173" s="296"/>
      <c r="AN173" s="330"/>
      <c r="AO173" s="287"/>
      <c r="AP173" s="330"/>
      <c r="AQ173" s="296"/>
      <c r="AR173" s="296"/>
      <c r="AS173" s="25"/>
      <c r="AT173" s="192"/>
      <c r="AU173" s="192"/>
      <c r="AV173" s="132"/>
      <c r="AW173" s="133"/>
      <c r="AX173" s="34"/>
      <c r="AY173" s="42"/>
      <c r="AZ173" s="37"/>
      <c r="BA173" s="34"/>
      <c r="BB173" s="25"/>
      <c r="BC173" s="133"/>
      <c r="BD173" s="34"/>
      <c r="BE173" s="42"/>
      <c r="BF173" s="37"/>
      <c r="BG173" s="34"/>
      <c r="BH173" s="28"/>
    </row>
    <row r="174" spans="1:60" ht="86.1" customHeight="1" x14ac:dyDescent="0.25">
      <c r="A174" s="334" t="s">
        <v>44</v>
      </c>
      <c r="B174" s="337">
        <v>2</v>
      </c>
      <c r="C174" s="300" t="s">
        <v>208</v>
      </c>
      <c r="D174" s="340" t="s">
        <v>457</v>
      </c>
      <c r="E174" s="282" t="s">
        <v>232</v>
      </c>
      <c r="F174" s="282" t="s">
        <v>458</v>
      </c>
      <c r="G174" s="6" t="s">
        <v>459</v>
      </c>
      <c r="H174" s="282" t="str">
        <f>+CONCATENATE(E174," de las ",D174)</f>
        <v>pérdida de disponibilidad de las ACTAS DEL CONSEJO DIRECTIVO Y RESOLUCIONES</v>
      </c>
      <c r="I174" s="343" t="str">
        <f>IF(F174&lt;&gt;"","Las vulnerabilidades de la columna anterior, pueden facilitar "&amp;F174&amp;" generando "&amp;E174&amp;" de "&amp;D174,"")</f>
        <v>Las vulnerabilidades de la columna anterior, pueden facilitar extravío del documento generando pérdida de disponibilidad de ACTAS DEL CONSEJO DIRECTIVO Y RESOLUCIONES</v>
      </c>
      <c r="J174" s="300" t="s">
        <v>258</v>
      </c>
      <c r="K174" s="288">
        <v>4</v>
      </c>
      <c r="L174" s="288" t="s">
        <v>460</v>
      </c>
      <c r="M174" s="300" t="s">
        <v>194</v>
      </c>
      <c r="N174" s="291" t="s">
        <v>212</v>
      </c>
      <c r="O174" s="294" t="str">
        <f>IFERROR(VLOOKUP(P174,'4.Criterios'!$D$4:$E$8,2,0),"")</f>
        <v>Baja</v>
      </c>
      <c r="P174" s="297">
        <f>IF(K174&lt;&gt;"",VLOOKUP(K174,'4.Criterios'!$A$4:$E$8,4,1),"")</f>
        <v>0.4</v>
      </c>
      <c r="Q174" s="285" t="str">
        <f>IFERROR(VLOOKUP(R174,'4.Criterios'!$D$12:$E$16,2,0),"")</f>
        <v>Moderado</v>
      </c>
      <c r="R174" s="297">
        <f>IFERROR(IF(M174='4.Criterios'!$A$10,VLOOKUP(N174,'4.Criterios'!$A$12:$E$16,4,0),IF(M174='4.Criterios'!$B$10,VLOOKUP(N174,'4.Criterios'!$B$12:$E$16,3,0),"")),)</f>
        <v>0.6</v>
      </c>
      <c r="S174" s="294" t="str">
        <f>IFERROR(VLOOKUP(CONCATENATE(O174,Q174),Niveles!$B$3:$E$27,4,0),"")</f>
        <v>Moderado</v>
      </c>
      <c r="T174" s="294">
        <f>IFERROR(VLOOKUP(CONCATENATE(O174,Q174),Niveles!$B$3:$F$27,5,0),"")</f>
        <v>10</v>
      </c>
      <c r="U174" s="10">
        <v>1</v>
      </c>
      <c r="V174" s="180" t="s">
        <v>461</v>
      </c>
      <c r="W174" s="180" t="s">
        <v>462</v>
      </c>
      <c r="X174" s="180" t="s">
        <v>463</v>
      </c>
      <c r="Y174" s="8" t="s">
        <v>38</v>
      </c>
      <c r="Z174" s="8" t="s">
        <v>199</v>
      </c>
      <c r="AA174" s="9">
        <f>IFERROR(VLOOKUP(Y174,'4.Criterios'!$H$4:$J$6,3,0)+VLOOKUP(Z174,'4.Criterios'!$H$7:$J$8,3,0),"")</f>
        <v>0.4</v>
      </c>
      <c r="AB174" s="10" t="str">
        <f>IFERROR(VLOOKUP(Y174,Niveles!$H$25:$I$27,2,0),"")</f>
        <v>Probabilidad</v>
      </c>
      <c r="AC174" s="331">
        <f ca="1">IFERROR(P174-AN174,"")</f>
        <v>0.16000000000000003</v>
      </c>
      <c r="AD174" s="331">
        <f ca="1">IFERROR(R174-AP174,"")</f>
        <v>0</v>
      </c>
      <c r="AE174" s="8" t="s">
        <v>200</v>
      </c>
      <c r="AF174" s="8" t="s">
        <v>216</v>
      </c>
      <c r="AG174" s="8" t="s">
        <v>202</v>
      </c>
      <c r="AH174" s="11" t="str">
        <f>IFERROR(VLOOKUP(AI174,'4.Criterios'!$C$4:$E$8,3,1),"")</f>
        <v>Baja</v>
      </c>
      <c r="AI174" s="125">
        <f>IFERROR(IF(AB174="Probabilidad",(P174*(1-AA174)),IF(AB174="Impacto",P174,"")),"")</f>
        <v>0.24</v>
      </c>
      <c r="AJ174" s="11" t="str">
        <f>IFERROR(VLOOKUP(AK174,'4.Criterios'!$C$12:$E$16,3,1),"")</f>
        <v>Moderado</v>
      </c>
      <c r="AK174" s="12">
        <f>IFERROR(IF(AB174="Impacto",(R174*(1-AA174)),IF(AB174="Probabilidad",R174,"")),"")</f>
        <v>0.6</v>
      </c>
      <c r="AL174" s="11" t="str">
        <f>IFERROR(VLOOKUP(CONCATENATE(AH174,AJ174),Niveles!$B$3:$E$27,4,0),"")</f>
        <v>Moderado</v>
      </c>
      <c r="AM174" s="294" t="str">
        <f ca="1">OFFSET(AH173,6-COUNTBLANK(AH174:AH179),0,1,1)</f>
        <v>Baja</v>
      </c>
      <c r="AN174" s="328">
        <f ca="1">OFFSET(AI173,6-COUNTBLANK(AI174:AI179),0,1,1)</f>
        <v>0.24</v>
      </c>
      <c r="AO174" s="285" t="str">
        <f ca="1">OFFSET(AJ173,6-COUNTBLANK(AJ174:AJ179),0,1,1)</f>
        <v>Moderado</v>
      </c>
      <c r="AP174" s="328">
        <f ca="1">OFFSET(AK173,6-COUNTBLANK(AK174:AK179),0,1,1)</f>
        <v>0.6</v>
      </c>
      <c r="AQ174" s="294" t="str">
        <f ca="1">OFFSET(AL173,6-COUNTBLANK(AL174:AL179),0,1,1)</f>
        <v>Moderado</v>
      </c>
      <c r="AR174" s="294">
        <f ca="1">IFERROR(VLOOKUP(CONCATENATE(AM174,AO174),Niveles!$B$3:$F$27,5,0),"")</f>
        <v>10</v>
      </c>
      <c r="AS174" s="8" t="s">
        <v>217</v>
      </c>
      <c r="AT174" s="181" t="s">
        <v>464</v>
      </c>
      <c r="AU174" s="181" t="s">
        <v>461</v>
      </c>
      <c r="AV174" s="128">
        <v>44926</v>
      </c>
      <c r="AW174" s="129"/>
      <c r="AX174" s="32"/>
      <c r="AY174" s="43"/>
      <c r="AZ174" s="35"/>
      <c r="BA174" s="32"/>
      <c r="BB174" s="16"/>
      <c r="BC174" s="131"/>
      <c r="BD174" s="32"/>
      <c r="BE174" s="43"/>
      <c r="BF174" s="35"/>
      <c r="BG174" s="32"/>
      <c r="BH174" s="13"/>
    </row>
    <row r="175" spans="1:60" x14ac:dyDescent="0.25">
      <c r="A175" s="335"/>
      <c r="B175" s="338"/>
      <c r="C175" s="301"/>
      <c r="D175" s="341"/>
      <c r="E175" s="283"/>
      <c r="F175" s="283"/>
      <c r="G175" s="14"/>
      <c r="H175" s="283"/>
      <c r="I175" s="344"/>
      <c r="J175" s="301"/>
      <c r="K175" s="289"/>
      <c r="L175" s="289"/>
      <c r="M175" s="301"/>
      <c r="N175" s="292"/>
      <c r="O175" s="295"/>
      <c r="P175" s="298"/>
      <c r="Q175" s="286"/>
      <c r="R175" s="298"/>
      <c r="S175" s="295"/>
      <c r="T175" s="295"/>
      <c r="U175" s="18">
        <v>2</v>
      </c>
      <c r="V175" s="22"/>
      <c r="W175" s="22"/>
      <c r="X175" s="22"/>
      <c r="Y175" s="16"/>
      <c r="Z175" s="16"/>
      <c r="AA175" s="17"/>
      <c r="AB175" s="18"/>
      <c r="AC175" s="332"/>
      <c r="AD175" s="332"/>
      <c r="AE175" s="16"/>
      <c r="AF175" s="16"/>
      <c r="AG175" s="16"/>
      <c r="AH175" s="19" t="str">
        <f>IFERROR(VLOOKUP(AI175,'4.Criterios'!$C$4:$E$8,3,1),"")</f>
        <v/>
      </c>
      <c r="AI175" s="126" t="str">
        <f>IFERROR(IF(AB175="Probabilidad",(AI174*(1-AA175)),IF(AB175="Impacto",AI174,"")),"")</f>
        <v/>
      </c>
      <c r="AJ175" s="19" t="str">
        <f>IFERROR(VLOOKUP(AK175,'4.Criterios'!$C$12:$E$16,3,1),"")</f>
        <v/>
      </c>
      <c r="AK175" s="20" t="str">
        <f>IFERROR(IF(AB175="Impacto",(AK174*(1-AA175)),IF(AB175="Probabilidad",AK174,"")),"")</f>
        <v/>
      </c>
      <c r="AL175" s="19" t="str">
        <f>IFERROR(VLOOKUP(CONCATENATE(AH175,AJ175),Niveles!$B$3:$E$27,4,0),"")</f>
        <v/>
      </c>
      <c r="AM175" s="295"/>
      <c r="AN175" s="329"/>
      <c r="AO175" s="286"/>
      <c r="AP175" s="329"/>
      <c r="AQ175" s="295"/>
      <c r="AR175" s="295"/>
      <c r="AS175" s="16"/>
      <c r="AT175" s="182"/>
      <c r="AU175" s="182"/>
      <c r="AV175" s="130"/>
      <c r="AW175" s="131"/>
      <c r="AX175" s="33"/>
      <c r="AY175" s="41"/>
      <c r="AZ175" s="36"/>
      <c r="BA175" s="33"/>
      <c r="BB175" s="16"/>
      <c r="BC175" s="131"/>
      <c r="BD175" s="33"/>
      <c r="BE175" s="41"/>
      <c r="BF175" s="36"/>
      <c r="BG175" s="33"/>
      <c r="BH175" s="21"/>
    </row>
    <row r="176" spans="1:60" x14ac:dyDescent="0.25">
      <c r="A176" s="335"/>
      <c r="B176" s="338"/>
      <c r="C176" s="301"/>
      <c r="D176" s="341"/>
      <c r="E176" s="283"/>
      <c r="F176" s="283"/>
      <c r="G176" s="14"/>
      <c r="H176" s="283"/>
      <c r="I176" s="344"/>
      <c r="J176" s="301"/>
      <c r="K176" s="289"/>
      <c r="L176" s="289"/>
      <c r="M176" s="301"/>
      <c r="N176" s="292"/>
      <c r="O176" s="295"/>
      <c r="P176" s="298"/>
      <c r="Q176" s="286"/>
      <c r="R176" s="298"/>
      <c r="S176" s="295"/>
      <c r="T176" s="295"/>
      <c r="U176" s="18">
        <v>3</v>
      </c>
      <c r="V176" s="22"/>
      <c r="W176" s="22"/>
      <c r="X176" s="22"/>
      <c r="Y176" s="16"/>
      <c r="Z176" s="16"/>
      <c r="AA176" s="17"/>
      <c r="AB176" s="18"/>
      <c r="AC176" s="332"/>
      <c r="AD176" s="332"/>
      <c r="AE176" s="16"/>
      <c r="AF176" s="16"/>
      <c r="AG176" s="16"/>
      <c r="AH176" s="19" t="str">
        <f>IFERROR(VLOOKUP(AI176,'4.Criterios'!$C$4:$E$8,3,1),"")</f>
        <v/>
      </c>
      <c r="AI176" s="126" t="str">
        <f>IFERROR(IF(AB176="Probabilidad",(AI175*(1-AA176)),IF(AB176="Impacto",AI175,"")),"")</f>
        <v/>
      </c>
      <c r="AJ176" s="19" t="str">
        <f>IFERROR(VLOOKUP(AK176,'4.Criterios'!$C$12:$E$16,3,1),"")</f>
        <v/>
      </c>
      <c r="AK176" s="20" t="str">
        <f>IFERROR(IF(AB176="Impacto",(AK175*(1-AA176)),IF(AB176="Probabilidad",AK175,"")),"")</f>
        <v/>
      </c>
      <c r="AL176" s="19" t="str">
        <f>IFERROR(VLOOKUP(CONCATENATE(AH176,AJ176),Niveles!$B$3:$E$27,4,0),"")</f>
        <v/>
      </c>
      <c r="AM176" s="295"/>
      <c r="AN176" s="329"/>
      <c r="AO176" s="286"/>
      <c r="AP176" s="329"/>
      <c r="AQ176" s="295"/>
      <c r="AR176" s="295"/>
      <c r="AS176" s="16"/>
      <c r="AT176" s="182"/>
      <c r="AU176" s="182"/>
      <c r="AV176" s="130"/>
      <c r="AW176" s="131"/>
      <c r="AX176" s="33"/>
      <c r="AY176" s="41"/>
      <c r="AZ176" s="36"/>
      <c r="BA176" s="33"/>
      <c r="BB176" s="16"/>
      <c r="BC176" s="131"/>
      <c r="BD176" s="33"/>
      <c r="BE176" s="41"/>
      <c r="BF176" s="36"/>
      <c r="BG176" s="33"/>
      <c r="BH176" s="21"/>
    </row>
    <row r="177" spans="1:60" x14ac:dyDescent="0.25">
      <c r="A177" s="335"/>
      <c r="B177" s="338"/>
      <c r="C177" s="301"/>
      <c r="D177" s="341"/>
      <c r="E177" s="283"/>
      <c r="F177" s="283"/>
      <c r="G177" s="14"/>
      <c r="H177" s="283"/>
      <c r="I177" s="344"/>
      <c r="J177" s="301"/>
      <c r="K177" s="289"/>
      <c r="L177" s="289"/>
      <c r="M177" s="301"/>
      <c r="N177" s="292"/>
      <c r="O177" s="295"/>
      <c r="P177" s="298"/>
      <c r="Q177" s="286"/>
      <c r="R177" s="298"/>
      <c r="S177" s="295"/>
      <c r="T177" s="295"/>
      <c r="U177" s="18">
        <v>4</v>
      </c>
      <c r="V177" s="22"/>
      <c r="W177" s="22"/>
      <c r="X177" s="22"/>
      <c r="Y177" s="16"/>
      <c r="Z177" s="16"/>
      <c r="AA177" s="17"/>
      <c r="AB177" s="18"/>
      <c r="AC177" s="332"/>
      <c r="AD177" s="332"/>
      <c r="AE177" s="16"/>
      <c r="AF177" s="16"/>
      <c r="AG177" s="16"/>
      <c r="AH177" s="19" t="str">
        <f>IFERROR(VLOOKUP(AI177,'4.Criterios'!$C$4:$E$8,3,1),"")</f>
        <v/>
      </c>
      <c r="AI177" s="126" t="str">
        <f>IFERROR(IF(AB177="Probabilidad",(AI176*(1-AA177)),IF(AB177="Impacto",AI176,"")),"")</f>
        <v/>
      </c>
      <c r="AJ177" s="19" t="str">
        <f>IFERROR(VLOOKUP(AK177,'4.Criterios'!$C$12:$E$16,3,1),"")</f>
        <v/>
      </c>
      <c r="AK177" s="20" t="str">
        <f>IFERROR(IF(AB177="Impacto",(AK176*(1-AA177)),IF(AB177="Probabilidad",AK176,"")),"")</f>
        <v/>
      </c>
      <c r="AL177" s="19" t="str">
        <f>IFERROR(VLOOKUP(CONCATENATE(AH177,AJ177),Niveles!$B$3:$E$27,4,0),"")</f>
        <v/>
      </c>
      <c r="AM177" s="295"/>
      <c r="AN177" s="329"/>
      <c r="AO177" s="286"/>
      <c r="AP177" s="329"/>
      <c r="AQ177" s="295"/>
      <c r="AR177" s="295"/>
      <c r="AS177" s="16"/>
      <c r="AT177" s="182"/>
      <c r="AU177" s="182"/>
      <c r="AV177" s="130"/>
      <c r="AW177" s="131"/>
      <c r="AX177" s="33"/>
      <c r="AY177" s="41"/>
      <c r="AZ177" s="36"/>
      <c r="BA177" s="33"/>
      <c r="BB177" s="16"/>
      <c r="BC177" s="131"/>
      <c r="BD177" s="33"/>
      <c r="BE177" s="41"/>
      <c r="BF177" s="36"/>
      <c r="BG177" s="33"/>
      <c r="BH177" s="21"/>
    </row>
    <row r="178" spans="1:60" x14ac:dyDescent="0.25">
      <c r="A178" s="335"/>
      <c r="B178" s="338"/>
      <c r="C178" s="301"/>
      <c r="D178" s="341"/>
      <c r="E178" s="283"/>
      <c r="F178" s="283"/>
      <c r="G178" s="14"/>
      <c r="H178" s="283"/>
      <c r="I178" s="344"/>
      <c r="J178" s="301"/>
      <c r="K178" s="289"/>
      <c r="L178" s="289"/>
      <c r="M178" s="301"/>
      <c r="N178" s="292"/>
      <c r="O178" s="295"/>
      <c r="P178" s="298"/>
      <c r="Q178" s="286"/>
      <c r="R178" s="298"/>
      <c r="S178" s="295"/>
      <c r="T178" s="295"/>
      <c r="U178" s="18">
        <v>5</v>
      </c>
      <c r="V178" s="22"/>
      <c r="W178" s="22"/>
      <c r="X178" s="22"/>
      <c r="Y178" s="16"/>
      <c r="Z178" s="16"/>
      <c r="AA178" s="17" t="str">
        <f>IFERROR(VLOOKUP(Y178,'4.Criterios'!$H$4:$J$6,3,0)+VLOOKUP(Z178,'4.Criterios'!$H$7:$J$8,3,0),"")</f>
        <v/>
      </c>
      <c r="AB178" s="18" t="str">
        <f>IFERROR(VLOOKUP(Y178,Niveles!$H$25:$I$27,2,0),"")</f>
        <v/>
      </c>
      <c r="AC178" s="332"/>
      <c r="AD178" s="332"/>
      <c r="AE178" s="16"/>
      <c r="AF178" s="16"/>
      <c r="AG178" s="16"/>
      <c r="AH178" s="19" t="str">
        <f>IFERROR(VLOOKUP(AI178,'4.Criterios'!$C$4:$E$8,3,1),"")</f>
        <v/>
      </c>
      <c r="AI178" s="126" t="str">
        <f>IFERROR(IF(AB178="Probabilidad",(AI177*(1-AA178)),IF(AB178="Impacto",AI177,"")),"")</f>
        <v/>
      </c>
      <c r="AJ178" s="19" t="str">
        <f>IFERROR(VLOOKUP(AK178,'4.Criterios'!$C$12:$E$16,3,1),"")</f>
        <v/>
      </c>
      <c r="AK178" s="20" t="str">
        <f>IFERROR(IF(AB178="Impacto",(AK177*(1-AA178)),IF(AB178="Probabilidad",AK177,"")),"")</f>
        <v/>
      </c>
      <c r="AL178" s="19" t="str">
        <f>IFERROR(VLOOKUP(CONCATENATE(AH178,AJ178),Niveles!$B$3:$E$27,4,0),"")</f>
        <v/>
      </c>
      <c r="AM178" s="295"/>
      <c r="AN178" s="329"/>
      <c r="AO178" s="286"/>
      <c r="AP178" s="329"/>
      <c r="AQ178" s="295"/>
      <c r="AR178" s="295"/>
      <c r="AS178" s="16"/>
      <c r="AT178" s="182"/>
      <c r="AU178" s="182"/>
      <c r="AV178" s="130"/>
      <c r="AW178" s="131"/>
      <c r="AX178" s="33"/>
      <c r="AY178" s="41"/>
      <c r="AZ178" s="36"/>
      <c r="BA178" s="33"/>
      <c r="BB178" s="16"/>
      <c r="BC178" s="131"/>
      <c r="BD178" s="33"/>
      <c r="BE178" s="41"/>
      <c r="BF178" s="36"/>
      <c r="BG178" s="33"/>
      <c r="BH178" s="21"/>
    </row>
    <row r="179" spans="1:60" ht="17.25" thickBot="1" x14ac:dyDescent="0.3">
      <c r="A179" s="336"/>
      <c r="B179" s="339"/>
      <c r="C179" s="302"/>
      <c r="D179" s="342"/>
      <c r="E179" s="284"/>
      <c r="F179" s="284"/>
      <c r="G179" s="23"/>
      <c r="H179" s="284"/>
      <c r="I179" s="345"/>
      <c r="J179" s="302"/>
      <c r="K179" s="290"/>
      <c r="L179" s="290"/>
      <c r="M179" s="302"/>
      <c r="N179" s="293"/>
      <c r="O179" s="296"/>
      <c r="P179" s="299"/>
      <c r="Q179" s="287"/>
      <c r="R179" s="299"/>
      <c r="S179" s="296"/>
      <c r="T179" s="296"/>
      <c r="U179" s="52">
        <v>6</v>
      </c>
      <c r="V179" s="183"/>
      <c r="W179" s="183"/>
      <c r="X179" s="183"/>
      <c r="Y179" s="25"/>
      <c r="Z179" s="25"/>
      <c r="AA179" s="17" t="str">
        <f>IFERROR(VLOOKUP(Y179,'4.Criterios'!$H$4:$J$6,3,0)+VLOOKUP(Z179,'4.Criterios'!$H$7:$J$8,3,0),"")</f>
        <v/>
      </c>
      <c r="AB179" s="18" t="str">
        <f>IFERROR(VLOOKUP(Y179,Niveles!$H$25:$I$27,2,0),"")</f>
        <v/>
      </c>
      <c r="AC179" s="333"/>
      <c r="AD179" s="333"/>
      <c r="AE179" s="25"/>
      <c r="AF179" s="25"/>
      <c r="AG179" s="25"/>
      <c r="AH179" s="26" t="str">
        <f>IFERROR(VLOOKUP(AI179,'4.Criterios'!$C$4:$E$8,3,1),"")</f>
        <v/>
      </c>
      <c r="AI179" s="127" t="str">
        <f>IFERROR(IF(AB179="Probabilidad",(AI178*(1-AA179)),IF(AB179="Impacto",AI178,"")),"")</f>
        <v/>
      </c>
      <c r="AJ179" s="26" t="str">
        <f>IFERROR(VLOOKUP(AK179,'4.Criterios'!$C$12:$E$16,3,1),"")</f>
        <v/>
      </c>
      <c r="AK179" s="27" t="str">
        <f>IFERROR(IF(AB179="Impacto",(AK178*(1-AA179)),IF(AB179="Probabilidad",AK178,"")),"")</f>
        <v/>
      </c>
      <c r="AL179" s="26" t="str">
        <f>IFERROR(VLOOKUP(CONCATENATE(AH179,AJ179),Niveles!$B$3:$E$27,4,0),"")</f>
        <v/>
      </c>
      <c r="AM179" s="296"/>
      <c r="AN179" s="330"/>
      <c r="AO179" s="287"/>
      <c r="AP179" s="330"/>
      <c r="AQ179" s="296"/>
      <c r="AR179" s="296"/>
      <c r="AS179" s="25"/>
      <c r="AT179" s="192"/>
      <c r="AU179" s="192"/>
      <c r="AV179" s="132"/>
      <c r="AW179" s="133"/>
      <c r="AX179" s="34"/>
      <c r="AY179" s="42"/>
      <c r="AZ179" s="37"/>
      <c r="BA179" s="34"/>
      <c r="BB179" s="25"/>
      <c r="BC179" s="133"/>
      <c r="BD179" s="34"/>
      <c r="BE179" s="42"/>
      <c r="BF179" s="37"/>
      <c r="BG179" s="34"/>
      <c r="BH179" s="28"/>
    </row>
    <row r="180" spans="1:60" ht="99" x14ac:dyDescent="0.25">
      <c r="A180" s="334" t="s">
        <v>44</v>
      </c>
      <c r="B180" s="337">
        <v>3</v>
      </c>
      <c r="C180" s="300" t="s">
        <v>188</v>
      </c>
      <c r="D180" s="340" t="s">
        <v>465</v>
      </c>
      <c r="E180" s="282" t="s">
        <v>232</v>
      </c>
      <c r="F180" s="282" t="s">
        <v>466</v>
      </c>
      <c r="G180" s="6" t="s">
        <v>467</v>
      </c>
      <c r="H180" s="282" t="str">
        <f>+CONCATENATE(E180," del ",D180)</f>
        <v>pérdida de disponibilidad del SISTEMA INTEGRADO DE GESTIÓN / S.I.G / Gestión seguridad de la información (SGSI)</v>
      </c>
      <c r="I180" s="343" t="str">
        <f>IF(F180&lt;&gt;"","Las vulnerabilidades de la columna anterior, pueden facilitar "&amp;F180&amp;" generando "&amp;E180&amp;" de "&amp;D180,"")</f>
        <v>Las vulnerabilidades de la columna anterior, pueden facilitar Eventos que puedan desencadenar incidentes cuyo impacto genera daños o pérdidas en los activos de información críticos generando pérdida de disponibilidad de SISTEMA INTEGRADO DE GESTIÓN / S.I.G / Gestión seguridad de la información (SGSI)</v>
      </c>
      <c r="J180" s="300" t="s">
        <v>258</v>
      </c>
      <c r="K180" s="288">
        <v>8760</v>
      </c>
      <c r="L180" s="288" t="s">
        <v>224</v>
      </c>
      <c r="M180" s="300" t="s">
        <v>194</v>
      </c>
      <c r="N180" s="291" t="s">
        <v>195</v>
      </c>
      <c r="O180" s="294" t="str">
        <f>IFERROR(VLOOKUP(P180,'4.Criterios'!$D$4:$E$8,2,0),"")</f>
        <v>Muy Alta</v>
      </c>
      <c r="P180" s="297">
        <f>IF(K180&lt;&gt;"",VLOOKUP(K180,'4.Criterios'!$A$4:$E$8,4,1),"")</f>
        <v>1</v>
      </c>
      <c r="Q180" s="285" t="str">
        <f>IFERROR(VLOOKUP(R180,'4.Criterios'!$D$12:$E$16,2,0),"")</f>
        <v>Catastrófico</v>
      </c>
      <c r="R180" s="297">
        <f>IFERROR(IF(M180='4.Criterios'!$A$10,VLOOKUP(N180,'4.Criterios'!$A$12:$E$16,4,0),IF(M180='4.Criterios'!$B$10,VLOOKUP(N180,'4.Criterios'!$B$12:$E$16,3,0),"")),)</f>
        <v>1</v>
      </c>
      <c r="S180" s="294" t="str">
        <f>IFERROR(VLOOKUP(CONCATENATE(O180,Q180),Niveles!$B$3:$E$27,4,0),"")</f>
        <v>Extremo</v>
      </c>
      <c r="T180" s="294">
        <f>IFERROR(VLOOKUP(CONCATENATE(O180,Q180),Niveles!$B$3:$F$27,5,0),"")</f>
        <v>25</v>
      </c>
      <c r="U180" s="10">
        <v>1</v>
      </c>
      <c r="V180" s="180" t="s">
        <v>196</v>
      </c>
      <c r="W180" s="180" t="s">
        <v>468</v>
      </c>
      <c r="X180" s="180" t="s">
        <v>469</v>
      </c>
      <c r="Y180" s="8" t="s">
        <v>38</v>
      </c>
      <c r="Z180" s="8" t="s">
        <v>199</v>
      </c>
      <c r="AA180" s="9">
        <f>IFERROR(VLOOKUP(Y180,'4.Criterios'!$H$4:$J$6,3,0)+VLOOKUP(Z180,'4.Criterios'!$H$7:$J$8,3,0),"")</f>
        <v>0.4</v>
      </c>
      <c r="AB180" s="10" t="str">
        <f>IFERROR(VLOOKUP(Y180,Niveles!$H$25:$I$27,2,0),"")</f>
        <v>Probabilidad</v>
      </c>
      <c r="AC180" s="331">
        <f ca="1">IFERROR(P180-AN180,"")</f>
        <v>0.9244</v>
      </c>
      <c r="AD180" s="331">
        <f ca="1">IFERROR(R180-AP180,"")</f>
        <v>0</v>
      </c>
      <c r="AE180" s="8" t="s">
        <v>200</v>
      </c>
      <c r="AF180" s="8" t="s">
        <v>216</v>
      </c>
      <c r="AG180" s="8" t="s">
        <v>202</v>
      </c>
      <c r="AH180" s="11" t="str">
        <f>IFERROR(VLOOKUP(AI180,'4.Criterios'!$C$4:$E$8,3,1),"")</f>
        <v>Media</v>
      </c>
      <c r="AI180" s="125">
        <f>IFERROR(IF(AB180="Probabilidad",(P180*(1-AA180)),IF(AB180="Impacto",P180,"")),"")</f>
        <v>0.6</v>
      </c>
      <c r="AJ180" s="11" t="str">
        <f>IFERROR(VLOOKUP(AK180,'4.Criterios'!$C$12:$E$16,3,1),"")</f>
        <v>Catastrófico</v>
      </c>
      <c r="AK180" s="12">
        <f>IFERROR(IF(AB180="Impacto",(R180*(1-AA180)),IF(AB180="Probabilidad",R180,"")),"")</f>
        <v>1</v>
      </c>
      <c r="AL180" s="11" t="str">
        <f>IFERROR(VLOOKUP(CONCATENATE(AH180,AJ180),Niveles!$B$3:$E$27,4,0),"")</f>
        <v>Extremo</v>
      </c>
      <c r="AM180" s="294" t="str">
        <f ca="1">OFFSET(AH179,6-COUNTBLANK(AH180:AH185),0,1,1)</f>
        <v>Muy Baja</v>
      </c>
      <c r="AN180" s="328">
        <f ca="1">OFFSET(AI179,6-COUNTBLANK(AI180:AI185),0,1,1)</f>
        <v>7.5600000000000001E-2</v>
      </c>
      <c r="AO180" s="285" t="str">
        <f ca="1">OFFSET(AJ179,6-COUNTBLANK(AJ180:AJ185),0,1,1)</f>
        <v>Catastrófico</v>
      </c>
      <c r="AP180" s="328">
        <f ca="1">OFFSET(AK179,6-COUNTBLANK(AK180:AK185),0,1,1)</f>
        <v>1</v>
      </c>
      <c r="AQ180" s="294" t="str">
        <f ca="1">OFFSET(AL179,6-COUNTBLANK(AL180:AL185),0,1,1)</f>
        <v>Extremo</v>
      </c>
      <c r="AR180" s="294">
        <f ca="1">IFERROR(VLOOKUP(CONCATENATE(AM180,AO180),Niveles!$B$3:$F$27,5,0),"")</f>
        <v>21</v>
      </c>
      <c r="AS180" s="8" t="s">
        <v>203</v>
      </c>
      <c r="AT180" s="181" t="s">
        <v>873</v>
      </c>
      <c r="AU180" s="181" t="s">
        <v>470</v>
      </c>
      <c r="AV180" s="128">
        <v>44926</v>
      </c>
      <c r="AW180" s="129"/>
      <c r="AX180" s="32"/>
      <c r="AY180" s="43"/>
      <c r="AZ180" s="35"/>
      <c r="BA180" s="32"/>
      <c r="BB180" s="8"/>
      <c r="BC180" s="129"/>
      <c r="BD180" s="32"/>
      <c r="BE180" s="43"/>
      <c r="BF180" s="35"/>
      <c r="BG180" s="32"/>
      <c r="BH180" s="13"/>
    </row>
    <row r="181" spans="1:60" ht="66" x14ac:dyDescent="0.25">
      <c r="A181" s="335"/>
      <c r="B181" s="338"/>
      <c r="C181" s="301"/>
      <c r="D181" s="341"/>
      <c r="E181" s="283"/>
      <c r="F181" s="283"/>
      <c r="G181" s="14" t="s">
        <v>471</v>
      </c>
      <c r="H181" s="283"/>
      <c r="I181" s="344"/>
      <c r="J181" s="301"/>
      <c r="K181" s="289"/>
      <c r="L181" s="289"/>
      <c r="M181" s="301"/>
      <c r="N181" s="292"/>
      <c r="O181" s="295"/>
      <c r="P181" s="298"/>
      <c r="Q181" s="286"/>
      <c r="R181" s="298"/>
      <c r="S181" s="295"/>
      <c r="T181" s="295"/>
      <c r="U181" s="18">
        <v>2</v>
      </c>
      <c r="V181" s="22" t="s">
        <v>472</v>
      </c>
      <c r="W181" s="22" t="s">
        <v>473</v>
      </c>
      <c r="X181" s="22" t="s">
        <v>474</v>
      </c>
      <c r="Y181" s="16" t="s">
        <v>38</v>
      </c>
      <c r="Z181" s="16" t="s">
        <v>199</v>
      </c>
      <c r="AA181" s="17">
        <f>IFERROR(VLOOKUP(Y181,'4.Criterios'!$H$4:$J$6,3,0)+VLOOKUP(Z181,'4.Criterios'!$H$7:$J$8,3,0),"")</f>
        <v>0.4</v>
      </c>
      <c r="AB181" s="18" t="str">
        <f>IFERROR(VLOOKUP(Y181,Niveles!$H$25:$I$27,2,0),"")</f>
        <v>Probabilidad</v>
      </c>
      <c r="AC181" s="332"/>
      <c r="AD181" s="332"/>
      <c r="AE181" s="16" t="s">
        <v>200</v>
      </c>
      <c r="AF181" s="16" t="s">
        <v>201</v>
      </c>
      <c r="AG181" s="16" t="s">
        <v>202</v>
      </c>
      <c r="AH181" s="19" t="str">
        <f>IFERROR(VLOOKUP(AI181,'4.Criterios'!$C$4:$E$8,3,1),"")</f>
        <v>Baja</v>
      </c>
      <c r="AI181" s="126">
        <f>IFERROR(IF(AB181="Probabilidad",(AI180*(1-AA181)),IF(AB181="Impacto",AI180,"")),"")</f>
        <v>0.36</v>
      </c>
      <c r="AJ181" s="19" t="str">
        <f>IFERROR(VLOOKUP(AK181,'4.Criterios'!$C$12:$E$16,3,1),"")</f>
        <v>Catastrófico</v>
      </c>
      <c r="AK181" s="20">
        <f>IFERROR(IF(AB181="Impacto",(AK180*(1-AA181)),IF(AB181="Probabilidad",AK180,"")),"")</f>
        <v>1</v>
      </c>
      <c r="AL181" s="19" t="str">
        <f>IFERROR(VLOOKUP(CONCATENATE(AH181,AJ181),Niveles!$B$3:$E$27,4,0),"")</f>
        <v>Extremo</v>
      </c>
      <c r="AM181" s="295"/>
      <c r="AN181" s="329"/>
      <c r="AO181" s="286"/>
      <c r="AP181" s="329"/>
      <c r="AQ181" s="295"/>
      <c r="AR181" s="295"/>
      <c r="AS181" s="16" t="s">
        <v>203</v>
      </c>
      <c r="AT181" s="182" t="s">
        <v>475</v>
      </c>
      <c r="AU181" s="182" t="s">
        <v>470</v>
      </c>
      <c r="AV181" s="130">
        <v>44926</v>
      </c>
      <c r="AW181" s="131"/>
      <c r="AX181" s="33"/>
      <c r="AY181" s="41"/>
      <c r="AZ181" s="36"/>
      <c r="BA181" s="33"/>
      <c r="BB181" s="16"/>
      <c r="BC181" s="131"/>
      <c r="BD181" s="33"/>
      <c r="BE181" s="41"/>
      <c r="BF181" s="36"/>
      <c r="BG181" s="33"/>
      <c r="BH181" s="21"/>
    </row>
    <row r="182" spans="1:60" ht="82.5" x14ac:dyDescent="0.25">
      <c r="A182" s="335"/>
      <c r="B182" s="338"/>
      <c r="C182" s="301"/>
      <c r="D182" s="341"/>
      <c r="E182" s="283"/>
      <c r="F182" s="283"/>
      <c r="G182" s="14" t="s">
        <v>476</v>
      </c>
      <c r="H182" s="283"/>
      <c r="I182" s="344"/>
      <c r="J182" s="301"/>
      <c r="K182" s="289"/>
      <c r="L182" s="289"/>
      <c r="M182" s="301"/>
      <c r="N182" s="292"/>
      <c r="O182" s="295"/>
      <c r="P182" s="298"/>
      <c r="Q182" s="286"/>
      <c r="R182" s="298"/>
      <c r="S182" s="295"/>
      <c r="T182" s="295"/>
      <c r="U182" s="18">
        <v>3</v>
      </c>
      <c r="V182" s="22" t="s">
        <v>472</v>
      </c>
      <c r="W182" s="22" t="s">
        <v>477</v>
      </c>
      <c r="X182" s="22" t="s">
        <v>478</v>
      </c>
      <c r="Y182" s="16" t="s">
        <v>38</v>
      </c>
      <c r="Z182" s="16" t="s">
        <v>227</v>
      </c>
      <c r="AA182" s="17">
        <f>IFERROR(VLOOKUP(Y182,'4.Criterios'!$H$4:$J$6,3,0)+VLOOKUP(Z182,'4.Criterios'!$H$7:$J$8,3,0),"")</f>
        <v>0.5</v>
      </c>
      <c r="AB182" s="18" t="str">
        <f>IFERROR(VLOOKUP(Y182,Niveles!$H$25:$I$27,2,0),"")</f>
        <v>Probabilidad</v>
      </c>
      <c r="AC182" s="332"/>
      <c r="AD182" s="332"/>
      <c r="AE182" s="16" t="s">
        <v>200</v>
      </c>
      <c r="AF182" s="16" t="s">
        <v>216</v>
      </c>
      <c r="AG182" s="16" t="s">
        <v>202</v>
      </c>
      <c r="AH182" s="19" t="str">
        <f>IFERROR(VLOOKUP(AI182,'4.Criterios'!$C$4:$E$8,3,1),"")</f>
        <v>Muy Baja</v>
      </c>
      <c r="AI182" s="126">
        <f>IFERROR(IF(AB182="Probabilidad",(AI181*(1-AA182)),IF(AB182="Impacto",AI181,"")),"")</f>
        <v>0.18</v>
      </c>
      <c r="AJ182" s="19" t="str">
        <f>IFERROR(VLOOKUP(AK182,'4.Criterios'!$C$12:$E$16,3,1),"")</f>
        <v>Catastrófico</v>
      </c>
      <c r="AK182" s="20">
        <f>IFERROR(IF(AB182="Impacto",(AK181*(1-AA182)),IF(AB182="Probabilidad",AK181,"")),"")</f>
        <v>1</v>
      </c>
      <c r="AL182" s="19" t="str">
        <f>IFERROR(VLOOKUP(CONCATENATE(AH182,AJ182),Niveles!$B$3:$E$27,4,0),"")</f>
        <v>Extremo</v>
      </c>
      <c r="AM182" s="295"/>
      <c r="AN182" s="329"/>
      <c r="AO182" s="286"/>
      <c r="AP182" s="329"/>
      <c r="AQ182" s="295"/>
      <c r="AR182" s="295"/>
      <c r="AS182" s="16" t="s">
        <v>203</v>
      </c>
      <c r="AT182" s="182" t="s">
        <v>479</v>
      </c>
      <c r="AU182" s="182" t="s">
        <v>470</v>
      </c>
      <c r="AV182" s="130">
        <v>44926</v>
      </c>
      <c r="AW182" s="131"/>
      <c r="AX182" s="33"/>
      <c r="AY182" s="41"/>
      <c r="AZ182" s="36"/>
      <c r="BA182" s="33"/>
      <c r="BB182" s="16"/>
      <c r="BC182" s="131"/>
      <c r="BD182" s="33"/>
      <c r="BE182" s="41"/>
      <c r="BF182" s="36"/>
      <c r="BG182" s="33"/>
      <c r="BH182" s="21"/>
    </row>
    <row r="183" spans="1:60" ht="99" x14ac:dyDescent="0.25">
      <c r="A183" s="335"/>
      <c r="B183" s="338"/>
      <c r="C183" s="301"/>
      <c r="D183" s="341"/>
      <c r="E183" s="283"/>
      <c r="F183" s="283"/>
      <c r="G183" s="14" t="s">
        <v>480</v>
      </c>
      <c r="H183" s="283"/>
      <c r="I183" s="344"/>
      <c r="J183" s="301"/>
      <c r="K183" s="289"/>
      <c r="L183" s="289"/>
      <c r="M183" s="301"/>
      <c r="N183" s="292"/>
      <c r="O183" s="295"/>
      <c r="P183" s="298"/>
      <c r="Q183" s="286"/>
      <c r="R183" s="298"/>
      <c r="S183" s="295"/>
      <c r="T183" s="295"/>
      <c r="U183" s="18">
        <v>4</v>
      </c>
      <c r="V183" s="22" t="s">
        <v>472</v>
      </c>
      <c r="W183" s="22" t="s">
        <v>481</v>
      </c>
      <c r="X183" s="22" t="s">
        <v>482</v>
      </c>
      <c r="Y183" s="16" t="s">
        <v>38</v>
      </c>
      <c r="Z183" s="16" t="s">
        <v>199</v>
      </c>
      <c r="AA183" s="17">
        <f>IFERROR(VLOOKUP(Y183,'4.Criterios'!$H$4:$J$6,3,0)+VLOOKUP(Z183,'4.Criterios'!$H$7:$J$8,3,0),"")</f>
        <v>0.4</v>
      </c>
      <c r="AB183" s="18" t="str">
        <f>IFERROR(VLOOKUP(Y183,Niveles!$H$25:$I$27,2,0),"")</f>
        <v>Probabilidad</v>
      </c>
      <c r="AC183" s="332"/>
      <c r="AD183" s="332"/>
      <c r="AE183" s="16" t="s">
        <v>200</v>
      </c>
      <c r="AF183" s="16" t="s">
        <v>216</v>
      </c>
      <c r="AG183" s="16" t="s">
        <v>202</v>
      </c>
      <c r="AH183" s="19" t="str">
        <f>IFERROR(VLOOKUP(AI183,'4.Criterios'!$C$4:$E$8,3,1),"")</f>
        <v>Muy Baja</v>
      </c>
      <c r="AI183" s="126">
        <f>IFERROR(IF(AB183="Probabilidad",(AI182*(1-AA183)),IF(AB183="Impacto",AI182,"")),"")</f>
        <v>0.108</v>
      </c>
      <c r="AJ183" s="19" t="str">
        <f>IFERROR(VLOOKUP(AK183,'4.Criterios'!$C$12:$E$16,3,1),"")</f>
        <v>Catastrófico</v>
      </c>
      <c r="AK183" s="20">
        <f>IFERROR(IF(AB183="Impacto",(AK182*(1-AA183)),IF(AB183="Probabilidad",AK182,"")),"")</f>
        <v>1</v>
      </c>
      <c r="AL183" s="19" t="str">
        <f>IFERROR(VLOOKUP(CONCATENATE(AH183,AJ183),Niveles!$B$3:$E$27,4,0),"")</f>
        <v>Extremo</v>
      </c>
      <c r="AM183" s="295"/>
      <c r="AN183" s="329"/>
      <c r="AO183" s="286"/>
      <c r="AP183" s="329"/>
      <c r="AQ183" s="295"/>
      <c r="AR183" s="295"/>
      <c r="AS183" s="16" t="s">
        <v>228</v>
      </c>
      <c r="AT183" s="182" t="s">
        <v>483</v>
      </c>
      <c r="AU183" s="182" t="s">
        <v>484</v>
      </c>
      <c r="AV183" s="130">
        <v>45015</v>
      </c>
      <c r="AW183" s="131"/>
      <c r="AX183" s="33"/>
      <c r="AY183" s="41"/>
      <c r="AZ183" s="36"/>
      <c r="BA183" s="33"/>
      <c r="BB183" s="16"/>
      <c r="BC183" s="131"/>
      <c r="BD183" s="33"/>
      <c r="BE183" s="41"/>
      <c r="BF183" s="36"/>
      <c r="BG183" s="33"/>
      <c r="BH183" s="21"/>
    </row>
    <row r="184" spans="1:60" ht="99" x14ac:dyDescent="0.25">
      <c r="A184" s="335"/>
      <c r="B184" s="338"/>
      <c r="C184" s="301"/>
      <c r="D184" s="341"/>
      <c r="E184" s="283"/>
      <c r="F184" s="283"/>
      <c r="G184" s="14" t="s">
        <v>485</v>
      </c>
      <c r="H184" s="283"/>
      <c r="I184" s="344"/>
      <c r="J184" s="301"/>
      <c r="K184" s="289"/>
      <c r="L184" s="289"/>
      <c r="M184" s="301"/>
      <c r="N184" s="292"/>
      <c r="O184" s="295"/>
      <c r="P184" s="298"/>
      <c r="Q184" s="286"/>
      <c r="R184" s="298"/>
      <c r="S184" s="295"/>
      <c r="T184" s="295"/>
      <c r="U184" s="18">
        <v>5</v>
      </c>
      <c r="V184" s="22" t="s">
        <v>472</v>
      </c>
      <c r="W184" s="22" t="s">
        <v>486</v>
      </c>
      <c r="X184" s="22" t="s">
        <v>487</v>
      </c>
      <c r="Y184" s="16" t="s">
        <v>39</v>
      </c>
      <c r="Z184" s="16" t="s">
        <v>199</v>
      </c>
      <c r="AA184" s="17">
        <f>IFERROR(VLOOKUP(Y184,'4.Criterios'!$H$4:$J$6,3,0)+VLOOKUP(Z184,'4.Criterios'!$H$7:$J$8,3,0),"")</f>
        <v>0.3</v>
      </c>
      <c r="AB184" s="18" t="str">
        <f>IFERROR(VLOOKUP(Y184,Niveles!$H$25:$I$27,2,0),"")</f>
        <v>Probabilidad</v>
      </c>
      <c r="AC184" s="332"/>
      <c r="AD184" s="332"/>
      <c r="AE184" s="16" t="s">
        <v>246</v>
      </c>
      <c r="AF184" s="16" t="s">
        <v>216</v>
      </c>
      <c r="AG184" s="16" t="s">
        <v>247</v>
      </c>
      <c r="AH184" s="19" t="str">
        <f>IFERROR(VLOOKUP(AI184,'4.Criterios'!$C$4:$E$8,3,1),"")</f>
        <v>Muy Baja</v>
      </c>
      <c r="AI184" s="126">
        <f>IFERROR(IF(AB184="Probabilidad",(AI183*(1-AA184)),IF(AB184="Impacto",AI183,"")),"")</f>
        <v>7.5600000000000001E-2</v>
      </c>
      <c r="AJ184" s="19" t="str">
        <f>IFERROR(VLOOKUP(AK184,'4.Criterios'!$C$12:$E$16,3,1),"")</f>
        <v>Catastrófico</v>
      </c>
      <c r="AK184" s="20">
        <f>IFERROR(IF(AB184="Impacto",(AK183*(1-AA184)),IF(AB184="Probabilidad",AK183,"")),"")</f>
        <v>1</v>
      </c>
      <c r="AL184" s="19" t="str">
        <f>IFERROR(VLOOKUP(CONCATENATE(AH184,AJ184),Niveles!$B$3:$E$27,4,0),"")</f>
        <v>Extremo</v>
      </c>
      <c r="AM184" s="295"/>
      <c r="AN184" s="329"/>
      <c r="AO184" s="286"/>
      <c r="AP184" s="329"/>
      <c r="AQ184" s="295"/>
      <c r="AR184" s="295"/>
      <c r="AS184" s="16" t="s">
        <v>228</v>
      </c>
      <c r="AT184" s="182" t="s">
        <v>874</v>
      </c>
      <c r="AU184" s="182" t="s">
        <v>470</v>
      </c>
      <c r="AV184" s="130">
        <v>44926</v>
      </c>
      <c r="AW184" s="131"/>
      <c r="AX184" s="33"/>
      <c r="AY184" s="41"/>
      <c r="AZ184" s="36"/>
      <c r="BA184" s="33"/>
      <c r="BB184" s="16"/>
      <c r="BC184" s="131"/>
      <c r="BD184" s="33"/>
      <c r="BE184" s="41"/>
      <c r="BF184" s="36"/>
      <c r="BG184" s="33"/>
      <c r="BH184" s="21"/>
    </row>
    <row r="185" spans="1:60" ht="17.25" thickBot="1" x14ac:dyDescent="0.3">
      <c r="A185" s="336"/>
      <c r="B185" s="339"/>
      <c r="C185" s="302"/>
      <c r="D185" s="342"/>
      <c r="E185" s="284"/>
      <c r="F185" s="284"/>
      <c r="G185" s="23"/>
      <c r="H185" s="284"/>
      <c r="I185" s="345"/>
      <c r="J185" s="302"/>
      <c r="K185" s="290"/>
      <c r="L185" s="290"/>
      <c r="M185" s="302"/>
      <c r="N185" s="293"/>
      <c r="O185" s="296"/>
      <c r="P185" s="299"/>
      <c r="Q185" s="287"/>
      <c r="R185" s="299"/>
      <c r="S185" s="296"/>
      <c r="T185" s="296"/>
      <c r="U185" s="52">
        <v>6</v>
      </c>
      <c r="V185" s="183"/>
      <c r="W185" s="183"/>
      <c r="X185" s="183"/>
      <c r="Y185" s="25"/>
      <c r="Z185" s="25"/>
      <c r="AA185" s="17"/>
      <c r="AB185" s="18"/>
      <c r="AC185" s="333"/>
      <c r="AD185" s="333"/>
      <c r="AE185" s="25"/>
      <c r="AF185" s="25"/>
      <c r="AG185" s="25"/>
      <c r="AH185" s="26" t="str">
        <f>IFERROR(VLOOKUP(AI185,'4.Criterios'!$C$4:$E$8,3,1),"")</f>
        <v/>
      </c>
      <c r="AI185" s="127" t="str">
        <f>IFERROR(IF(AB185="Probabilidad",(AI184*(1-AA185)),IF(AB185="Impacto",AI184,"")),"")</f>
        <v/>
      </c>
      <c r="AJ185" s="26" t="str">
        <f>IFERROR(VLOOKUP(AK185,'4.Criterios'!$C$12:$E$16,3,1),"")</f>
        <v/>
      </c>
      <c r="AK185" s="27" t="str">
        <f>IFERROR(IF(AB185="Impacto",(AK184*(1-AA185)),IF(AB185="Probabilidad",AK184,"")),"")</f>
        <v/>
      </c>
      <c r="AL185" s="26" t="str">
        <f>IFERROR(VLOOKUP(CONCATENATE(AH185,AJ185),Niveles!$B$3:$E$27,4,0),"")</f>
        <v/>
      </c>
      <c r="AM185" s="296"/>
      <c r="AN185" s="330"/>
      <c r="AO185" s="287"/>
      <c r="AP185" s="330"/>
      <c r="AQ185" s="296"/>
      <c r="AR185" s="296"/>
      <c r="AS185" s="25"/>
      <c r="AT185" s="192"/>
      <c r="AU185" s="192"/>
      <c r="AV185" s="132"/>
      <c r="AW185" s="133"/>
      <c r="AX185" s="34"/>
      <c r="AY185" s="42"/>
      <c r="AZ185" s="37"/>
      <c r="BA185" s="34"/>
      <c r="BB185" s="25"/>
      <c r="BC185" s="133"/>
      <c r="BD185" s="34"/>
      <c r="BE185" s="42"/>
      <c r="BF185" s="37"/>
      <c r="BG185" s="34"/>
      <c r="BH185" s="28"/>
    </row>
    <row r="186" spans="1:60" ht="116.25" customHeight="1" x14ac:dyDescent="0.25">
      <c r="A186" s="334" t="s">
        <v>44</v>
      </c>
      <c r="B186" s="337">
        <v>4</v>
      </c>
      <c r="C186" s="300" t="s">
        <v>188</v>
      </c>
      <c r="D186" s="340" t="s">
        <v>488</v>
      </c>
      <c r="E186" s="282" t="s">
        <v>232</v>
      </c>
      <c r="F186" s="282" t="s">
        <v>489</v>
      </c>
      <c r="G186" s="14" t="s">
        <v>490</v>
      </c>
      <c r="H186" s="282" t="str">
        <f>+CONCATENATE(E186," del ",D186)</f>
        <v>pérdida de disponibilidad del SISTEMA DE GESTIÓN DE CALIDAD (SIG)</v>
      </c>
      <c r="I186" s="343" t="str">
        <f>IF(F186&lt;&gt;"","Las vulnerabilidades de la columna anterior, pueden facilitar "&amp;F186&amp;" generando "&amp;E186&amp;" de "&amp;D186,"")</f>
        <v>Las vulnerabilidades de la columna anterior, pueden facilitar Información institucional no controlada  generando pérdida de disponibilidad de SISTEMA DE GESTIÓN DE CALIDAD (SIG)</v>
      </c>
      <c r="J186" s="300" t="s">
        <v>192</v>
      </c>
      <c r="K186" s="288">
        <v>384</v>
      </c>
      <c r="L186" s="288" t="s">
        <v>224</v>
      </c>
      <c r="M186" s="300" t="s">
        <v>194</v>
      </c>
      <c r="N186" s="291" t="s">
        <v>212</v>
      </c>
      <c r="O186" s="294" t="str">
        <f>IFERROR(VLOOKUP(P186,'4.Criterios'!$D$4:$E$8,2,0),"")</f>
        <v>Media</v>
      </c>
      <c r="P186" s="297">
        <f>IF(K186&lt;&gt;"",VLOOKUP(K186,'4.Criterios'!$A$4:$E$8,4,1),"")</f>
        <v>0.6</v>
      </c>
      <c r="Q186" s="285" t="str">
        <f>IFERROR(VLOOKUP(R186,'4.Criterios'!$D$12:$E$16,2,0),"")</f>
        <v>Moderado</v>
      </c>
      <c r="R186" s="297">
        <f>IFERROR(IF(M186='4.Criterios'!$A$10,VLOOKUP(N186,'4.Criterios'!$A$12:$E$16,4,0),IF(M186='4.Criterios'!$B$10,VLOOKUP(N186,'4.Criterios'!$B$12:$E$16,3,0),"")),)</f>
        <v>0.6</v>
      </c>
      <c r="S186" s="294" t="str">
        <f>IFERROR(VLOOKUP(CONCATENATE(O186,Q186),Niveles!$B$3:$E$27,4,0),"")</f>
        <v>Moderado</v>
      </c>
      <c r="T186" s="294">
        <f>IFERROR(VLOOKUP(CONCATENATE(O186,Q186),Niveles!$B$3:$F$27,5,0),"")</f>
        <v>11</v>
      </c>
      <c r="U186" s="10">
        <v>1</v>
      </c>
      <c r="V186" s="22" t="s">
        <v>491</v>
      </c>
      <c r="W186" s="180" t="s">
        <v>492</v>
      </c>
      <c r="X186" s="180" t="s">
        <v>875</v>
      </c>
      <c r="Y186" s="8" t="s">
        <v>40</v>
      </c>
      <c r="Z186" s="8" t="s">
        <v>199</v>
      </c>
      <c r="AA186" s="9">
        <f>IFERROR(VLOOKUP(Y186,'4.Criterios'!$H$4:$J$6,3,0)+VLOOKUP(Z186,'4.Criterios'!$H$7:$J$8,3,0),"")</f>
        <v>0.25</v>
      </c>
      <c r="AB186" s="10" t="str">
        <f>IFERROR(VLOOKUP(Y186,Niveles!$H$25:$I$27,2,0),"")</f>
        <v>Impacto</v>
      </c>
      <c r="AC186" s="331">
        <f ca="1">IFERROR(P186-AN186,"")</f>
        <v>0</v>
      </c>
      <c r="AD186" s="331">
        <f ca="1">IFERROR(R186-AP186,"")</f>
        <v>0.15000000000000002</v>
      </c>
      <c r="AE186" s="8" t="s">
        <v>200</v>
      </c>
      <c r="AF186" s="8" t="s">
        <v>201</v>
      </c>
      <c r="AG186" s="8" t="s">
        <v>202</v>
      </c>
      <c r="AH186" s="11" t="str">
        <f>IFERROR(VLOOKUP(AI186,'4.Criterios'!$C$4:$E$8,3,1),"")</f>
        <v>Media</v>
      </c>
      <c r="AI186" s="125">
        <f>IFERROR(IF(AB186="Probabilidad",(P186*(1-AA186)),IF(AB186="Impacto",P186,"")),"")</f>
        <v>0.6</v>
      </c>
      <c r="AJ186" s="11" t="str">
        <f>IFERROR(VLOOKUP(AK186,'4.Criterios'!$C$12:$E$16,3,1),"")</f>
        <v>Moderado</v>
      </c>
      <c r="AK186" s="12">
        <f>IFERROR(IF(AB186="Impacto",(R186*(1-AA186)),IF(AB186="Probabilidad",R186,"")),"")</f>
        <v>0.44999999999999996</v>
      </c>
      <c r="AL186" s="11" t="str">
        <f>IFERROR(VLOOKUP(CONCATENATE(AH186,AJ186),Niveles!$B$3:$E$27,4,0),"")</f>
        <v>Moderado</v>
      </c>
      <c r="AM186" s="294" t="str">
        <f ca="1">OFFSET(AH185,6-COUNTBLANK(AH186:AH191),0,1,1)</f>
        <v>Media</v>
      </c>
      <c r="AN186" s="328">
        <f ca="1">OFFSET(AI185,6-COUNTBLANK(AI186:AI191),0,1,1)</f>
        <v>0.6</v>
      </c>
      <c r="AO186" s="285" t="str">
        <f ca="1">OFFSET(AJ185,6-COUNTBLANK(AJ186:AJ191),0,1,1)</f>
        <v>Moderado</v>
      </c>
      <c r="AP186" s="328">
        <f ca="1">OFFSET(AK185,6-COUNTBLANK(AK186:AK191),0,1,1)</f>
        <v>0.44999999999999996</v>
      </c>
      <c r="AQ186" s="294" t="str">
        <f ca="1">OFFSET(AL185,6-COUNTBLANK(AL186:AL191),0,1,1)</f>
        <v>Moderado</v>
      </c>
      <c r="AR186" s="294">
        <f ca="1">IFERROR(VLOOKUP(CONCATENATE(AM186,AO186),Niveles!$B$3:$F$27,5,0),"")</f>
        <v>11</v>
      </c>
      <c r="AS186" s="8" t="s">
        <v>203</v>
      </c>
      <c r="AT186" s="181" t="s">
        <v>493</v>
      </c>
      <c r="AU186" s="181" t="s">
        <v>494</v>
      </c>
      <c r="AV186" s="128">
        <v>44392</v>
      </c>
      <c r="AW186" s="129"/>
      <c r="AX186" s="32"/>
      <c r="AY186" s="43"/>
      <c r="AZ186" s="35"/>
      <c r="BA186" s="33"/>
      <c r="BB186" s="181"/>
      <c r="BC186" s="129"/>
      <c r="BD186" s="32"/>
      <c r="BE186" s="43"/>
      <c r="BF186" s="35"/>
      <c r="BG186" s="32"/>
      <c r="BH186" s="13"/>
    </row>
    <row r="187" spans="1:60" ht="82.5" x14ac:dyDescent="0.25">
      <c r="A187" s="335"/>
      <c r="B187" s="338"/>
      <c r="C187" s="301"/>
      <c r="D187" s="341"/>
      <c r="E187" s="283"/>
      <c r="F187" s="283"/>
      <c r="G187" s="14"/>
      <c r="H187" s="283"/>
      <c r="I187" s="344"/>
      <c r="J187" s="301"/>
      <c r="K187" s="289"/>
      <c r="L187" s="289"/>
      <c r="M187" s="301"/>
      <c r="N187" s="292"/>
      <c r="O187" s="295"/>
      <c r="P187" s="298"/>
      <c r="Q187" s="286"/>
      <c r="R187" s="298"/>
      <c r="S187" s="295"/>
      <c r="T187" s="295"/>
      <c r="U187" s="18">
        <v>2</v>
      </c>
      <c r="V187" s="22"/>
      <c r="W187" s="22"/>
      <c r="X187" s="22"/>
      <c r="Y187" s="16"/>
      <c r="Z187" s="16"/>
      <c r="AA187" s="17"/>
      <c r="AB187" s="18"/>
      <c r="AC187" s="332"/>
      <c r="AD187" s="332"/>
      <c r="AE187" s="16"/>
      <c r="AF187" s="16"/>
      <c r="AG187" s="16"/>
      <c r="AH187" s="19" t="str">
        <f>IFERROR(VLOOKUP(AI187,'4.Criterios'!$C$4:$E$8,3,1),"")</f>
        <v/>
      </c>
      <c r="AI187" s="126" t="str">
        <f>IFERROR(IF(AB187="Probabilidad",(AI186*(1-AA187)),IF(AB187="Impacto",AI186,"")),"")</f>
        <v/>
      </c>
      <c r="AJ187" s="19" t="str">
        <f>IFERROR(VLOOKUP(AK187,'4.Criterios'!$C$12:$E$16,3,1),"")</f>
        <v/>
      </c>
      <c r="AK187" s="20" t="str">
        <f>IFERROR(IF(AB187="Impacto",(AK186*(1-AA187)),IF(AB187="Probabilidad",AK186,"")),"")</f>
        <v/>
      </c>
      <c r="AL187" s="19" t="str">
        <f>IFERROR(VLOOKUP(CONCATENATE(AH187,AJ187),Niveles!$B$3:$E$27,4,0),"")</f>
        <v/>
      </c>
      <c r="AM187" s="295"/>
      <c r="AN187" s="329"/>
      <c r="AO187" s="286"/>
      <c r="AP187" s="329"/>
      <c r="AQ187" s="295"/>
      <c r="AR187" s="295"/>
      <c r="AS187" s="16" t="s">
        <v>203</v>
      </c>
      <c r="AT187" s="182" t="s">
        <v>495</v>
      </c>
      <c r="AU187" s="182" t="s">
        <v>494</v>
      </c>
      <c r="AV187" s="130">
        <v>44593</v>
      </c>
      <c r="AW187" s="129"/>
      <c r="AX187" s="33"/>
      <c r="AY187" s="41"/>
      <c r="AZ187" s="36"/>
      <c r="BA187" s="33"/>
      <c r="BB187" s="182"/>
      <c r="BC187" s="131"/>
      <c r="BD187" s="33"/>
      <c r="BE187" s="41"/>
      <c r="BF187" s="36"/>
      <c r="BG187" s="33"/>
      <c r="BH187" s="21"/>
    </row>
    <row r="188" spans="1:60" ht="14.1" customHeight="1" x14ac:dyDescent="0.25">
      <c r="A188" s="335"/>
      <c r="B188" s="338"/>
      <c r="C188" s="301"/>
      <c r="D188" s="341"/>
      <c r="E188" s="283"/>
      <c r="F188" s="283"/>
      <c r="G188" s="14"/>
      <c r="H188" s="283"/>
      <c r="I188" s="344"/>
      <c r="J188" s="301"/>
      <c r="K188" s="289"/>
      <c r="L188" s="289"/>
      <c r="M188" s="301"/>
      <c r="N188" s="292"/>
      <c r="O188" s="295"/>
      <c r="P188" s="298"/>
      <c r="Q188" s="286"/>
      <c r="R188" s="298"/>
      <c r="S188" s="295"/>
      <c r="T188" s="295"/>
      <c r="U188" s="18">
        <v>3</v>
      </c>
      <c r="V188" s="22"/>
      <c r="W188" s="22"/>
      <c r="X188" s="22"/>
      <c r="Y188" s="16"/>
      <c r="Z188" s="16"/>
      <c r="AA188" s="17" t="str">
        <f>IFERROR(VLOOKUP(Y188,'4.Criterios'!$H$4:$J$6,3,0)+VLOOKUP(Z188,'4.Criterios'!$H$7:$J$8,3,0),"")</f>
        <v/>
      </c>
      <c r="AB188" s="18" t="str">
        <f>IFERROR(VLOOKUP(Y188,Niveles!$H$25:$I$27,2,0),"")</f>
        <v/>
      </c>
      <c r="AC188" s="332"/>
      <c r="AD188" s="332"/>
      <c r="AE188" s="16"/>
      <c r="AF188" s="16"/>
      <c r="AG188" s="16"/>
      <c r="AH188" s="19" t="str">
        <f>IFERROR(VLOOKUP(AI188,'4.Criterios'!$C$4:$E$8,3,1),"")</f>
        <v/>
      </c>
      <c r="AI188" s="126" t="str">
        <f>IFERROR(IF(AB188="Probabilidad",(AI187*(1-AA188)),IF(AB188="Impacto",AI187,"")),"")</f>
        <v/>
      </c>
      <c r="AJ188" s="19" t="str">
        <f>IFERROR(VLOOKUP(AK188,'4.Criterios'!$C$12:$E$16,3,1),"")</f>
        <v/>
      </c>
      <c r="AK188" s="20" t="str">
        <f>IFERROR(IF(AB188="Impacto",(AK187*(1-AA188)),IF(AB188="Probabilidad",AK187,"")),"")</f>
        <v/>
      </c>
      <c r="AL188" s="19" t="str">
        <f>IFERROR(VLOOKUP(CONCATENATE(AH188,AJ188),Niveles!$B$3:$E$27,4,0),"")</f>
        <v/>
      </c>
      <c r="AM188" s="295"/>
      <c r="AN188" s="329"/>
      <c r="AO188" s="286"/>
      <c r="AP188" s="329"/>
      <c r="AQ188" s="295"/>
      <c r="AR188" s="295"/>
      <c r="AS188" s="16"/>
      <c r="AT188" s="182"/>
      <c r="AU188" s="182"/>
      <c r="AV188" s="130"/>
      <c r="AW188" s="131"/>
      <c r="AX188" s="33"/>
      <c r="AY188" s="41"/>
      <c r="AZ188" s="36"/>
      <c r="BA188" s="33"/>
      <c r="BB188" s="16"/>
      <c r="BC188" s="131"/>
      <c r="BD188" s="33"/>
      <c r="BE188" s="41"/>
      <c r="BF188" s="36"/>
      <c r="BG188" s="33"/>
      <c r="BH188" s="21"/>
    </row>
    <row r="189" spans="1:60" ht="14.1" customHeight="1" x14ac:dyDescent="0.25">
      <c r="A189" s="335"/>
      <c r="B189" s="338"/>
      <c r="C189" s="301"/>
      <c r="D189" s="341"/>
      <c r="E189" s="283"/>
      <c r="F189" s="283"/>
      <c r="G189" s="14"/>
      <c r="H189" s="283"/>
      <c r="I189" s="344"/>
      <c r="J189" s="301"/>
      <c r="K189" s="289"/>
      <c r="L189" s="289"/>
      <c r="M189" s="301"/>
      <c r="N189" s="292"/>
      <c r="O189" s="295"/>
      <c r="P189" s="298"/>
      <c r="Q189" s="286"/>
      <c r="R189" s="298"/>
      <c r="S189" s="295"/>
      <c r="T189" s="295"/>
      <c r="U189" s="18">
        <v>4</v>
      </c>
      <c r="V189" s="22"/>
      <c r="W189" s="22"/>
      <c r="X189" s="22"/>
      <c r="Y189" s="16"/>
      <c r="Z189" s="16"/>
      <c r="AA189" s="17" t="str">
        <f>IFERROR(VLOOKUP(Y189,'4.Criterios'!$H$4:$J$6,3,0)+VLOOKUP(Z189,'4.Criterios'!$H$7:$J$8,3,0),"")</f>
        <v/>
      </c>
      <c r="AB189" s="18" t="str">
        <f>IFERROR(VLOOKUP(Y189,Niveles!$H$25:$I$27,2,0),"")</f>
        <v/>
      </c>
      <c r="AC189" s="332"/>
      <c r="AD189" s="332"/>
      <c r="AE189" s="16"/>
      <c r="AF189" s="16"/>
      <c r="AG189" s="16"/>
      <c r="AH189" s="19" t="str">
        <f>IFERROR(VLOOKUP(AI189,'4.Criterios'!$C$4:$E$8,3,1),"")</f>
        <v/>
      </c>
      <c r="AI189" s="126" t="str">
        <f>IFERROR(IF(AB189="Probabilidad",(AI188*(1-AA189)),IF(AB189="Impacto",AI188,"")),"")</f>
        <v/>
      </c>
      <c r="AJ189" s="19" t="str">
        <f>IFERROR(VLOOKUP(AK189,'4.Criterios'!$C$12:$E$16,3,1),"")</f>
        <v/>
      </c>
      <c r="AK189" s="20" t="str">
        <f>IFERROR(IF(AB189="Impacto",(AK188*(1-AA189)),IF(AB189="Probabilidad",AK188,"")),"")</f>
        <v/>
      </c>
      <c r="AL189" s="19" t="str">
        <f>IFERROR(VLOOKUP(CONCATENATE(AH189,AJ189),Niveles!$B$3:$E$27,4,0),"")</f>
        <v/>
      </c>
      <c r="AM189" s="295"/>
      <c r="AN189" s="329"/>
      <c r="AO189" s="286"/>
      <c r="AP189" s="329"/>
      <c r="AQ189" s="295"/>
      <c r="AR189" s="295"/>
      <c r="AS189" s="16"/>
      <c r="AT189" s="182"/>
      <c r="AU189" s="182"/>
      <c r="AV189" s="130"/>
      <c r="AW189" s="131"/>
      <c r="AX189" s="33"/>
      <c r="AY189" s="41"/>
      <c r="AZ189" s="36"/>
      <c r="BA189" s="33"/>
      <c r="BB189" s="16"/>
      <c r="BC189" s="131"/>
      <c r="BD189" s="33"/>
      <c r="BE189" s="41"/>
      <c r="BF189" s="36"/>
      <c r="BG189" s="33"/>
      <c r="BH189" s="21"/>
    </row>
    <row r="190" spans="1:60" x14ac:dyDescent="0.25">
      <c r="A190" s="335"/>
      <c r="B190" s="338"/>
      <c r="C190" s="301"/>
      <c r="D190" s="341"/>
      <c r="E190" s="283"/>
      <c r="F190" s="283"/>
      <c r="G190" s="14"/>
      <c r="H190" s="283"/>
      <c r="I190" s="344"/>
      <c r="J190" s="301"/>
      <c r="K190" s="289"/>
      <c r="L190" s="289"/>
      <c r="M190" s="301"/>
      <c r="N190" s="292"/>
      <c r="O190" s="295"/>
      <c r="P190" s="298"/>
      <c r="Q190" s="286"/>
      <c r="R190" s="298"/>
      <c r="S190" s="295"/>
      <c r="T190" s="295"/>
      <c r="U190" s="18">
        <v>5</v>
      </c>
      <c r="V190" s="22"/>
      <c r="W190" s="22"/>
      <c r="X190" s="22"/>
      <c r="Y190" s="16"/>
      <c r="Z190" s="16"/>
      <c r="AA190" s="17" t="str">
        <f>IFERROR(VLOOKUP(Y190,'4.Criterios'!$H$4:$J$6,3,0)+VLOOKUP(Z190,'4.Criterios'!$H$7:$J$8,3,0),"")</f>
        <v/>
      </c>
      <c r="AB190" s="18" t="str">
        <f>IFERROR(VLOOKUP(Y190,Niveles!$H$25:$I$27,2,0),"")</f>
        <v/>
      </c>
      <c r="AC190" s="332"/>
      <c r="AD190" s="332"/>
      <c r="AE190" s="16"/>
      <c r="AF190" s="16"/>
      <c r="AG190" s="16"/>
      <c r="AH190" s="19" t="str">
        <f>IFERROR(VLOOKUP(AI190,'4.Criterios'!$C$4:$E$8,3,1),"")</f>
        <v/>
      </c>
      <c r="AI190" s="126" t="str">
        <f>IFERROR(IF(AB190="Probabilidad",(AI189*(1-AA190)),IF(AB190="Impacto",AI189,"")),"")</f>
        <v/>
      </c>
      <c r="AJ190" s="19" t="str">
        <f>IFERROR(VLOOKUP(AK190,'4.Criterios'!$C$12:$E$16,3,1),"")</f>
        <v/>
      </c>
      <c r="AK190" s="20" t="str">
        <f>IFERROR(IF(AB190="Impacto",(AK189*(1-AA190)),IF(AB190="Probabilidad",AK189,"")),"")</f>
        <v/>
      </c>
      <c r="AL190" s="19" t="str">
        <f>IFERROR(VLOOKUP(CONCATENATE(AH190,AJ190),Niveles!$B$3:$E$27,4,0),"")</f>
        <v/>
      </c>
      <c r="AM190" s="295"/>
      <c r="AN190" s="329"/>
      <c r="AO190" s="286"/>
      <c r="AP190" s="329"/>
      <c r="AQ190" s="295"/>
      <c r="AR190" s="295"/>
      <c r="AS190" s="16"/>
      <c r="AT190" s="182"/>
      <c r="AU190" s="182"/>
      <c r="AV190" s="130"/>
      <c r="AW190" s="131"/>
      <c r="AX190" s="33"/>
      <c r="AY190" s="41"/>
      <c r="AZ190" s="36"/>
      <c r="BA190" s="33"/>
      <c r="BB190" s="16"/>
      <c r="BC190" s="131"/>
      <c r="BD190" s="33"/>
      <c r="BE190" s="41"/>
      <c r="BF190" s="36"/>
      <c r="BG190" s="33"/>
      <c r="BH190" s="21"/>
    </row>
    <row r="191" spans="1:60" ht="17.25" thickBot="1" x14ac:dyDescent="0.3">
      <c r="A191" s="336"/>
      <c r="B191" s="339"/>
      <c r="C191" s="302"/>
      <c r="D191" s="342"/>
      <c r="E191" s="284"/>
      <c r="F191" s="284"/>
      <c r="G191" s="23"/>
      <c r="H191" s="284"/>
      <c r="I191" s="345"/>
      <c r="J191" s="302"/>
      <c r="K191" s="290"/>
      <c r="L191" s="290"/>
      <c r="M191" s="302"/>
      <c r="N191" s="293"/>
      <c r="O191" s="296"/>
      <c r="P191" s="299"/>
      <c r="Q191" s="287"/>
      <c r="R191" s="299"/>
      <c r="S191" s="296"/>
      <c r="T191" s="296"/>
      <c r="U191" s="52">
        <v>6</v>
      </c>
      <c r="V191" s="183"/>
      <c r="W191" s="183"/>
      <c r="X191" s="183"/>
      <c r="Y191" s="25"/>
      <c r="Z191" s="25"/>
      <c r="AA191" s="17" t="str">
        <f>IFERROR(VLOOKUP(Y191,'4.Criterios'!$H$4:$J$6,3,0)+VLOOKUP(Z191,'4.Criterios'!$H$7:$J$8,3,0),"")</f>
        <v/>
      </c>
      <c r="AB191" s="18" t="str">
        <f>IFERROR(VLOOKUP(Y191,Niveles!$H$25:$I$27,2,0),"")</f>
        <v/>
      </c>
      <c r="AC191" s="333"/>
      <c r="AD191" s="333"/>
      <c r="AE191" s="25"/>
      <c r="AF191" s="25"/>
      <c r="AG191" s="25"/>
      <c r="AH191" s="26" t="str">
        <f>IFERROR(VLOOKUP(AI191,'4.Criterios'!$C$4:$E$8,3,1),"")</f>
        <v/>
      </c>
      <c r="AI191" s="127" t="str">
        <f>IFERROR(IF(AB191="Probabilidad",(AI190*(1-AA191)),IF(AB191="Impacto",AI190,"")),"")</f>
        <v/>
      </c>
      <c r="AJ191" s="26" t="str">
        <f>IFERROR(VLOOKUP(AK191,'4.Criterios'!$C$12:$E$16,3,1),"")</f>
        <v/>
      </c>
      <c r="AK191" s="27" t="str">
        <f>IFERROR(IF(AB191="Impacto",(AK190*(1-AA191)),IF(AB191="Probabilidad",AK190,"")),"")</f>
        <v/>
      </c>
      <c r="AL191" s="26" t="str">
        <f>IFERROR(VLOOKUP(CONCATENATE(AH191,AJ191),Niveles!$B$3:$E$27,4,0),"")</f>
        <v/>
      </c>
      <c r="AM191" s="296"/>
      <c r="AN191" s="330"/>
      <c r="AO191" s="287"/>
      <c r="AP191" s="330"/>
      <c r="AQ191" s="296"/>
      <c r="AR191" s="296"/>
      <c r="AS191" s="25"/>
      <c r="AT191" s="192"/>
      <c r="AU191" s="192"/>
      <c r="AV191" s="132"/>
      <c r="AW191" s="133"/>
      <c r="AX191" s="34"/>
      <c r="AY191" s="42"/>
      <c r="AZ191" s="37"/>
      <c r="BA191" s="34"/>
      <c r="BB191" s="25"/>
      <c r="BC191" s="133"/>
      <c r="BD191" s="34"/>
      <c r="BE191" s="42"/>
      <c r="BF191" s="37"/>
      <c r="BG191" s="34"/>
      <c r="BH191" s="28"/>
    </row>
    <row r="192" spans="1:60" ht="49.5" x14ac:dyDescent="0.25">
      <c r="A192" s="334" t="s">
        <v>47</v>
      </c>
      <c r="B192" s="337">
        <v>10</v>
      </c>
      <c r="C192" s="300" t="s">
        <v>208</v>
      </c>
      <c r="D192" s="340" t="s">
        <v>496</v>
      </c>
      <c r="E192" s="282" t="s">
        <v>190</v>
      </c>
      <c r="F192" s="282" t="s">
        <v>497</v>
      </c>
      <c r="G192" s="6" t="s">
        <v>498</v>
      </c>
      <c r="H192" s="282" t="str">
        <f>+CONCATENATE(E192," de los ",D192)</f>
        <v>pérdida de integridad de los PLANES DE MEJORAMIENTO</v>
      </c>
      <c r="I192" s="343" t="str">
        <f>IF(F192&lt;&gt;"","Las vulnerabilidades de la columna anterior, pueden facilitar "&amp;F192&amp;" generando "&amp;E192&amp;" de "&amp;D192,"")</f>
        <v>Las vulnerabilidades de la columna anterior, pueden facilitar Suscripción de planes de mejoramiento sin los requerimientos metodológicos establecidos por la entidad. generando pérdida de integridad de PLANES DE MEJORAMIENTO</v>
      </c>
      <c r="J192" s="300" t="s">
        <v>258</v>
      </c>
      <c r="K192" s="288">
        <v>13</v>
      </c>
      <c r="L192" s="288" t="s">
        <v>499</v>
      </c>
      <c r="M192" s="300" t="s">
        <v>194</v>
      </c>
      <c r="N192" s="291" t="s">
        <v>212</v>
      </c>
      <c r="O192" s="294" t="str">
        <f>IFERROR(VLOOKUP(P192,'4.Criterios'!$D$4:$E$8,2,0),"")</f>
        <v>Baja</v>
      </c>
      <c r="P192" s="297">
        <f>IF(K192&lt;&gt;"",VLOOKUP(K192,'4.Criterios'!$A$4:$E$8,4,1),"")</f>
        <v>0.4</v>
      </c>
      <c r="Q192" s="285" t="str">
        <f>IFERROR(VLOOKUP(R192,'4.Criterios'!$D$12:$E$16,2,0),"")</f>
        <v>Moderado</v>
      </c>
      <c r="R192" s="297">
        <f>IFERROR(IF(M192='4.Criterios'!$A$10,VLOOKUP(N192,'4.Criterios'!$A$12:$E$16,4,0),IF(M192='4.Criterios'!$B$10,VLOOKUP(N192,'4.Criterios'!$B$12:$E$16,3,0),"")),)</f>
        <v>0.6</v>
      </c>
      <c r="S192" s="294" t="str">
        <f>IFERROR(VLOOKUP(CONCATENATE(O192,Q192),Niveles!$B$3:$E$27,4,0),"")</f>
        <v>Moderado</v>
      </c>
      <c r="T192" s="294">
        <f>IFERROR(VLOOKUP(CONCATENATE(O192,Q192),Niveles!$B$3:$F$27,5,0),"")</f>
        <v>10</v>
      </c>
      <c r="U192" s="10">
        <v>1</v>
      </c>
      <c r="V192" s="180" t="s">
        <v>500</v>
      </c>
      <c r="W192" s="180" t="s">
        <v>501</v>
      </c>
      <c r="X192" s="180" t="s">
        <v>502</v>
      </c>
      <c r="Y192" s="8" t="s">
        <v>38</v>
      </c>
      <c r="Z192" s="8" t="s">
        <v>199</v>
      </c>
      <c r="AA192" s="9">
        <f>IFERROR(VLOOKUP(Y192,'4.Criterios'!$H$4:$J$6,3,0)+VLOOKUP(Z192,'4.Criterios'!$H$7:$J$8,3,0),"")</f>
        <v>0.4</v>
      </c>
      <c r="AB192" s="10" t="str">
        <f>IFERROR(VLOOKUP(Y192,Niveles!$H$25:$I$27,2,0),"")</f>
        <v>Probabilidad</v>
      </c>
      <c r="AC192" s="331">
        <f ca="1">IFERROR(P192-AN192,"")</f>
        <v>0.23200000000000004</v>
      </c>
      <c r="AD192" s="331">
        <f ca="1">IFERROR(R192-AP192,"")</f>
        <v>0</v>
      </c>
      <c r="AE192" s="8" t="s">
        <v>200</v>
      </c>
      <c r="AF192" s="8" t="s">
        <v>216</v>
      </c>
      <c r="AG192" s="8" t="s">
        <v>202</v>
      </c>
      <c r="AH192" s="11" t="str">
        <f>IFERROR(VLOOKUP(AI192,'4.Criterios'!$C$4:$E$8,3,1),"")</f>
        <v>Baja</v>
      </c>
      <c r="AI192" s="125">
        <f>IFERROR(IF(AB192="Probabilidad",(P192*(1-AA192)),IF(AB192="Impacto",P192,"")),"")</f>
        <v>0.24</v>
      </c>
      <c r="AJ192" s="11" t="str">
        <f>IFERROR(VLOOKUP(AK192,'4.Criterios'!$C$12:$E$16,3,1),"")</f>
        <v>Moderado</v>
      </c>
      <c r="AK192" s="12">
        <f>IFERROR(IF(AB192="Impacto",(R192*(1-AA192)),IF(AB192="Probabilidad",R192,"")),"")</f>
        <v>0.6</v>
      </c>
      <c r="AL192" s="11" t="str">
        <f>IFERROR(VLOOKUP(CONCATENATE(AH192,AJ192),Niveles!$B$3:$E$27,4,0),"")</f>
        <v>Moderado</v>
      </c>
      <c r="AM192" s="294" t="str">
        <f ca="1">OFFSET(AH191,6-COUNTBLANK(AH192:AH197),0,1,1)</f>
        <v>Muy Baja</v>
      </c>
      <c r="AN192" s="328">
        <f ca="1">OFFSET(AI191,6-COUNTBLANK(AI192:AI197),0,1,1)</f>
        <v>0.16799999999999998</v>
      </c>
      <c r="AO192" s="285" t="str">
        <f ca="1">OFFSET(AJ191,6-COUNTBLANK(AJ192:AJ197),0,1,1)</f>
        <v>Moderado</v>
      </c>
      <c r="AP192" s="328">
        <f ca="1">OFFSET(AK191,6-COUNTBLANK(AK192:AK197),0,1,1)</f>
        <v>0.6</v>
      </c>
      <c r="AQ192" s="294" t="str">
        <f ca="1">OFFSET(AL191,6-COUNTBLANK(AL192:AL197),0,1,1)</f>
        <v>Moderado</v>
      </c>
      <c r="AR192" s="294">
        <f ca="1">IFERROR(VLOOKUP(CONCATENATE(AM192,AO192),Niveles!$B$3:$F$27,5,0),"")</f>
        <v>8</v>
      </c>
      <c r="AS192" s="8" t="s">
        <v>217</v>
      </c>
      <c r="AT192" s="181" t="s">
        <v>301</v>
      </c>
      <c r="AU192" s="181" t="s">
        <v>503</v>
      </c>
      <c r="AV192" s="128">
        <v>44926</v>
      </c>
      <c r="AW192" s="129"/>
      <c r="AX192" s="32"/>
      <c r="AY192" s="43"/>
      <c r="AZ192" s="35"/>
      <c r="BA192" s="32"/>
      <c r="BB192" s="6"/>
      <c r="BC192" s="129"/>
      <c r="BD192" s="32"/>
      <c r="BE192" s="43"/>
      <c r="BF192" s="35"/>
      <c r="BG192" s="32"/>
      <c r="BH192" s="13"/>
    </row>
    <row r="193" spans="1:86" ht="66" x14ac:dyDescent="0.25">
      <c r="A193" s="335"/>
      <c r="B193" s="338"/>
      <c r="C193" s="301"/>
      <c r="D193" s="341"/>
      <c r="E193" s="283"/>
      <c r="F193" s="283"/>
      <c r="G193" s="14" t="s">
        <v>504</v>
      </c>
      <c r="H193" s="283"/>
      <c r="I193" s="344"/>
      <c r="J193" s="301"/>
      <c r="K193" s="289"/>
      <c r="L193" s="289"/>
      <c r="M193" s="301"/>
      <c r="N193" s="292"/>
      <c r="O193" s="295"/>
      <c r="P193" s="298"/>
      <c r="Q193" s="286"/>
      <c r="R193" s="298"/>
      <c r="S193" s="295"/>
      <c r="T193" s="295"/>
      <c r="U193" s="18">
        <v>2</v>
      </c>
      <c r="V193" s="22" t="s">
        <v>500</v>
      </c>
      <c r="W193" s="22" t="s">
        <v>505</v>
      </c>
      <c r="X193" s="22" t="s">
        <v>506</v>
      </c>
      <c r="Y193" s="16" t="s">
        <v>39</v>
      </c>
      <c r="Z193" s="16" t="s">
        <v>199</v>
      </c>
      <c r="AA193" s="17">
        <f>IFERROR(VLOOKUP(Y193,'4.Criterios'!$H$4:$J$6,3,0)+VLOOKUP(Z193,'4.Criterios'!$H$7:$J$8,3,0),"")</f>
        <v>0.3</v>
      </c>
      <c r="AB193" s="18" t="str">
        <f>IFERROR(VLOOKUP(Y193,Niveles!$H$25:$I$27,2,0),"")</f>
        <v>Probabilidad</v>
      </c>
      <c r="AC193" s="332"/>
      <c r="AD193" s="332"/>
      <c r="AE193" s="16" t="s">
        <v>200</v>
      </c>
      <c r="AF193" s="16" t="s">
        <v>201</v>
      </c>
      <c r="AG193" s="16" t="s">
        <v>202</v>
      </c>
      <c r="AH193" s="19" t="str">
        <f>IFERROR(VLOOKUP(AI193,'4.Criterios'!$C$4:$E$8,3,1),"")</f>
        <v>Muy Baja</v>
      </c>
      <c r="AI193" s="126">
        <f>IFERROR(IF(AB193="Probabilidad",(AI192*(1-AA193)),IF(AB193="Impacto",AI192,"")),"")</f>
        <v>0.16799999999999998</v>
      </c>
      <c r="AJ193" s="19" t="str">
        <f>IFERROR(VLOOKUP(AK193,'4.Criterios'!$C$12:$E$16,3,1),"")</f>
        <v>Moderado</v>
      </c>
      <c r="AK193" s="20">
        <f>IFERROR(IF(AB193="Impacto",(AK192*(1-AA193)),IF(AB193="Probabilidad",AK192,"")),"")</f>
        <v>0.6</v>
      </c>
      <c r="AL193" s="19" t="str">
        <f>IFERROR(VLOOKUP(CONCATENATE(AH193,AJ193),Niveles!$B$3:$E$27,4,0),"")</f>
        <v>Moderado</v>
      </c>
      <c r="AM193" s="295"/>
      <c r="AN193" s="329"/>
      <c r="AO193" s="286"/>
      <c r="AP193" s="329"/>
      <c r="AQ193" s="295"/>
      <c r="AR193" s="295"/>
      <c r="AS193" s="16" t="s">
        <v>217</v>
      </c>
      <c r="AT193" s="182" t="s">
        <v>301</v>
      </c>
      <c r="AU193" s="182" t="s">
        <v>503</v>
      </c>
      <c r="AV193" s="130">
        <v>44926</v>
      </c>
      <c r="AW193" s="131"/>
      <c r="AX193" s="33"/>
      <c r="AY193" s="41"/>
      <c r="AZ193" s="36"/>
      <c r="BA193" s="33"/>
      <c r="BB193" s="16"/>
      <c r="BC193" s="131"/>
      <c r="BD193" s="33"/>
      <c r="BE193" s="41"/>
      <c r="BF193" s="36"/>
      <c r="BG193" s="33"/>
      <c r="BH193" s="21"/>
    </row>
    <row r="194" spans="1:86" ht="14.1" customHeight="1" x14ac:dyDescent="0.25">
      <c r="A194" s="335"/>
      <c r="B194" s="338"/>
      <c r="C194" s="301"/>
      <c r="D194" s="341"/>
      <c r="E194" s="283"/>
      <c r="F194" s="283"/>
      <c r="G194" s="14"/>
      <c r="H194" s="283"/>
      <c r="I194" s="344"/>
      <c r="J194" s="301"/>
      <c r="K194" s="289"/>
      <c r="L194" s="289"/>
      <c r="M194" s="301"/>
      <c r="N194" s="292"/>
      <c r="O194" s="295"/>
      <c r="P194" s="298"/>
      <c r="Q194" s="286"/>
      <c r="R194" s="298"/>
      <c r="S194" s="295"/>
      <c r="T194" s="295"/>
      <c r="U194" s="18">
        <v>3</v>
      </c>
      <c r="V194" s="22"/>
      <c r="W194" s="22"/>
      <c r="X194" s="22"/>
      <c r="Y194" s="16"/>
      <c r="Z194" s="16"/>
      <c r="AA194" s="17" t="str">
        <f>IFERROR(VLOOKUP(Y194,'4.Criterios'!$H$4:$J$6,3,0)+VLOOKUP(Z194,'4.Criterios'!$H$7:$J$8,3,0),"")</f>
        <v/>
      </c>
      <c r="AB194" s="18" t="str">
        <f>IFERROR(VLOOKUP(Y194,Niveles!$H$25:$I$27,2,0),"")</f>
        <v/>
      </c>
      <c r="AC194" s="332"/>
      <c r="AD194" s="332"/>
      <c r="AE194" s="16"/>
      <c r="AF194" s="16"/>
      <c r="AG194" s="16"/>
      <c r="AH194" s="19" t="str">
        <f>IFERROR(VLOOKUP(AI194,'4.Criterios'!$C$4:$E$8,3,1),"")</f>
        <v/>
      </c>
      <c r="AI194" s="126" t="str">
        <f>IFERROR(IF(AB194="Probabilidad",(AI193*(1-AA194)),IF(AB194="Impacto",AI193,"")),"")</f>
        <v/>
      </c>
      <c r="AJ194" s="19" t="str">
        <f>IFERROR(VLOOKUP(AK194,'4.Criterios'!$C$12:$E$16,3,1),"")</f>
        <v/>
      </c>
      <c r="AK194" s="20" t="str">
        <f>IFERROR(IF(AB194="Impacto",(AK193*(1-AA194)),IF(AB194="Probabilidad",AK193,"")),"")</f>
        <v/>
      </c>
      <c r="AL194" s="19" t="str">
        <f>IFERROR(VLOOKUP(CONCATENATE(AH194,AJ194),Niveles!$B$3:$E$27,4,0),"")</f>
        <v/>
      </c>
      <c r="AM194" s="295"/>
      <c r="AN194" s="329"/>
      <c r="AO194" s="286"/>
      <c r="AP194" s="329"/>
      <c r="AQ194" s="295"/>
      <c r="AR194" s="295"/>
      <c r="AS194" s="16"/>
      <c r="AT194" s="182"/>
      <c r="AU194" s="182"/>
      <c r="AV194" s="130"/>
      <c r="AW194" s="131"/>
      <c r="AX194" s="33"/>
      <c r="AY194" s="41"/>
      <c r="AZ194" s="36"/>
      <c r="BA194" s="33"/>
      <c r="BB194" s="16"/>
      <c r="BC194" s="131"/>
      <c r="BD194" s="33"/>
      <c r="BE194" s="41"/>
      <c r="BF194" s="36"/>
      <c r="BG194" s="33"/>
      <c r="BH194" s="21"/>
    </row>
    <row r="195" spans="1:86" ht="14.1" customHeight="1" x14ac:dyDescent="0.25">
      <c r="A195" s="335"/>
      <c r="B195" s="338"/>
      <c r="C195" s="301"/>
      <c r="D195" s="341"/>
      <c r="E195" s="283"/>
      <c r="F195" s="283"/>
      <c r="G195" s="14"/>
      <c r="H195" s="283"/>
      <c r="I195" s="344"/>
      <c r="J195" s="301"/>
      <c r="K195" s="289"/>
      <c r="L195" s="289"/>
      <c r="M195" s="301"/>
      <c r="N195" s="292"/>
      <c r="O195" s="295"/>
      <c r="P195" s="298"/>
      <c r="Q195" s="286"/>
      <c r="R195" s="298"/>
      <c r="S195" s="295"/>
      <c r="T195" s="295"/>
      <c r="U195" s="18">
        <v>4</v>
      </c>
      <c r="V195" s="22"/>
      <c r="W195" s="22"/>
      <c r="X195" s="22"/>
      <c r="Y195" s="16"/>
      <c r="Z195" s="16"/>
      <c r="AA195" s="17" t="str">
        <f>IFERROR(VLOOKUP(Y195,'4.Criterios'!$H$4:$J$6,3,0)+VLOOKUP(Z195,'4.Criterios'!$H$7:$J$8,3,0),"")</f>
        <v/>
      </c>
      <c r="AB195" s="18" t="str">
        <f>IFERROR(VLOOKUP(Y195,Niveles!$H$25:$I$27,2,0),"")</f>
        <v/>
      </c>
      <c r="AC195" s="332"/>
      <c r="AD195" s="332"/>
      <c r="AE195" s="16"/>
      <c r="AF195" s="16"/>
      <c r="AG195" s="16"/>
      <c r="AH195" s="19" t="str">
        <f>IFERROR(VLOOKUP(AI195,'4.Criterios'!$C$4:$E$8,3,1),"")</f>
        <v/>
      </c>
      <c r="AI195" s="126" t="str">
        <f>IFERROR(IF(AB195="Probabilidad",(AI194*(1-AA195)),IF(AB195="Impacto",AI194,"")),"")</f>
        <v/>
      </c>
      <c r="AJ195" s="19" t="str">
        <f>IFERROR(VLOOKUP(AK195,'4.Criterios'!$C$12:$E$16,3,1),"")</f>
        <v/>
      </c>
      <c r="AK195" s="20" t="str">
        <f>IFERROR(IF(AB195="Impacto",(AK194*(1-AA195)),IF(AB195="Probabilidad",AK194,"")),"")</f>
        <v/>
      </c>
      <c r="AL195" s="19" t="str">
        <f>IFERROR(VLOOKUP(CONCATENATE(AH195,AJ195),Niveles!$B$3:$E$27,4,0),"")</f>
        <v/>
      </c>
      <c r="AM195" s="295"/>
      <c r="AN195" s="329"/>
      <c r="AO195" s="286"/>
      <c r="AP195" s="329"/>
      <c r="AQ195" s="295"/>
      <c r="AR195" s="295"/>
      <c r="AS195" s="16"/>
      <c r="AT195" s="182"/>
      <c r="AU195" s="182"/>
      <c r="AV195" s="130"/>
      <c r="AW195" s="131"/>
      <c r="AX195" s="33"/>
      <c r="AY195" s="41"/>
      <c r="AZ195" s="36"/>
      <c r="BA195" s="33"/>
      <c r="BB195" s="16"/>
      <c r="BC195" s="131"/>
      <c r="BD195" s="33"/>
      <c r="BE195" s="41"/>
      <c r="BF195" s="36"/>
      <c r="BG195" s="33"/>
      <c r="BH195" s="21"/>
    </row>
    <row r="196" spans="1:86" ht="14.1" customHeight="1" x14ac:dyDescent="0.25">
      <c r="A196" s="335"/>
      <c r="B196" s="338"/>
      <c r="C196" s="301"/>
      <c r="D196" s="341"/>
      <c r="E196" s="283"/>
      <c r="F196" s="283"/>
      <c r="G196" s="14"/>
      <c r="H196" s="283"/>
      <c r="I196" s="344"/>
      <c r="J196" s="301"/>
      <c r="K196" s="289"/>
      <c r="L196" s="289"/>
      <c r="M196" s="301"/>
      <c r="N196" s="292"/>
      <c r="O196" s="295"/>
      <c r="P196" s="298"/>
      <c r="Q196" s="286"/>
      <c r="R196" s="298"/>
      <c r="S196" s="295"/>
      <c r="T196" s="295"/>
      <c r="U196" s="18">
        <v>5</v>
      </c>
      <c r="V196" s="22"/>
      <c r="W196" s="22"/>
      <c r="X196" s="22"/>
      <c r="Y196" s="16"/>
      <c r="Z196" s="16"/>
      <c r="AA196" s="17" t="str">
        <f>IFERROR(VLOOKUP(Y196,'4.Criterios'!$H$4:$J$6,3,0)+VLOOKUP(Z196,'4.Criterios'!$H$7:$J$8,3,0),"")</f>
        <v/>
      </c>
      <c r="AB196" s="18" t="str">
        <f>IFERROR(VLOOKUP(Y196,Niveles!$H$25:$I$27,2,0),"")</f>
        <v/>
      </c>
      <c r="AC196" s="332"/>
      <c r="AD196" s="332"/>
      <c r="AE196" s="16"/>
      <c r="AF196" s="16"/>
      <c r="AG196" s="16"/>
      <c r="AH196" s="19" t="str">
        <f>IFERROR(VLOOKUP(AI196,'4.Criterios'!$C$4:$E$8,3,1),"")</f>
        <v/>
      </c>
      <c r="AI196" s="126" t="str">
        <f>IFERROR(IF(AB196="Probabilidad",(AI195*(1-AA196)),IF(AB196="Impacto",AI195,"")),"")</f>
        <v/>
      </c>
      <c r="AJ196" s="19" t="str">
        <f>IFERROR(VLOOKUP(AK196,'4.Criterios'!$C$12:$E$16,3,1),"")</f>
        <v/>
      </c>
      <c r="AK196" s="20" t="str">
        <f>IFERROR(IF(AB196="Impacto",(AK195*(1-AA196)),IF(AB196="Probabilidad",AK195,"")),"")</f>
        <v/>
      </c>
      <c r="AL196" s="19" t="str">
        <f>IFERROR(VLOOKUP(CONCATENATE(AH196,AJ196),Niveles!$B$3:$E$27,4,0),"")</f>
        <v/>
      </c>
      <c r="AM196" s="295"/>
      <c r="AN196" s="329"/>
      <c r="AO196" s="286"/>
      <c r="AP196" s="329"/>
      <c r="AQ196" s="295"/>
      <c r="AR196" s="295"/>
      <c r="AS196" s="16"/>
      <c r="AT196" s="182"/>
      <c r="AU196" s="182"/>
      <c r="AV196" s="130"/>
      <c r="AW196" s="131"/>
      <c r="AX196" s="33"/>
      <c r="AY196" s="41"/>
      <c r="AZ196" s="36"/>
      <c r="BA196" s="33"/>
      <c r="BB196" s="16"/>
      <c r="BC196" s="131"/>
      <c r="BD196" s="33"/>
      <c r="BE196" s="41"/>
      <c r="BF196" s="36"/>
      <c r="BG196" s="33"/>
      <c r="BH196" s="21"/>
    </row>
    <row r="197" spans="1:86" ht="14.45" customHeight="1" thickBot="1" x14ac:dyDescent="0.3">
      <c r="A197" s="336"/>
      <c r="B197" s="339"/>
      <c r="C197" s="302"/>
      <c r="D197" s="342"/>
      <c r="E197" s="284"/>
      <c r="F197" s="284"/>
      <c r="G197" s="23"/>
      <c r="H197" s="284"/>
      <c r="I197" s="345"/>
      <c r="J197" s="302"/>
      <c r="K197" s="290"/>
      <c r="L197" s="290"/>
      <c r="M197" s="302"/>
      <c r="N197" s="293"/>
      <c r="O197" s="296"/>
      <c r="P197" s="299"/>
      <c r="Q197" s="287"/>
      <c r="R197" s="299"/>
      <c r="S197" s="296"/>
      <c r="T197" s="296"/>
      <c r="U197" s="52">
        <v>6</v>
      </c>
      <c r="V197" s="183"/>
      <c r="W197" s="183"/>
      <c r="X197" s="183"/>
      <c r="Y197" s="25"/>
      <c r="Z197" s="25"/>
      <c r="AA197" s="17" t="str">
        <f>IFERROR(VLOOKUP(Y197,'4.Criterios'!$H$4:$J$6,3,0)+VLOOKUP(Z197,'4.Criterios'!$H$7:$J$8,3,0),"")</f>
        <v/>
      </c>
      <c r="AB197" s="18" t="str">
        <f>IFERROR(VLOOKUP(Y197,Niveles!$H$25:$I$27,2,0),"")</f>
        <v/>
      </c>
      <c r="AC197" s="333"/>
      <c r="AD197" s="333"/>
      <c r="AE197" s="25"/>
      <c r="AF197" s="25"/>
      <c r="AG197" s="25"/>
      <c r="AH197" s="26" t="str">
        <f>IFERROR(VLOOKUP(AI197,'4.Criterios'!$C$4:$E$8,3,1),"")</f>
        <v/>
      </c>
      <c r="AI197" s="127" t="str">
        <f>IFERROR(IF(AB197="Probabilidad",(AI196*(1-AA197)),IF(AB197="Impacto",AI196,"")),"")</f>
        <v/>
      </c>
      <c r="AJ197" s="26" t="str">
        <f>IFERROR(VLOOKUP(AK197,'4.Criterios'!$C$12:$E$16,3,1),"")</f>
        <v/>
      </c>
      <c r="AK197" s="27" t="str">
        <f>IFERROR(IF(AB197="Impacto",(AK196*(1-AA197)),IF(AB197="Probabilidad",AK196,"")),"")</f>
        <v/>
      </c>
      <c r="AL197" s="26" t="str">
        <f>IFERROR(VLOOKUP(CONCATENATE(AH197,AJ197),Niveles!$B$3:$E$27,4,0),"")</f>
        <v/>
      </c>
      <c r="AM197" s="296"/>
      <c r="AN197" s="330"/>
      <c r="AO197" s="287"/>
      <c r="AP197" s="330"/>
      <c r="AQ197" s="296"/>
      <c r="AR197" s="296"/>
      <c r="AS197" s="25"/>
      <c r="AT197" s="192"/>
      <c r="AU197" s="192"/>
      <c r="AV197" s="132"/>
      <c r="AW197" s="133"/>
      <c r="AX197" s="34"/>
      <c r="AY197" s="42"/>
      <c r="AZ197" s="37"/>
      <c r="BA197" s="34"/>
      <c r="BB197" s="25"/>
      <c r="BC197" s="133"/>
      <c r="BD197" s="34"/>
      <c r="BE197" s="42"/>
      <c r="BF197" s="37"/>
      <c r="BG197" s="34"/>
      <c r="BH197" s="28"/>
    </row>
    <row r="198" spans="1:86" ht="82.5" x14ac:dyDescent="0.25">
      <c r="A198" s="334" t="s">
        <v>50</v>
      </c>
      <c r="B198" s="337">
        <v>11</v>
      </c>
      <c r="C198" s="300" t="s">
        <v>208</v>
      </c>
      <c r="D198" s="340" t="s">
        <v>507</v>
      </c>
      <c r="E198" s="282" t="s">
        <v>232</v>
      </c>
      <c r="F198" s="282" t="s">
        <v>508</v>
      </c>
      <c r="G198" s="6" t="s">
        <v>509</v>
      </c>
      <c r="H198" s="282" t="str">
        <f>+CONCATENATE(E198," de las ",D198)</f>
        <v>pérdida de disponibilidad de las HISTORIAS LABORALES</v>
      </c>
      <c r="I198" s="343" t="str">
        <f>IF(F198&lt;&gt;"","Las vulnerabilidades de la columna anterior, pueden facilitar "&amp;F198&amp;" generando "&amp;E198&amp;" de "&amp;D198,"")</f>
        <v>Las vulnerabilidades de la columna anterior, pueden facilitar hurto o pérdida de la historia laboral generando pérdida de disponibilidad de HISTORIAS LABORALES</v>
      </c>
      <c r="J198" s="300" t="s">
        <v>192</v>
      </c>
      <c r="K198" s="288">
        <v>2</v>
      </c>
      <c r="L198" s="288" t="s">
        <v>510</v>
      </c>
      <c r="M198" s="300" t="s">
        <v>194</v>
      </c>
      <c r="N198" s="291" t="s">
        <v>321</v>
      </c>
      <c r="O198" s="294" t="str">
        <f>IFERROR(VLOOKUP(P198,'4.Criterios'!$D$4:$E$8,2,0),"")</f>
        <v>Muy Baja</v>
      </c>
      <c r="P198" s="297">
        <f>IF(K198&lt;&gt;"",VLOOKUP(K198,'4.Criterios'!$A$4:$E$8,4,1),"")</f>
        <v>0.2</v>
      </c>
      <c r="Q198" s="285" t="str">
        <f>IFERROR(VLOOKUP(R198,'4.Criterios'!$D$12:$E$16,2,0),"")</f>
        <v>Mayor</v>
      </c>
      <c r="R198" s="297">
        <f>IFERROR(IF(M198='4.Criterios'!$A$10,VLOOKUP(N198,'4.Criterios'!$A$12:$E$16,4,0),IF(M198='4.Criterios'!$B$10,VLOOKUP(N198,'4.Criterios'!$B$12:$E$16,3,0),"")),)</f>
        <v>0.8</v>
      </c>
      <c r="S198" s="294" t="str">
        <f>IFERROR(VLOOKUP(CONCATENATE(O198,Q198),Niveles!$B$3:$E$27,4,0),"")</f>
        <v>Alto</v>
      </c>
      <c r="T198" s="294">
        <f>IFERROR(VLOOKUP(CONCATENATE(O198,Q198),Niveles!$B$3:$F$27,5,0),"")</f>
        <v>13</v>
      </c>
      <c r="U198" s="10">
        <v>1</v>
      </c>
      <c r="V198" s="180" t="s">
        <v>511</v>
      </c>
      <c r="W198" s="180" t="s">
        <v>512</v>
      </c>
      <c r="X198" s="180" t="s">
        <v>513</v>
      </c>
      <c r="Y198" s="8" t="s">
        <v>38</v>
      </c>
      <c r="Z198" s="8" t="s">
        <v>199</v>
      </c>
      <c r="AA198" s="9">
        <f>IFERROR(VLOOKUP(Y198,'4.Criterios'!$H$4:$J$6,3,0)+VLOOKUP(Z198,'4.Criterios'!$H$7:$J$8,3,0),"")</f>
        <v>0.4</v>
      </c>
      <c r="AB198" s="10" t="str">
        <f>IFERROR(VLOOKUP(Y198,Niveles!$H$25:$I$27,2,0),"")</f>
        <v>Probabilidad</v>
      </c>
      <c r="AC198" s="331">
        <f ca="1">IFERROR(P198-AN198,"")</f>
        <v>0.15680000000000002</v>
      </c>
      <c r="AD198" s="331">
        <f ca="1">IFERROR(R198-AP198,"")</f>
        <v>0.19999999999999996</v>
      </c>
      <c r="AE198" s="8" t="s">
        <v>246</v>
      </c>
      <c r="AF198" s="8" t="s">
        <v>201</v>
      </c>
      <c r="AG198" s="8" t="s">
        <v>247</v>
      </c>
      <c r="AH198" s="11" t="str">
        <f>IFERROR(VLOOKUP(AI198,'4.Criterios'!$C$4:$E$8,3,1),"")</f>
        <v>Muy Baja</v>
      </c>
      <c r="AI198" s="125">
        <f>IFERROR(IF(AB198="Probabilidad",(P198*(1-AA198)),IF(AB198="Impacto",P198,"")),"")</f>
        <v>0.12</v>
      </c>
      <c r="AJ198" s="11" t="str">
        <f>IFERROR(VLOOKUP(AK198,'4.Criterios'!$C$12:$E$16,3,1),"")</f>
        <v>Mayor</v>
      </c>
      <c r="AK198" s="12">
        <f>IFERROR(IF(AB198="Impacto",(R198*(1-AA198)),IF(AB198="Probabilidad",R198,"")),"")</f>
        <v>0.8</v>
      </c>
      <c r="AL198" s="11" t="str">
        <f>IFERROR(VLOOKUP(CONCATENATE(AH198,AJ198),Niveles!$B$3:$E$27,4,0),"")</f>
        <v>Alto</v>
      </c>
      <c r="AM198" s="294" t="str">
        <f ca="1">OFFSET(AH197,6-COUNTBLANK(AH198:AH203),0,1,1)</f>
        <v>Muy Baja</v>
      </c>
      <c r="AN198" s="328">
        <f ca="1">OFFSET(AI197,6-COUNTBLANK(AI198:AI203),0,1,1)</f>
        <v>4.3199999999999995E-2</v>
      </c>
      <c r="AO198" s="285" t="str">
        <f ca="1">OFFSET(AJ197,6-COUNTBLANK(AJ198:AJ203),0,1,1)</f>
        <v>Moderado</v>
      </c>
      <c r="AP198" s="328">
        <f ca="1">OFFSET(AK197,6-COUNTBLANK(AK198:AK203),0,1,1)</f>
        <v>0.60000000000000009</v>
      </c>
      <c r="AQ198" s="294" t="str">
        <f ca="1">OFFSET(AL197,6-COUNTBLANK(AL198:AL203),0,1,1)</f>
        <v>Moderado</v>
      </c>
      <c r="AR198" s="294">
        <f ca="1">IFERROR(VLOOKUP(CONCATENATE(AM198,AO198),Niveles!$B$3:$F$27,5,0),"")</f>
        <v>8</v>
      </c>
      <c r="AS198" s="8" t="s">
        <v>203</v>
      </c>
      <c r="AT198" s="181" t="s">
        <v>876</v>
      </c>
      <c r="AU198" s="181" t="s">
        <v>514</v>
      </c>
      <c r="AV198" s="128">
        <v>44545</v>
      </c>
      <c r="AW198" s="129"/>
      <c r="AX198" s="32"/>
      <c r="AY198" s="43"/>
      <c r="AZ198" s="32"/>
      <c r="BA198" s="32"/>
      <c r="BB198" s="16"/>
      <c r="BC198" s="129"/>
      <c r="BD198" s="32"/>
      <c r="BE198" s="43"/>
      <c r="BF198" s="35"/>
      <c r="BG198" s="32"/>
      <c r="BH198" s="13"/>
      <c r="BS198" s="103"/>
      <c r="BT198" s="103"/>
      <c r="BU198" s="103"/>
      <c r="BV198" s="103"/>
      <c r="BW198" s="103"/>
      <c r="BX198" s="103"/>
      <c r="BY198" s="103"/>
      <c r="BZ198" s="103"/>
      <c r="CA198" s="103"/>
      <c r="CB198" s="103"/>
      <c r="CC198" s="103"/>
      <c r="CD198" s="103"/>
      <c r="CE198" s="103"/>
      <c r="CF198" s="103"/>
      <c r="CG198" s="103"/>
      <c r="CH198" s="103"/>
    </row>
    <row r="199" spans="1:86" ht="82.5" x14ac:dyDescent="0.25">
      <c r="A199" s="335"/>
      <c r="B199" s="338"/>
      <c r="C199" s="301"/>
      <c r="D199" s="341"/>
      <c r="E199" s="283"/>
      <c r="F199" s="283"/>
      <c r="G199" s="14" t="s">
        <v>515</v>
      </c>
      <c r="H199" s="283"/>
      <c r="I199" s="344"/>
      <c r="J199" s="301"/>
      <c r="K199" s="289"/>
      <c r="L199" s="289"/>
      <c r="M199" s="301"/>
      <c r="N199" s="292"/>
      <c r="O199" s="295"/>
      <c r="P199" s="298"/>
      <c r="Q199" s="286"/>
      <c r="R199" s="298"/>
      <c r="S199" s="295"/>
      <c r="T199" s="295"/>
      <c r="U199" s="18">
        <v>2</v>
      </c>
      <c r="V199" s="22" t="s">
        <v>516</v>
      </c>
      <c r="W199" s="22" t="s">
        <v>512</v>
      </c>
      <c r="X199" s="22" t="s">
        <v>513</v>
      </c>
      <c r="Y199" s="16" t="s">
        <v>38</v>
      </c>
      <c r="Z199" s="16" t="s">
        <v>199</v>
      </c>
      <c r="AA199" s="17">
        <f>IFERROR(VLOOKUP(Y199,'4.Criterios'!$H$4:$J$6,3,0)+VLOOKUP(Z199,'4.Criterios'!$H$7:$J$8,3,0),"")</f>
        <v>0.4</v>
      </c>
      <c r="AB199" s="18" t="str">
        <f>IFERROR(VLOOKUP(Y199,Niveles!$H$25:$I$27,2,0),"")</f>
        <v>Probabilidad</v>
      </c>
      <c r="AC199" s="332"/>
      <c r="AD199" s="332"/>
      <c r="AE199" s="16" t="s">
        <v>246</v>
      </c>
      <c r="AF199" s="16" t="s">
        <v>201</v>
      </c>
      <c r="AG199" s="16" t="s">
        <v>247</v>
      </c>
      <c r="AH199" s="19" t="str">
        <f>IFERROR(VLOOKUP(AI199,'4.Criterios'!$C$4:$E$8,3,1),"")</f>
        <v>Muy Baja</v>
      </c>
      <c r="AI199" s="126">
        <f>IFERROR(IF(AB199="Probabilidad",(AI198*(1-AA199)),IF(AB199="Impacto",AI198,"")),"")</f>
        <v>7.1999999999999995E-2</v>
      </c>
      <c r="AJ199" s="19" t="str">
        <f>IFERROR(VLOOKUP(AK199,'4.Criterios'!$C$12:$E$16,3,1),"")</f>
        <v>Mayor</v>
      </c>
      <c r="AK199" s="20">
        <f>IFERROR(IF(AB199="Impacto",(AK198*(1-AA199)),IF(AB199="Probabilidad",AK198,"")),"")</f>
        <v>0.8</v>
      </c>
      <c r="AL199" s="19" t="str">
        <f>IFERROR(VLOOKUP(CONCATENATE(AH199,AJ199),Niveles!$B$3:$E$27,4,0),"")</f>
        <v>Alto</v>
      </c>
      <c r="AM199" s="295"/>
      <c r="AN199" s="329"/>
      <c r="AO199" s="286"/>
      <c r="AP199" s="329"/>
      <c r="AQ199" s="295"/>
      <c r="AR199" s="295"/>
      <c r="AS199" s="16" t="s">
        <v>203</v>
      </c>
      <c r="AT199" s="182" t="s">
        <v>876</v>
      </c>
      <c r="AU199" s="182" t="s">
        <v>514</v>
      </c>
      <c r="AV199" s="128">
        <v>44545</v>
      </c>
      <c r="AW199" s="129"/>
      <c r="AX199" s="33"/>
      <c r="AY199" s="41"/>
      <c r="AZ199" s="36"/>
      <c r="BA199" s="33"/>
      <c r="BB199" s="16"/>
      <c r="BC199" s="131"/>
      <c r="BD199" s="33"/>
      <c r="BE199" s="41"/>
      <c r="BF199" s="36"/>
      <c r="BG199" s="33"/>
      <c r="BH199" s="21"/>
      <c r="BS199" s="103"/>
      <c r="BT199" s="103"/>
      <c r="BU199" s="103"/>
      <c r="BV199" s="103"/>
      <c r="BW199" s="103"/>
      <c r="BX199" s="103"/>
      <c r="BY199" s="103"/>
      <c r="BZ199" s="103"/>
      <c r="CA199" s="103"/>
      <c r="CB199" s="103"/>
      <c r="CC199" s="103"/>
      <c r="CD199" s="103"/>
      <c r="CE199" s="103"/>
      <c r="CF199" s="103"/>
      <c r="CG199" s="103"/>
      <c r="CH199" s="103"/>
    </row>
    <row r="200" spans="1:86" ht="49.5" x14ac:dyDescent="0.25">
      <c r="A200" s="335"/>
      <c r="B200" s="338"/>
      <c r="C200" s="301"/>
      <c r="D200" s="341"/>
      <c r="E200" s="283"/>
      <c r="F200" s="283"/>
      <c r="G200" s="14" t="s">
        <v>877</v>
      </c>
      <c r="H200" s="283"/>
      <c r="I200" s="344"/>
      <c r="J200" s="301"/>
      <c r="K200" s="289"/>
      <c r="L200" s="289"/>
      <c r="M200" s="301"/>
      <c r="N200" s="292"/>
      <c r="O200" s="295"/>
      <c r="P200" s="298"/>
      <c r="Q200" s="286"/>
      <c r="R200" s="298"/>
      <c r="S200" s="295"/>
      <c r="T200" s="295"/>
      <c r="U200" s="18">
        <v>3</v>
      </c>
      <c r="V200" s="22" t="s">
        <v>517</v>
      </c>
      <c r="W200" s="22" t="s">
        <v>878</v>
      </c>
      <c r="X200" s="22" t="s">
        <v>518</v>
      </c>
      <c r="Y200" s="16" t="s">
        <v>38</v>
      </c>
      <c r="Z200" s="16" t="s">
        <v>199</v>
      </c>
      <c r="AA200" s="17">
        <f>IFERROR(VLOOKUP(Y200,'4.Criterios'!$H$4:$J$6,3,0)+VLOOKUP(Z200,'4.Criterios'!$H$7:$J$8,3,0),"")</f>
        <v>0.4</v>
      </c>
      <c r="AB200" s="18" t="str">
        <f>IFERROR(VLOOKUP(Y200,Niveles!$H$25:$I$27,2,0),"")</f>
        <v>Probabilidad</v>
      </c>
      <c r="AC200" s="332"/>
      <c r="AD200" s="332"/>
      <c r="AE200" s="16" t="s">
        <v>200</v>
      </c>
      <c r="AF200" s="16" t="s">
        <v>201</v>
      </c>
      <c r="AG200" s="16" t="s">
        <v>202</v>
      </c>
      <c r="AH200" s="19" t="str">
        <f>IFERROR(VLOOKUP(AI200,'4.Criterios'!$C$4:$E$8,3,1),"")</f>
        <v>Muy Baja</v>
      </c>
      <c r="AI200" s="126">
        <f>IFERROR(IF(AB200="Probabilidad",(AI199*(1-AA200)),IF(AB200="Impacto",AI199,"")),"")</f>
        <v>4.3199999999999995E-2</v>
      </c>
      <c r="AJ200" s="19" t="str">
        <f>IFERROR(VLOOKUP(AK200,'4.Criterios'!$C$12:$E$16,3,1),"")</f>
        <v>Mayor</v>
      </c>
      <c r="AK200" s="20">
        <f>IFERROR(IF(AB200="Impacto",(AK199*(1-AA200)),IF(AB200="Probabilidad",AK199,"")),"")</f>
        <v>0.8</v>
      </c>
      <c r="AL200" s="19" t="str">
        <f>IFERROR(VLOOKUP(CONCATENATE(AH200,AJ200),Niveles!$B$3:$E$27,4,0),"")</f>
        <v>Alto</v>
      </c>
      <c r="AM200" s="295"/>
      <c r="AN200" s="329"/>
      <c r="AO200" s="286"/>
      <c r="AP200" s="329"/>
      <c r="AQ200" s="295"/>
      <c r="AR200" s="295"/>
      <c r="AS200" s="16" t="s">
        <v>203</v>
      </c>
      <c r="AT200" s="182" t="s">
        <v>519</v>
      </c>
      <c r="AU200" s="182" t="s">
        <v>514</v>
      </c>
      <c r="AV200" s="130">
        <v>44453</v>
      </c>
      <c r="AW200" s="129"/>
      <c r="AX200" s="33"/>
      <c r="AY200" s="41"/>
      <c r="AZ200" s="36"/>
      <c r="BA200" s="33"/>
      <c r="BB200" s="16"/>
      <c r="BC200" s="131"/>
      <c r="BD200" s="33"/>
      <c r="BE200" s="41"/>
      <c r="BF200" s="36"/>
      <c r="BG200" s="33"/>
      <c r="BH200" s="21"/>
      <c r="BS200" s="103"/>
      <c r="BT200" s="103"/>
      <c r="BU200" s="103"/>
      <c r="BV200" s="103"/>
      <c r="BW200" s="103"/>
      <c r="BX200" s="103"/>
      <c r="BY200" s="103"/>
      <c r="BZ200" s="103"/>
      <c r="CA200" s="103"/>
      <c r="CB200" s="103"/>
      <c r="CC200" s="103"/>
      <c r="CD200" s="103"/>
      <c r="CE200" s="103"/>
      <c r="CF200" s="103"/>
      <c r="CG200" s="103"/>
      <c r="CH200" s="103"/>
    </row>
    <row r="201" spans="1:86" ht="65.45" customHeight="1" x14ac:dyDescent="0.25">
      <c r="A201" s="335"/>
      <c r="B201" s="338"/>
      <c r="C201" s="301"/>
      <c r="D201" s="341"/>
      <c r="E201" s="283"/>
      <c r="F201" s="283"/>
      <c r="G201" s="14"/>
      <c r="H201" s="283"/>
      <c r="I201" s="344"/>
      <c r="J201" s="301"/>
      <c r="K201" s="289"/>
      <c r="L201" s="289"/>
      <c r="M201" s="301"/>
      <c r="N201" s="292"/>
      <c r="O201" s="295"/>
      <c r="P201" s="298"/>
      <c r="Q201" s="286"/>
      <c r="R201" s="298"/>
      <c r="S201" s="295"/>
      <c r="T201" s="295"/>
      <c r="U201" s="18">
        <v>4</v>
      </c>
      <c r="V201" s="22" t="s">
        <v>511</v>
      </c>
      <c r="W201" s="22" t="s">
        <v>520</v>
      </c>
      <c r="X201" s="22" t="s">
        <v>521</v>
      </c>
      <c r="Y201" s="16" t="s">
        <v>40</v>
      </c>
      <c r="Z201" s="16" t="s">
        <v>199</v>
      </c>
      <c r="AA201" s="17">
        <f>IFERROR(VLOOKUP(Y201,'4.Criterios'!$H$4:$J$6,3,0)+VLOOKUP(Z201,'4.Criterios'!$H$7:$J$8,3,0),"")</f>
        <v>0.25</v>
      </c>
      <c r="AB201" s="18" t="str">
        <f>IFERROR(VLOOKUP(Y201,Niveles!$H$25:$I$27,2,0),"")</f>
        <v>Impacto</v>
      </c>
      <c r="AC201" s="332"/>
      <c r="AD201" s="332"/>
      <c r="AE201" s="16" t="s">
        <v>200</v>
      </c>
      <c r="AF201" s="16" t="s">
        <v>216</v>
      </c>
      <c r="AG201" s="16" t="s">
        <v>202</v>
      </c>
      <c r="AH201" s="19" t="str">
        <f>IFERROR(VLOOKUP(AI201,'4.Criterios'!$C$4:$E$8,3,1),"")</f>
        <v>Muy Baja</v>
      </c>
      <c r="AI201" s="126">
        <f>IFERROR(IF(AB201="Probabilidad",(AI200*(1-AA201)),IF(AB201="Impacto",AI200,"")),"")</f>
        <v>4.3199999999999995E-2</v>
      </c>
      <c r="AJ201" s="19" t="str">
        <f>IFERROR(VLOOKUP(AK201,'4.Criterios'!$C$12:$E$16,3,1),"")</f>
        <v>Moderado</v>
      </c>
      <c r="AK201" s="20">
        <f>IFERROR(IF(AB201="Impacto",(AK200*(1-AA201)),IF(AB201="Probabilidad",AK200,"")),"")</f>
        <v>0.60000000000000009</v>
      </c>
      <c r="AL201" s="19" t="str">
        <f>IFERROR(VLOOKUP(CONCATENATE(AH201,AJ201),Niveles!$B$3:$E$27,4,0),"")</f>
        <v>Moderado</v>
      </c>
      <c r="AM201" s="295"/>
      <c r="AN201" s="329"/>
      <c r="AO201" s="286"/>
      <c r="AP201" s="329"/>
      <c r="AQ201" s="295"/>
      <c r="AR201" s="295"/>
      <c r="AS201" s="16"/>
      <c r="AT201" s="182"/>
      <c r="AU201" s="182"/>
      <c r="AV201" s="130"/>
      <c r="AW201" s="131"/>
      <c r="AX201" s="33"/>
      <c r="AY201" s="41"/>
      <c r="AZ201" s="36"/>
      <c r="BA201" s="33"/>
      <c r="BB201" s="16"/>
      <c r="BC201" s="131"/>
      <c r="BD201" s="33"/>
      <c r="BE201" s="41"/>
      <c r="BF201" s="36"/>
      <c r="BG201" s="33"/>
      <c r="BH201" s="21"/>
      <c r="BS201" s="103"/>
      <c r="BT201" s="103"/>
      <c r="BU201" s="103"/>
      <c r="BV201" s="103"/>
      <c r="BW201" s="103"/>
      <c r="BX201" s="103"/>
      <c r="BY201" s="103"/>
      <c r="BZ201" s="103"/>
      <c r="CA201" s="103"/>
      <c r="CB201" s="103"/>
      <c r="CC201" s="103"/>
      <c r="CD201" s="103"/>
      <c r="CE201" s="103"/>
      <c r="CF201" s="103"/>
      <c r="CG201" s="103"/>
      <c r="CH201" s="103"/>
    </row>
    <row r="202" spans="1:86" ht="14.1" customHeight="1" x14ac:dyDescent="0.25">
      <c r="A202" s="335"/>
      <c r="B202" s="338"/>
      <c r="C202" s="301"/>
      <c r="D202" s="341"/>
      <c r="E202" s="283"/>
      <c r="F202" s="283"/>
      <c r="G202" s="14"/>
      <c r="H202" s="283"/>
      <c r="I202" s="344"/>
      <c r="J202" s="301"/>
      <c r="K202" s="289"/>
      <c r="L202" s="289"/>
      <c r="M202" s="301"/>
      <c r="N202" s="292"/>
      <c r="O202" s="295"/>
      <c r="P202" s="298"/>
      <c r="Q202" s="286"/>
      <c r="R202" s="298"/>
      <c r="S202" s="295"/>
      <c r="T202" s="295"/>
      <c r="U202" s="18">
        <v>5</v>
      </c>
      <c r="V202" s="22"/>
      <c r="W202" s="22"/>
      <c r="X202" s="22"/>
      <c r="Y202" s="16"/>
      <c r="Z202" s="16"/>
      <c r="AA202" s="17" t="str">
        <f>IFERROR(VLOOKUP(Y202,'4.Criterios'!$H$4:$J$6,3,0)+VLOOKUP(Z202,'4.Criterios'!$H$7:$J$8,3,0),"")</f>
        <v/>
      </c>
      <c r="AB202" s="18" t="str">
        <f>IFERROR(VLOOKUP(Y202,Niveles!$H$25:$I$27,2,0),"")</f>
        <v/>
      </c>
      <c r="AC202" s="332"/>
      <c r="AD202" s="332"/>
      <c r="AE202" s="16"/>
      <c r="AF202" s="16"/>
      <c r="AG202" s="16"/>
      <c r="AH202" s="19" t="str">
        <f>IFERROR(VLOOKUP(AI202,'4.Criterios'!$C$4:$E$8,3,1),"")</f>
        <v/>
      </c>
      <c r="AI202" s="126" t="str">
        <f>IFERROR(IF(AB202="Probabilidad",(AI201*(1-AA202)),IF(AB202="Impacto",AI201,"")),"")</f>
        <v/>
      </c>
      <c r="AJ202" s="19" t="str">
        <f>IFERROR(VLOOKUP(AK202,'4.Criterios'!$C$12:$E$16,3,1),"")</f>
        <v/>
      </c>
      <c r="AK202" s="20" t="str">
        <f>IFERROR(IF(AB202="Impacto",(AK201*(1-AA202)),IF(AB202="Probabilidad",AK201,"")),"")</f>
        <v/>
      </c>
      <c r="AL202" s="19" t="str">
        <f>IFERROR(VLOOKUP(CONCATENATE(AH202,AJ202),Niveles!$B$3:$E$27,4,0),"")</f>
        <v/>
      </c>
      <c r="AM202" s="295"/>
      <c r="AN202" s="329"/>
      <c r="AO202" s="286"/>
      <c r="AP202" s="329"/>
      <c r="AQ202" s="295"/>
      <c r="AR202" s="295"/>
      <c r="AS202" s="16"/>
      <c r="AT202" s="182"/>
      <c r="AU202" s="182"/>
      <c r="AV202" s="130"/>
      <c r="AW202" s="131"/>
      <c r="AX202" s="33"/>
      <c r="AY202" s="41"/>
      <c r="AZ202" s="36"/>
      <c r="BA202" s="33"/>
      <c r="BB202" s="16"/>
      <c r="BC202" s="131"/>
      <c r="BD202" s="33"/>
      <c r="BE202" s="41"/>
      <c r="BF202" s="36"/>
      <c r="BG202" s="33"/>
      <c r="BH202" s="21"/>
      <c r="BS202" s="103"/>
      <c r="BT202" s="103"/>
      <c r="BU202" s="103"/>
      <c r="BV202" s="103"/>
      <c r="BW202" s="103"/>
      <c r="BX202" s="103"/>
      <c r="BY202" s="103"/>
      <c r="BZ202" s="103"/>
      <c r="CA202" s="103"/>
      <c r="CB202" s="103"/>
      <c r="CC202" s="103"/>
      <c r="CD202" s="103"/>
      <c r="CE202" s="103"/>
      <c r="CF202" s="103"/>
      <c r="CG202" s="103"/>
      <c r="CH202" s="103"/>
    </row>
    <row r="203" spans="1:86" ht="14.45" customHeight="1" thickBot="1" x14ac:dyDescent="0.3">
      <c r="A203" s="336"/>
      <c r="B203" s="339"/>
      <c r="C203" s="302"/>
      <c r="D203" s="342"/>
      <c r="E203" s="284"/>
      <c r="F203" s="284"/>
      <c r="G203" s="23"/>
      <c r="H203" s="284"/>
      <c r="I203" s="345"/>
      <c r="J203" s="302"/>
      <c r="K203" s="290"/>
      <c r="L203" s="290"/>
      <c r="M203" s="302"/>
      <c r="N203" s="293"/>
      <c r="O203" s="296"/>
      <c r="P203" s="299"/>
      <c r="Q203" s="287"/>
      <c r="R203" s="299"/>
      <c r="S203" s="296"/>
      <c r="T203" s="296"/>
      <c r="U203" s="52">
        <v>6</v>
      </c>
      <c r="V203" s="183"/>
      <c r="W203" s="183"/>
      <c r="X203" s="183"/>
      <c r="Y203" s="25"/>
      <c r="Z203" s="25"/>
      <c r="AA203" s="17" t="str">
        <f>IFERROR(VLOOKUP(Y203,'4.Criterios'!$H$4:$J$6,3,0)+VLOOKUP(Z203,'4.Criterios'!$H$7:$J$8,3,0),"")</f>
        <v/>
      </c>
      <c r="AB203" s="18" t="str">
        <f>IFERROR(VLOOKUP(Y203,Niveles!$H$25:$I$27,2,0),"")</f>
        <v/>
      </c>
      <c r="AC203" s="333"/>
      <c r="AD203" s="333"/>
      <c r="AE203" s="25"/>
      <c r="AF203" s="25"/>
      <c r="AG203" s="25"/>
      <c r="AH203" s="26" t="str">
        <f>IFERROR(VLOOKUP(AI203,'4.Criterios'!$C$4:$E$8,3,1),"")</f>
        <v/>
      </c>
      <c r="AI203" s="127" t="str">
        <f>IFERROR(IF(AB203="Probabilidad",(AI202*(1-AA203)),IF(AB203="Impacto",AI202,"")),"")</f>
        <v/>
      </c>
      <c r="AJ203" s="26" t="str">
        <f>IFERROR(VLOOKUP(AK203,'4.Criterios'!$C$12:$E$16,3,1),"")</f>
        <v/>
      </c>
      <c r="AK203" s="27" t="str">
        <f>IFERROR(IF(AB203="Impacto",(AK202*(1-AA203)),IF(AB203="Probabilidad",AK202,"")),"")</f>
        <v/>
      </c>
      <c r="AL203" s="26" t="str">
        <f>IFERROR(VLOOKUP(CONCATENATE(AH203,AJ203),Niveles!$B$3:$E$27,4,0),"")</f>
        <v/>
      </c>
      <c r="AM203" s="296"/>
      <c r="AN203" s="330"/>
      <c r="AO203" s="287"/>
      <c r="AP203" s="330"/>
      <c r="AQ203" s="296"/>
      <c r="AR203" s="296"/>
      <c r="AS203" s="25"/>
      <c r="AT203" s="182"/>
      <c r="AU203" s="182"/>
      <c r="AV203" s="132"/>
      <c r="AW203" s="133"/>
      <c r="AX203" s="34"/>
      <c r="AY203" s="42"/>
      <c r="AZ203" s="37"/>
      <c r="BA203" s="34"/>
      <c r="BB203" s="25"/>
      <c r="BC203" s="133"/>
      <c r="BD203" s="34"/>
      <c r="BE203" s="42"/>
      <c r="BF203" s="37"/>
      <c r="BG203" s="34"/>
      <c r="BH203" s="28"/>
      <c r="BS203" s="103"/>
      <c r="BT203" s="103"/>
      <c r="BU203" s="103"/>
      <c r="BV203" s="103"/>
      <c r="BW203" s="103"/>
      <c r="BX203" s="103"/>
      <c r="BY203" s="103"/>
      <c r="BZ203" s="103"/>
      <c r="CA203" s="103"/>
      <c r="CB203" s="103"/>
      <c r="CC203" s="103"/>
      <c r="CD203" s="103"/>
      <c r="CE203" s="103"/>
      <c r="CF203" s="103"/>
      <c r="CG203" s="103"/>
      <c r="CH203" s="103"/>
    </row>
    <row r="204" spans="1:86" ht="68.099999999999994" customHeight="1" x14ac:dyDescent="0.25">
      <c r="A204" s="334" t="s">
        <v>50</v>
      </c>
      <c r="B204" s="337">
        <v>12</v>
      </c>
      <c r="C204" s="300" t="s">
        <v>208</v>
      </c>
      <c r="D204" s="340" t="s">
        <v>507</v>
      </c>
      <c r="E204" s="282" t="s">
        <v>190</v>
      </c>
      <c r="F204" s="282" t="s">
        <v>522</v>
      </c>
      <c r="G204" s="6" t="s">
        <v>879</v>
      </c>
      <c r="H204" s="282" t="str">
        <f>+CONCATENATE(E204," de las ",D204)</f>
        <v>pérdida de integridad de las HISTORIAS LABORALES</v>
      </c>
      <c r="I204" s="343" t="str">
        <f>IF(F204&lt;&gt;"","Las vulnerabilidades de la columna anterior, pueden facilitar "&amp;F204&amp;" generando "&amp;E204&amp;" de "&amp;D204,"")</f>
        <v>Las vulnerabilidades de la columna anterior, pueden facilitar hurto o pérdida de tipos documentales de la historia laboral generando pérdida de integridad de HISTORIAS LABORALES</v>
      </c>
      <c r="J204" s="300" t="s">
        <v>192</v>
      </c>
      <c r="K204" s="288">
        <v>140</v>
      </c>
      <c r="L204" s="288" t="s">
        <v>523</v>
      </c>
      <c r="M204" s="300" t="s">
        <v>194</v>
      </c>
      <c r="N204" s="291" t="s">
        <v>212</v>
      </c>
      <c r="O204" s="294" t="str">
        <f>IFERROR(VLOOKUP(P204,'4.Criterios'!$D$4:$E$8,2,0),"")</f>
        <v>Media</v>
      </c>
      <c r="P204" s="297">
        <f>IF(K204&lt;&gt;"",VLOOKUP(K204,'4.Criterios'!$A$4:$E$8,4,1),"")</f>
        <v>0.6</v>
      </c>
      <c r="Q204" s="285" t="str">
        <f>IFERROR(VLOOKUP(R204,'4.Criterios'!$D$12:$E$16,2,0),"")</f>
        <v>Moderado</v>
      </c>
      <c r="R204" s="297">
        <f>IFERROR(IF(M204='4.Criterios'!$A$10,VLOOKUP(N204,'4.Criterios'!$A$12:$E$16,4,0),IF(M204='4.Criterios'!$B$10,VLOOKUP(N204,'4.Criterios'!$B$12:$E$16,3,0),"")),)</f>
        <v>0.6</v>
      </c>
      <c r="S204" s="294" t="str">
        <f>IFERROR(VLOOKUP(CONCATENATE(O204,Q204),Niveles!$B$3:$E$27,4,0),"")</f>
        <v>Moderado</v>
      </c>
      <c r="T204" s="294">
        <f>IFERROR(VLOOKUP(CONCATENATE(O204,Q204),Niveles!$B$3:$F$27,5,0),"")</f>
        <v>11</v>
      </c>
      <c r="U204" s="10">
        <v>1</v>
      </c>
      <c r="V204" s="180" t="s">
        <v>524</v>
      </c>
      <c r="W204" s="180" t="s">
        <v>525</v>
      </c>
      <c r="X204" s="180" t="s">
        <v>521</v>
      </c>
      <c r="Y204" s="8" t="s">
        <v>38</v>
      </c>
      <c r="Z204" s="8" t="s">
        <v>199</v>
      </c>
      <c r="AA204" s="9">
        <f>IFERROR(VLOOKUP(Y204,'4.Criterios'!$H$4:$J$6,3,0)+VLOOKUP(Z204,'4.Criterios'!$H$7:$J$8,3,0),"")</f>
        <v>0.4</v>
      </c>
      <c r="AB204" s="10" t="str">
        <f>IFERROR(VLOOKUP(Y204,Niveles!$H$25:$I$27,2,0),"")</f>
        <v>Probabilidad</v>
      </c>
      <c r="AC204" s="331">
        <f ca="1">IFERROR(P204-AN204,"")</f>
        <v>0.24</v>
      </c>
      <c r="AD204" s="331">
        <f ca="1">IFERROR(R204-AP204,"")</f>
        <v>0</v>
      </c>
      <c r="AE204" s="8" t="s">
        <v>246</v>
      </c>
      <c r="AF204" s="8" t="s">
        <v>216</v>
      </c>
      <c r="AG204" s="8" t="s">
        <v>247</v>
      </c>
      <c r="AH204" s="11" t="str">
        <f>IFERROR(VLOOKUP(AI204,'4.Criterios'!$C$4:$E$8,3,1),"")</f>
        <v>Baja</v>
      </c>
      <c r="AI204" s="125">
        <f>IFERROR(IF(AB204="Probabilidad",(P204*(1-AA204)),IF(AB204="Impacto",P204,"")),"")</f>
        <v>0.36</v>
      </c>
      <c r="AJ204" s="11" t="str">
        <f>IFERROR(VLOOKUP(AK204,'4.Criterios'!$C$12:$E$16,3,1),"")</f>
        <v>Moderado</v>
      </c>
      <c r="AK204" s="12">
        <f>IFERROR(IF(AB204="Impacto",(R204*(1-AA204)),IF(AB204="Probabilidad",R204,"")),"")</f>
        <v>0.6</v>
      </c>
      <c r="AL204" s="11" t="str">
        <f>IFERROR(VLOOKUP(CONCATENATE(AH204,AJ204),Niveles!$B$3:$E$27,4,0),"")</f>
        <v>Moderado</v>
      </c>
      <c r="AM204" s="294" t="str">
        <f ca="1">OFFSET(AH203,6-COUNTBLANK(AH204:AH209),0,1,1)</f>
        <v>Baja</v>
      </c>
      <c r="AN204" s="328">
        <f ca="1">OFFSET(AI203,6-COUNTBLANK(AI204:AI209),0,1,1)</f>
        <v>0.36</v>
      </c>
      <c r="AO204" s="285" t="str">
        <f ca="1">OFFSET(AJ203,6-COUNTBLANK(AJ204:AJ209),0,1,1)</f>
        <v>Moderado</v>
      </c>
      <c r="AP204" s="328">
        <f ca="1">OFFSET(AK203,6-COUNTBLANK(AK204:AK209),0,1,1)</f>
        <v>0.6</v>
      </c>
      <c r="AQ204" s="294" t="str">
        <f ca="1">OFFSET(AL203,6-COUNTBLANK(AL204:AL209),0,1,1)</f>
        <v>Moderado</v>
      </c>
      <c r="AR204" s="294">
        <f ca="1">IFERROR(VLOOKUP(CONCATENATE(AM204,AO204),Niveles!$B$3:$F$27,5,0),"")</f>
        <v>10</v>
      </c>
      <c r="AS204" s="8" t="s">
        <v>203</v>
      </c>
      <c r="AT204" s="181" t="s">
        <v>880</v>
      </c>
      <c r="AU204" s="181" t="s">
        <v>526</v>
      </c>
      <c r="AV204" s="130">
        <v>44926</v>
      </c>
      <c r="AW204" s="129"/>
      <c r="AX204" s="32"/>
      <c r="AY204" s="43"/>
      <c r="AZ204" s="35"/>
      <c r="BA204" s="32"/>
      <c r="BB204" s="16"/>
      <c r="BC204" s="129"/>
      <c r="BD204" s="32"/>
      <c r="BE204" s="43"/>
      <c r="BF204" s="35"/>
      <c r="BG204" s="32"/>
      <c r="BH204" s="13"/>
    </row>
    <row r="205" spans="1:86" ht="14.1" customHeight="1" x14ac:dyDescent="0.25">
      <c r="A205" s="335"/>
      <c r="B205" s="338"/>
      <c r="C205" s="301"/>
      <c r="D205" s="341"/>
      <c r="E205" s="283"/>
      <c r="F205" s="283"/>
      <c r="G205" s="14"/>
      <c r="H205" s="283"/>
      <c r="I205" s="344"/>
      <c r="J205" s="301"/>
      <c r="K205" s="289"/>
      <c r="L205" s="289"/>
      <c r="M205" s="301"/>
      <c r="N205" s="292"/>
      <c r="O205" s="295"/>
      <c r="P205" s="298"/>
      <c r="Q205" s="286"/>
      <c r="R205" s="298"/>
      <c r="S205" s="295"/>
      <c r="T205" s="295"/>
      <c r="U205" s="18">
        <v>2</v>
      </c>
      <c r="V205" s="22"/>
      <c r="W205" s="22"/>
      <c r="X205" s="22"/>
      <c r="Y205" s="16"/>
      <c r="Z205" s="16"/>
      <c r="AA205" s="17"/>
      <c r="AB205" s="18"/>
      <c r="AC205" s="332"/>
      <c r="AD205" s="332"/>
      <c r="AE205" s="16"/>
      <c r="AF205" s="16"/>
      <c r="AG205" s="16"/>
      <c r="AH205" s="19" t="str">
        <f>IFERROR(VLOOKUP(AI205,'4.Criterios'!$C$4:$E$8,3,1),"")</f>
        <v/>
      </c>
      <c r="AI205" s="126" t="str">
        <f>IFERROR(IF(AB205="Probabilidad",(AI204*(1-AA205)),IF(AB205="Impacto",AI204,"")),"")</f>
        <v/>
      </c>
      <c r="AJ205" s="19" t="str">
        <f>IFERROR(VLOOKUP(AK205,'4.Criterios'!$C$12:$E$16,3,1),"")</f>
        <v/>
      </c>
      <c r="AK205" s="20" t="str">
        <f>IFERROR(IF(AB205="Impacto",(AK204*(1-AA205)),IF(AB205="Probabilidad",AK204,"")),"")</f>
        <v/>
      </c>
      <c r="AL205" s="19" t="str">
        <f>IFERROR(VLOOKUP(CONCATENATE(AH205,AJ205),Niveles!$B$3:$E$27,4,0),"")</f>
        <v/>
      </c>
      <c r="AM205" s="295"/>
      <c r="AN205" s="329"/>
      <c r="AO205" s="286"/>
      <c r="AP205" s="329"/>
      <c r="AQ205" s="295"/>
      <c r="AR205" s="295"/>
      <c r="AS205" s="16"/>
      <c r="AT205" s="182"/>
      <c r="AU205" s="182"/>
      <c r="AV205" s="130"/>
      <c r="AW205" s="131"/>
      <c r="AX205" s="33"/>
      <c r="AY205" s="41"/>
      <c r="AZ205" s="36"/>
      <c r="BA205" s="33"/>
      <c r="BB205" s="16"/>
      <c r="BC205" s="131"/>
      <c r="BD205" s="33"/>
      <c r="BE205" s="41"/>
      <c r="BF205" s="36"/>
      <c r="BG205" s="33"/>
      <c r="BH205" s="21"/>
    </row>
    <row r="206" spans="1:86" ht="14.1" customHeight="1" x14ac:dyDescent="0.25">
      <c r="A206" s="335"/>
      <c r="B206" s="338"/>
      <c r="C206" s="301"/>
      <c r="D206" s="341"/>
      <c r="E206" s="283"/>
      <c r="F206" s="283"/>
      <c r="G206" s="14"/>
      <c r="H206" s="283"/>
      <c r="I206" s="344"/>
      <c r="J206" s="301"/>
      <c r="K206" s="289"/>
      <c r="L206" s="289"/>
      <c r="M206" s="301"/>
      <c r="N206" s="292"/>
      <c r="O206" s="295"/>
      <c r="P206" s="298"/>
      <c r="Q206" s="286"/>
      <c r="R206" s="298"/>
      <c r="S206" s="295"/>
      <c r="T206" s="295"/>
      <c r="U206" s="18">
        <v>3</v>
      </c>
      <c r="V206" s="22"/>
      <c r="W206" s="22"/>
      <c r="X206" s="22"/>
      <c r="Y206" s="16"/>
      <c r="Z206" s="16"/>
      <c r="AA206" s="17"/>
      <c r="AB206" s="18"/>
      <c r="AC206" s="332"/>
      <c r="AD206" s="332"/>
      <c r="AE206" s="16"/>
      <c r="AF206" s="16"/>
      <c r="AG206" s="16"/>
      <c r="AH206" s="19" t="str">
        <f>IFERROR(VLOOKUP(AI206,'4.Criterios'!$C$4:$E$8,3,1),"")</f>
        <v/>
      </c>
      <c r="AI206" s="126" t="str">
        <f>IFERROR(IF(AB206="Probabilidad",(AI205*(1-AA206)),IF(AB206="Impacto",AI205,"")),"")</f>
        <v/>
      </c>
      <c r="AJ206" s="19" t="str">
        <f>IFERROR(VLOOKUP(AK206,'4.Criterios'!$C$12:$E$16,3,1),"")</f>
        <v/>
      </c>
      <c r="AK206" s="20" t="str">
        <f>IFERROR(IF(AB206="Impacto",(AK205*(1-AA206)),IF(AB206="Probabilidad",AK205,"")),"")</f>
        <v/>
      </c>
      <c r="AL206" s="19" t="str">
        <f>IFERROR(VLOOKUP(CONCATENATE(AH206,AJ206),Niveles!$B$3:$E$27,4,0),"")</f>
        <v/>
      </c>
      <c r="AM206" s="295"/>
      <c r="AN206" s="329"/>
      <c r="AO206" s="286"/>
      <c r="AP206" s="329"/>
      <c r="AQ206" s="295"/>
      <c r="AR206" s="295"/>
      <c r="AS206" s="16"/>
      <c r="AT206" s="182"/>
      <c r="AU206" s="182"/>
      <c r="AV206" s="130"/>
      <c r="AW206" s="131"/>
      <c r="AX206" s="33"/>
      <c r="AY206" s="41"/>
      <c r="AZ206" s="36"/>
      <c r="BA206" s="33"/>
      <c r="BB206" s="16"/>
      <c r="BC206" s="131"/>
      <c r="BD206" s="33"/>
      <c r="BE206" s="41"/>
      <c r="BF206" s="36"/>
      <c r="BG206" s="33"/>
      <c r="BH206" s="21"/>
    </row>
    <row r="207" spans="1:86" ht="14.1" customHeight="1" x14ac:dyDescent="0.25">
      <c r="A207" s="335"/>
      <c r="B207" s="338"/>
      <c r="C207" s="301"/>
      <c r="D207" s="341"/>
      <c r="E207" s="283"/>
      <c r="F207" s="283"/>
      <c r="G207" s="14"/>
      <c r="H207" s="283"/>
      <c r="I207" s="344"/>
      <c r="J207" s="301"/>
      <c r="K207" s="289"/>
      <c r="L207" s="289"/>
      <c r="M207" s="301"/>
      <c r="N207" s="292"/>
      <c r="O207" s="295"/>
      <c r="P207" s="298"/>
      <c r="Q207" s="286"/>
      <c r="R207" s="298"/>
      <c r="S207" s="295"/>
      <c r="T207" s="295"/>
      <c r="U207" s="18">
        <v>4</v>
      </c>
      <c r="V207" s="22"/>
      <c r="W207" s="22"/>
      <c r="X207" s="22"/>
      <c r="Y207" s="16"/>
      <c r="Z207" s="16"/>
      <c r="AA207" s="17" t="str">
        <f>IFERROR(VLOOKUP(Y207,'4.Criterios'!$H$4:$J$6,3,0)+VLOOKUP(Z207,'4.Criterios'!$H$7:$J$8,3,0),"")</f>
        <v/>
      </c>
      <c r="AB207" s="18" t="str">
        <f>IFERROR(VLOOKUP(Y207,Niveles!$H$25:$I$27,2,0),"")</f>
        <v/>
      </c>
      <c r="AC207" s="332"/>
      <c r="AD207" s="332"/>
      <c r="AE207" s="16"/>
      <c r="AF207" s="16"/>
      <c r="AG207" s="16"/>
      <c r="AH207" s="19" t="str">
        <f>IFERROR(VLOOKUP(AI207,'4.Criterios'!$C$4:$E$8,3,1),"")</f>
        <v/>
      </c>
      <c r="AI207" s="126" t="str">
        <f>IFERROR(IF(AB207="Probabilidad",(AI206*(1-AA207)),IF(AB207="Impacto",AI206,"")),"")</f>
        <v/>
      </c>
      <c r="AJ207" s="19" t="str">
        <f>IFERROR(VLOOKUP(AK207,'4.Criterios'!$C$12:$E$16,3,1),"")</f>
        <v/>
      </c>
      <c r="AK207" s="20" t="str">
        <f>IFERROR(IF(AB207="Impacto",(AK206*(1-AA207)),IF(AB207="Probabilidad",AK206,"")),"")</f>
        <v/>
      </c>
      <c r="AL207" s="19" t="str">
        <f>IFERROR(VLOOKUP(CONCATENATE(AH207,AJ207),Niveles!$B$3:$E$27,4,0),"")</f>
        <v/>
      </c>
      <c r="AM207" s="295"/>
      <c r="AN207" s="329"/>
      <c r="AO207" s="286"/>
      <c r="AP207" s="329"/>
      <c r="AQ207" s="295"/>
      <c r="AR207" s="295"/>
      <c r="AS207" s="16"/>
      <c r="AT207" s="182"/>
      <c r="AU207" s="182"/>
      <c r="AV207" s="130"/>
      <c r="AW207" s="131"/>
      <c r="AX207" s="33"/>
      <c r="AY207" s="41"/>
      <c r="AZ207" s="36"/>
      <c r="BA207" s="33"/>
      <c r="BB207" s="16"/>
      <c r="BC207" s="131"/>
      <c r="BD207" s="33"/>
      <c r="BE207" s="41"/>
      <c r="BF207" s="36"/>
      <c r="BG207" s="33"/>
      <c r="BH207" s="21"/>
    </row>
    <row r="208" spans="1:86" ht="14.1" customHeight="1" x14ac:dyDescent="0.25">
      <c r="A208" s="335"/>
      <c r="B208" s="338"/>
      <c r="C208" s="301"/>
      <c r="D208" s="341"/>
      <c r="E208" s="283"/>
      <c r="F208" s="283"/>
      <c r="G208" s="14"/>
      <c r="H208" s="283"/>
      <c r="I208" s="344"/>
      <c r="J208" s="301"/>
      <c r="K208" s="289"/>
      <c r="L208" s="289"/>
      <c r="M208" s="301"/>
      <c r="N208" s="292"/>
      <c r="O208" s="295"/>
      <c r="P208" s="298"/>
      <c r="Q208" s="286"/>
      <c r="R208" s="298"/>
      <c r="S208" s="295"/>
      <c r="T208" s="295"/>
      <c r="U208" s="18">
        <v>5</v>
      </c>
      <c r="V208" s="22"/>
      <c r="W208" s="22"/>
      <c r="X208" s="22"/>
      <c r="Y208" s="16"/>
      <c r="Z208" s="16"/>
      <c r="AA208" s="17" t="str">
        <f>IFERROR(VLOOKUP(Y208,'4.Criterios'!$H$4:$J$6,3,0)+VLOOKUP(Z208,'4.Criterios'!$H$7:$J$8,3,0),"")</f>
        <v/>
      </c>
      <c r="AB208" s="18" t="str">
        <f>IFERROR(VLOOKUP(Y208,Niveles!$H$25:$I$27,2,0),"")</f>
        <v/>
      </c>
      <c r="AC208" s="332"/>
      <c r="AD208" s="332"/>
      <c r="AE208" s="16"/>
      <c r="AF208" s="16"/>
      <c r="AG208" s="16"/>
      <c r="AH208" s="19" t="str">
        <f>IFERROR(VLOOKUP(AI208,'4.Criterios'!$C$4:$E$8,3,1),"")</f>
        <v/>
      </c>
      <c r="AI208" s="126" t="str">
        <f>IFERROR(IF(AB208="Probabilidad",(AI207*(1-AA208)),IF(AB208="Impacto",AI207,"")),"")</f>
        <v/>
      </c>
      <c r="AJ208" s="19" t="str">
        <f>IFERROR(VLOOKUP(AK208,'4.Criterios'!$C$12:$E$16,3,1),"")</f>
        <v/>
      </c>
      <c r="AK208" s="20" t="str">
        <f>IFERROR(IF(AB208="Impacto",(AK207*(1-AA208)),IF(AB208="Probabilidad",AK207,"")),"")</f>
        <v/>
      </c>
      <c r="AL208" s="19" t="str">
        <f>IFERROR(VLOOKUP(CONCATENATE(AH208,AJ208),Niveles!$B$3:$E$27,4,0),"")</f>
        <v/>
      </c>
      <c r="AM208" s="295"/>
      <c r="AN208" s="329"/>
      <c r="AO208" s="286"/>
      <c r="AP208" s="329"/>
      <c r="AQ208" s="295"/>
      <c r="AR208" s="295"/>
      <c r="AS208" s="16"/>
      <c r="AT208" s="182"/>
      <c r="AU208" s="182"/>
      <c r="AV208" s="130"/>
      <c r="AW208" s="131"/>
      <c r="AX208" s="33"/>
      <c r="AY208" s="41"/>
      <c r="AZ208" s="36"/>
      <c r="BA208" s="33"/>
      <c r="BB208" s="16"/>
      <c r="BC208" s="131"/>
      <c r="BD208" s="33"/>
      <c r="BE208" s="41"/>
      <c r="BF208" s="36"/>
      <c r="BG208" s="33"/>
      <c r="BH208" s="21"/>
    </row>
    <row r="209" spans="1:60" ht="14.45" customHeight="1" thickBot="1" x14ac:dyDescent="0.3">
      <c r="A209" s="336"/>
      <c r="B209" s="339"/>
      <c r="C209" s="302"/>
      <c r="D209" s="342"/>
      <c r="E209" s="284"/>
      <c r="F209" s="284"/>
      <c r="G209" s="23"/>
      <c r="H209" s="284"/>
      <c r="I209" s="345"/>
      <c r="J209" s="302"/>
      <c r="K209" s="290"/>
      <c r="L209" s="290"/>
      <c r="M209" s="302"/>
      <c r="N209" s="293"/>
      <c r="O209" s="296"/>
      <c r="P209" s="299"/>
      <c r="Q209" s="287"/>
      <c r="R209" s="299"/>
      <c r="S209" s="296"/>
      <c r="T209" s="296"/>
      <c r="U209" s="52">
        <v>6</v>
      </c>
      <c r="V209" s="183"/>
      <c r="W209" s="183"/>
      <c r="X209" s="183"/>
      <c r="Y209" s="25"/>
      <c r="Z209" s="25"/>
      <c r="AA209" s="17" t="str">
        <f>IFERROR(VLOOKUP(Y209,'4.Criterios'!$H$4:$J$6,3,0)+VLOOKUP(Z209,'4.Criterios'!$H$7:$J$8,3,0),"")</f>
        <v/>
      </c>
      <c r="AB209" s="18" t="str">
        <f>IFERROR(VLOOKUP(Y209,Niveles!$H$25:$I$27,2,0),"")</f>
        <v/>
      </c>
      <c r="AC209" s="333"/>
      <c r="AD209" s="333"/>
      <c r="AE209" s="25"/>
      <c r="AF209" s="25"/>
      <c r="AG209" s="25"/>
      <c r="AH209" s="26" t="str">
        <f>IFERROR(VLOOKUP(AI209,'4.Criterios'!$C$4:$E$8,3,1),"")</f>
        <v/>
      </c>
      <c r="AI209" s="127" t="str">
        <f>IFERROR(IF(AB209="Probabilidad",(AI208*(1-AA209)),IF(AB209="Impacto",AI208,"")),"")</f>
        <v/>
      </c>
      <c r="AJ209" s="26" t="str">
        <f>IFERROR(VLOOKUP(AK209,'4.Criterios'!$C$12:$E$16,3,1),"")</f>
        <v/>
      </c>
      <c r="AK209" s="27" t="str">
        <f>IFERROR(IF(AB209="Impacto",(AK208*(1-AA209)),IF(AB209="Probabilidad",AK208,"")),"")</f>
        <v/>
      </c>
      <c r="AL209" s="26" t="str">
        <f>IFERROR(VLOOKUP(CONCATENATE(AH209,AJ209),Niveles!$B$3:$E$27,4,0),"")</f>
        <v/>
      </c>
      <c r="AM209" s="296"/>
      <c r="AN209" s="330"/>
      <c r="AO209" s="287"/>
      <c r="AP209" s="330"/>
      <c r="AQ209" s="296"/>
      <c r="AR209" s="296"/>
      <c r="AS209" s="25"/>
      <c r="AT209" s="182"/>
      <c r="AU209" s="182"/>
      <c r="AV209" s="132"/>
      <c r="AW209" s="133"/>
      <c r="AX209" s="34"/>
      <c r="AY209" s="42"/>
      <c r="AZ209" s="37"/>
      <c r="BA209" s="34"/>
      <c r="BB209" s="25"/>
      <c r="BC209" s="133"/>
      <c r="BD209" s="34"/>
      <c r="BE209" s="42"/>
      <c r="BF209" s="37"/>
      <c r="BG209" s="34"/>
      <c r="BH209" s="28"/>
    </row>
    <row r="210" spans="1:60" ht="85.35" customHeight="1" x14ac:dyDescent="0.25">
      <c r="A210" s="334" t="s">
        <v>50</v>
      </c>
      <c r="B210" s="337">
        <v>13</v>
      </c>
      <c r="C210" s="300" t="s">
        <v>208</v>
      </c>
      <c r="D210" s="340" t="s">
        <v>507</v>
      </c>
      <c r="E210" s="282" t="s">
        <v>255</v>
      </c>
      <c r="F210" s="282" t="s">
        <v>256</v>
      </c>
      <c r="G210" s="210" t="s">
        <v>527</v>
      </c>
      <c r="H210" s="282" t="str">
        <f>+CONCATENATE(E210," de las ",D210)</f>
        <v>pérdida de confidencialidad de las HISTORIAS LABORALES</v>
      </c>
      <c r="I210" s="343" t="str">
        <f>IF(F210&lt;&gt;"","Las vulnerabilidades de la columna anterior, pueden facilitar "&amp;F210&amp;" generando "&amp;E210&amp;" de "&amp;D210,"")</f>
        <v>Las vulnerabilidades de la columna anterior, pueden facilitar fuga de información generando pérdida de confidencialidad de HISTORIAS LABORALES</v>
      </c>
      <c r="J210" s="300" t="s">
        <v>258</v>
      </c>
      <c r="K210" s="288">
        <v>365</v>
      </c>
      <c r="L210" s="303" t="s">
        <v>528</v>
      </c>
      <c r="M210" s="300" t="s">
        <v>194</v>
      </c>
      <c r="N210" s="291" t="s">
        <v>321</v>
      </c>
      <c r="O210" s="294" t="str">
        <f>IFERROR(VLOOKUP(P210,'4.Criterios'!$D$4:$E$8,2,0),"")</f>
        <v>Media</v>
      </c>
      <c r="P210" s="297">
        <f>IF(K210&lt;&gt;"",VLOOKUP(K210,'4.Criterios'!$A$4:$E$8,4,1),"")</f>
        <v>0.6</v>
      </c>
      <c r="Q210" s="285" t="str">
        <f>IFERROR(VLOOKUP(R210,'4.Criterios'!$D$12:$E$16,2,0),"")</f>
        <v>Mayor</v>
      </c>
      <c r="R210" s="297">
        <f>IFERROR(IF(M210='4.Criterios'!$A$10,VLOOKUP(N210,'4.Criterios'!$A$12:$E$16,4,0),IF(M210='4.Criterios'!$B$10,VLOOKUP(N210,'4.Criterios'!$B$12:$E$16,3,0),"")),)</f>
        <v>0.8</v>
      </c>
      <c r="S210" s="294" t="str">
        <f>IFERROR(VLOOKUP(CONCATENATE(O210,Q210),Niveles!$B$3:$E$27,4,0),"")</f>
        <v>Alto</v>
      </c>
      <c r="T210" s="294">
        <f>IFERROR(VLOOKUP(CONCATENATE(O210,Q210),Niveles!$B$3:$F$27,5,0),"")</f>
        <v>17</v>
      </c>
      <c r="U210" s="10">
        <v>1</v>
      </c>
      <c r="V210" s="180" t="s">
        <v>529</v>
      </c>
      <c r="W210" s="180" t="s">
        <v>530</v>
      </c>
      <c r="X210" s="180" t="s">
        <v>881</v>
      </c>
      <c r="Y210" s="8" t="s">
        <v>38</v>
      </c>
      <c r="Z210" s="8" t="s">
        <v>199</v>
      </c>
      <c r="AA210" s="9">
        <f>IFERROR(VLOOKUP(Y210,'4.Criterios'!$H$4:$J$6,3,0)+VLOOKUP(Z210,'4.Criterios'!$H$7:$J$8,3,0),"")</f>
        <v>0.4</v>
      </c>
      <c r="AB210" s="10" t="str">
        <f>IFERROR(VLOOKUP(Y210,Niveles!$H$25:$I$27,2,0),"")</f>
        <v>Probabilidad</v>
      </c>
      <c r="AC210" s="331">
        <f ca="1">IFERROR(P210-AN210,"")</f>
        <v>0.24</v>
      </c>
      <c r="AD210" s="331">
        <f ca="1">IFERROR(R210-AP210,"")</f>
        <v>0</v>
      </c>
      <c r="AE210" s="8" t="s">
        <v>200</v>
      </c>
      <c r="AF210" s="8" t="s">
        <v>216</v>
      </c>
      <c r="AG210" s="8" t="s">
        <v>202</v>
      </c>
      <c r="AH210" s="11" t="str">
        <f>IFERROR(VLOOKUP(AI210,'4.Criterios'!$C$4:$E$8,3,1),"")</f>
        <v>Baja</v>
      </c>
      <c r="AI210" s="125">
        <f>IFERROR(IF(AB210="Probabilidad",(P210*(1-AA210)),IF(AB210="Impacto",P210,"")),"")</f>
        <v>0.36</v>
      </c>
      <c r="AJ210" s="11" t="str">
        <f>IFERROR(VLOOKUP(AK210,'4.Criterios'!$C$12:$E$16,3,1),"")</f>
        <v>Mayor</v>
      </c>
      <c r="AK210" s="12">
        <f>IFERROR(IF(AB210="Impacto",(R210*(1-AA210)),IF(AB210="Probabilidad",R210,"")),"")</f>
        <v>0.8</v>
      </c>
      <c r="AL210" s="11" t="str">
        <f>IFERROR(VLOOKUP(CONCATENATE(AH210,AJ210),Niveles!$B$3:$E$27,4,0),"")</f>
        <v>Alto</v>
      </c>
      <c r="AM210" s="294" t="str">
        <f ca="1">OFFSET(AH209,6-COUNTBLANK(AH210:AH215),0,1,1)</f>
        <v>Baja</v>
      </c>
      <c r="AN210" s="328">
        <f ca="1">OFFSET(AI209,6-COUNTBLANK(AI210:AI215),0,1,1)</f>
        <v>0.36</v>
      </c>
      <c r="AO210" s="285" t="str">
        <f ca="1">OFFSET(AJ209,6-COUNTBLANK(AJ210:AJ215),0,1,1)</f>
        <v>Mayor</v>
      </c>
      <c r="AP210" s="328">
        <f ca="1">OFFSET(AK209,6-COUNTBLANK(AK210:AK215),0,1,1)</f>
        <v>0.8</v>
      </c>
      <c r="AQ210" s="294" t="str">
        <f ca="1">OFFSET(AL209,6-COUNTBLANK(AL210:AL215),0,1,1)</f>
        <v>Alto</v>
      </c>
      <c r="AR210" s="294">
        <f ca="1">IFERROR(VLOOKUP(CONCATENATE(AM210,AO210),Niveles!$B$3:$F$27,5,0),"")</f>
        <v>16</v>
      </c>
      <c r="AS210" s="8" t="s">
        <v>203</v>
      </c>
      <c r="AT210" s="181" t="s">
        <v>531</v>
      </c>
      <c r="AU210" s="181" t="s">
        <v>532</v>
      </c>
      <c r="AV210" s="128">
        <v>44423</v>
      </c>
      <c r="AW210" s="129"/>
      <c r="AX210" s="32"/>
      <c r="AY210" s="43"/>
      <c r="AZ210" s="35"/>
      <c r="BA210" s="32"/>
      <c r="BB210" s="16"/>
      <c r="BC210" s="129"/>
      <c r="BD210" s="32"/>
      <c r="BE210" s="43"/>
      <c r="BF210" s="35"/>
      <c r="BG210" s="32"/>
      <c r="BH210" s="13"/>
    </row>
    <row r="211" spans="1:60" ht="98.25" customHeight="1" x14ac:dyDescent="0.25">
      <c r="A211" s="335"/>
      <c r="B211" s="338"/>
      <c r="C211" s="301"/>
      <c r="D211" s="341"/>
      <c r="E211" s="283"/>
      <c r="F211" s="283"/>
      <c r="G211" s="209" t="s">
        <v>533</v>
      </c>
      <c r="H211" s="283"/>
      <c r="I211" s="344"/>
      <c r="J211" s="301"/>
      <c r="K211" s="289"/>
      <c r="L211" s="304"/>
      <c r="M211" s="301"/>
      <c r="N211" s="292"/>
      <c r="O211" s="295"/>
      <c r="P211" s="298"/>
      <c r="Q211" s="286"/>
      <c r="R211" s="298"/>
      <c r="S211" s="295"/>
      <c r="T211" s="295"/>
      <c r="U211" s="18">
        <v>2</v>
      </c>
      <c r="V211" s="22"/>
      <c r="W211" s="22"/>
      <c r="X211" s="22"/>
      <c r="Y211" s="16"/>
      <c r="Z211" s="16"/>
      <c r="AA211" s="17"/>
      <c r="AB211" s="18"/>
      <c r="AC211" s="332"/>
      <c r="AD211" s="332"/>
      <c r="AE211" s="16"/>
      <c r="AF211" s="16"/>
      <c r="AG211" s="16"/>
      <c r="AH211" s="19" t="str">
        <f>IFERROR(VLOOKUP(AI211,'4.Criterios'!$C$4:$E$8,3,1),"")</f>
        <v/>
      </c>
      <c r="AI211" s="126" t="str">
        <f>IFERROR(IF(AB211="Probabilidad",(AI210*(1-AA211)),IF(AB211="Impacto",AI210,"")),"")</f>
        <v/>
      </c>
      <c r="AJ211" s="19" t="str">
        <f>IFERROR(VLOOKUP(AK211,'4.Criterios'!$C$12:$E$16,3,1),"")</f>
        <v/>
      </c>
      <c r="AK211" s="20" t="str">
        <f>IFERROR(IF(AB211="Impacto",(AK210*(1-AA211)),IF(AB211="Probabilidad",AK210,"")),"")</f>
        <v/>
      </c>
      <c r="AL211" s="19" t="str">
        <f>IFERROR(VLOOKUP(CONCATENATE(AH211,AJ211),Niveles!$B$3:$E$27,4,0),"")</f>
        <v/>
      </c>
      <c r="AM211" s="295"/>
      <c r="AN211" s="329"/>
      <c r="AO211" s="286"/>
      <c r="AP211" s="329"/>
      <c r="AQ211" s="295"/>
      <c r="AR211" s="295"/>
      <c r="AS211" s="16" t="s">
        <v>228</v>
      </c>
      <c r="AT211" s="182" t="s">
        <v>882</v>
      </c>
      <c r="AU211" s="182" t="s">
        <v>534</v>
      </c>
      <c r="AV211" s="130">
        <v>44635</v>
      </c>
      <c r="AW211" s="131"/>
      <c r="AX211" s="33"/>
      <c r="AY211" s="41"/>
      <c r="AZ211" s="36"/>
      <c r="BA211" s="33"/>
      <c r="BB211" s="16"/>
      <c r="BC211" s="131"/>
      <c r="BD211" s="33"/>
      <c r="BE211" s="41"/>
      <c r="BF211" s="36"/>
      <c r="BG211" s="33"/>
      <c r="BH211" s="21"/>
    </row>
    <row r="212" spans="1:60" ht="14.1" customHeight="1" x14ac:dyDescent="0.25">
      <c r="A212" s="335"/>
      <c r="B212" s="338"/>
      <c r="C212" s="301"/>
      <c r="D212" s="341"/>
      <c r="E212" s="283"/>
      <c r="F212" s="283"/>
      <c r="G212" s="14"/>
      <c r="H212" s="283"/>
      <c r="I212" s="344"/>
      <c r="J212" s="301"/>
      <c r="K212" s="289"/>
      <c r="L212" s="304"/>
      <c r="M212" s="301"/>
      <c r="N212" s="292"/>
      <c r="O212" s="295"/>
      <c r="P212" s="298"/>
      <c r="Q212" s="286"/>
      <c r="R212" s="298"/>
      <c r="S212" s="295"/>
      <c r="T212" s="295"/>
      <c r="U212" s="18">
        <v>3</v>
      </c>
      <c r="V212" s="22"/>
      <c r="W212" s="22"/>
      <c r="X212" s="22"/>
      <c r="Y212" s="16"/>
      <c r="Z212" s="16"/>
      <c r="AA212" s="17"/>
      <c r="AB212" s="18"/>
      <c r="AC212" s="332"/>
      <c r="AD212" s="332"/>
      <c r="AE212" s="16"/>
      <c r="AF212" s="16"/>
      <c r="AG212" s="16"/>
      <c r="AH212" s="19" t="str">
        <f>IFERROR(VLOOKUP(AI212,'4.Criterios'!$C$4:$E$8,3,1),"")</f>
        <v/>
      </c>
      <c r="AI212" s="126" t="str">
        <f>IFERROR(IF(AB212="Probabilidad",(AI211*(1-AA212)),IF(AB212="Impacto",AI211,"")),"")</f>
        <v/>
      </c>
      <c r="AJ212" s="19" t="str">
        <f>IFERROR(VLOOKUP(AK212,'4.Criterios'!$C$12:$E$16,3,1),"")</f>
        <v/>
      </c>
      <c r="AK212" s="20" t="str">
        <f>IFERROR(IF(AB212="Impacto",(AK211*(1-AA212)),IF(AB212="Probabilidad",AK211,"")),"")</f>
        <v/>
      </c>
      <c r="AL212" s="19" t="str">
        <f>IFERROR(VLOOKUP(CONCATENATE(AH212,AJ212),Niveles!$B$3:$E$27,4,0),"")</f>
        <v/>
      </c>
      <c r="AM212" s="295"/>
      <c r="AN212" s="329"/>
      <c r="AO212" s="286"/>
      <c r="AP212" s="329"/>
      <c r="AQ212" s="295"/>
      <c r="AR212" s="295"/>
      <c r="AS212" s="16"/>
      <c r="AT212" s="182"/>
      <c r="AU212" s="182"/>
      <c r="AV212" s="130"/>
      <c r="AW212" s="131"/>
      <c r="AX212" s="33"/>
      <c r="AY212" s="41"/>
      <c r="AZ212" s="36"/>
      <c r="BA212" s="33"/>
      <c r="BB212" s="16"/>
      <c r="BC212" s="131"/>
      <c r="BD212" s="33"/>
      <c r="BE212" s="41"/>
      <c r="BF212" s="36"/>
      <c r="BG212" s="33"/>
      <c r="BH212" s="21"/>
    </row>
    <row r="213" spans="1:60" ht="14.1" customHeight="1" x14ac:dyDescent="0.25">
      <c r="A213" s="335"/>
      <c r="B213" s="338"/>
      <c r="C213" s="301"/>
      <c r="D213" s="341"/>
      <c r="E213" s="283"/>
      <c r="F213" s="283"/>
      <c r="G213" s="14"/>
      <c r="H213" s="283"/>
      <c r="I213" s="344"/>
      <c r="J213" s="301"/>
      <c r="K213" s="289"/>
      <c r="L213" s="304"/>
      <c r="M213" s="301"/>
      <c r="N213" s="292"/>
      <c r="O213" s="295"/>
      <c r="P213" s="298"/>
      <c r="Q213" s="286"/>
      <c r="R213" s="298"/>
      <c r="S213" s="295"/>
      <c r="T213" s="295"/>
      <c r="U213" s="18">
        <v>4</v>
      </c>
      <c r="V213" s="22"/>
      <c r="W213" s="22"/>
      <c r="X213" s="22"/>
      <c r="Y213" s="16"/>
      <c r="Z213" s="16"/>
      <c r="AA213" s="17"/>
      <c r="AB213" s="18"/>
      <c r="AC213" s="332"/>
      <c r="AD213" s="332"/>
      <c r="AE213" s="16"/>
      <c r="AF213" s="16"/>
      <c r="AG213" s="16"/>
      <c r="AH213" s="19" t="str">
        <f>IFERROR(VLOOKUP(AI213,'4.Criterios'!$C$4:$E$8,3,1),"")</f>
        <v/>
      </c>
      <c r="AI213" s="126" t="str">
        <f>IFERROR(IF(AB213="Probabilidad",(AI212*(1-AA213)),IF(AB213="Impacto",AI212,"")),"")</f>
        <v/>
      </c>
      <c r="AJ213" s="19" t="str">
        <f>IFERROR(VLOOKUP(AK213,'4.Criterios'!$C$12:$E$16,3,1),"")</f>
        <v/>
      </c>
      <c r="AK213" s="20" t="str">
        <f>IFERROR(IF(AB213="Impacto",(AK212*(1-AA213)),IF(AB213="Probabilidad",AK212,"")),"")</f>
        <v/>
      </c>
      <c r="AL213" s="19" t="str">
        <f>IFERROR(VLOOKUP(CONCATENATE(AH213,AJ213),Niveles!$B$3:$E$27,4,0),"")</f>
        <v/>
      </c>
      <c r="AM213" s="295"/>
      <c r="AN213" s="329"/>
      <c r="AO213" s="286"/>
      <c r="AP213" s="329"/>
      <c r="AQ213" s="295"/>
      <c r="AR213" s="295"/>
      <c r="AS213" s="16"/>
      <c r="AT213" s="182"/>
      <c r="AU213" s="182"/>
      <c r="AV213" s="130"/>
      <c r="AW213" s="131"/>
      <c r="AX213" s="33"/>
      <c r="AY213" s="41"/>
      <c r="AZ213" s="36"/>
      <c r="BA213" s="33"/>
      <c r="BB213" s="16"/>
      <c r="BC213" s="131"/>
      <c r="BD213" s="33"/>
      <c r="BE213" s="41"/>
      <c r="BF213" s="36"/>
      <c r="BG213" s="33"/>
      <c r="BH213" s="21"/>
    </row>
    <row r="214" spans="1:60" ht="14.1" customHeight="1" x14ac:dyDescent="0.25">
      <c r="A214" s="335"/>
      <c r="B214" s="338"/>
      <c r="C214" s="301"/>
      <c r="D214" s="341"/>
      <c r="E214" s="283"/>
      <c r="F214" s="283"/>
      <c r="G214" s="14"/>
      <c r="H214" s="283"/>
      <c r="I214" s="344"/>
      <c r="J214" s="301"/>
      <c r="K214" s="289"/>
      <c r="L214" s="304"/>
      <c r="M214" s="301"/>
      <c r="N214" s="292"/>
      <c r="O214" s="295"/>
      <c r="P214" s="298"/>
      <c r="Q214" s="286"/>
      <c r="R214" s="298"/>
      <c r="S214" s="295"/>
      <c r="T214" s="295"/>
      <c r="U214" s="18">
        <v>5</v>
      </c>
      <c r="V214" s="22"/>
      <c r="W214" s="22"/>
      <c r="X214" s="22"/>
      <c r="Y214" s="16"/>
      <c r="Z214" s="16"/>
      <c r="AA214" s="17"/>
      <c r="AB214" s="18"/>
      <c r="AC214" s="332"/>
      <c r="AD214" s="332"/>
      <c r="AE214" s="16"/>
      <c r="AF214" s="16"/>
      <c r="AG214" s="16"/>
      <c r="AH214" s="19" t="str">
        <f>IFERROR(VLOOKUP(AI214,'4.Criterios'!$C$4:$E$8,3,1),"")</f>
        <v/>
      </c>
      <c r="AI214" s="126" t="str">
        <f>IFERROR(IF(AB214="Probabilidad",(AI213*(1-AA214)),IF(AB214="Impacto",AI213,"")),"")</f>
        <v/>
      </c>
      <c r="AJ214" s="19" t="str">
        <f>IFERROR(VLOOKUP(AK214,'4.Criterios'!$C$12:$E$16,3,1),"")</f>
        <v/>
      </c>
      <c r="AK214" s="20" t="str">
        <f>IFERROR(IF(AB214="Impacto",(AK213*(1-AA214)),IF(AB214="Probabilidad",AK213,"")),"")</f>
        <v/>
      </c>
      <c r="AL214" s="19" t="str">
        <f>IFERROR(VLOOKUP(CONCATENATE(AH214,AJ214),Niveles!$B$3:$E$27,4,0),"")</f>
        <v/>
      </c>
      <c r="AM214" s="295"/>
      <c r="AN214" s="329"/>
      <c r="AO214" s="286"/>
      <c r="AP214" s="329"/>
      <c r="AQ214" s="295"/>
      <c r="AR214" s="295"/>
      <c r="AS214" s="16"/>
      <c r="AT214" s="182"/>
      <c r="AU214" s="182"/>
      <c r="AV214" s="130"/>
      <c r="AW214" s="131"/>
      <c r="AX214" s="33"/>
      <c r="AY214" s="41"/>
      <c r="AZ214" s="36"/>
      <c r="BA214" s="33"/>
      <c r="BB214" s="16"/>
      <c r="BC214" s="131"/>
      <c r="BD214" s="33"/>
      <c r="BE214" s="41"/>
      <c r="BF214" s="36"/>
      <c r="BG214" s="33"/>
      <c r="BH214" s="21"/>
    </row>
    <row r="215" spans="1:60" ht="14.45" customHeight="1" thickBot="1" x14ac:dyDescent="0.3">
      <c r="A215" s="336"/>
      <c r="B215" s="339"/>
      <c r="C215" s="302"/>
      <c r="D215" s="342"/>
      <c r="E215" s="284"/>
      <c r="F215" s="284"/>
      <c r="G215" s="23"/>
      <c r="H215" s="284"/>
      <c r="I215" s="345"/>
      <c r="J215" s="302"/>
      <c r="K215" s="290"/>
      <c r="L215" s="305"/>
      <c r="M215" s="302"/>
      <c r="N215" s="293"/>
      <c r="O215" s="296"/>
      <c r="P215" s="299"/>
      <c r="Q215" s="287"/>
      <c r="R215" s="299"/>
      <c r="S215" s="296"/>
      <c r="T215" s="296"/>
      <c r="U215" s="52">
        <v>6</v>
      </c>
      <c r="V215" s="183"/>
      <c r="W215" s="183"/>
      <c r="X215" s="183"/>
      <c r="Y215" s="25"/>
      <c r="Z215" s="25"/>
      <c r="AA215" s="17"/>
      <c r="AB215" s="18"/>
      <c r="AC215" s="333"/>
      <c r="AD215" s="333"/>
      <c r="AE215" s="25"/>
      <c r="AF215" s="25"/>
      <c r="AG215" s="25"/>
      <c r="AH215" s="26" t="str">
        <f>IFERROR(VLOOKUP(AI215,'4.Criterios'!$C$4:$E$8,3,1),"")</f>
        <v/>
      </c>
      <c r="AI215" s="127" t="str">
        <f>IFERROR(IF(AB215="Probabilidad",(AI214*(1-AA215)),IF(AB215="Impacto",AI214,"")),"")</f>
        <v/>
      </c>
      <c r="AJ215" s="26" t="str">
        <f>IFERROR(VLOOKUP(AK215,'4.Criterios'!$C$12:$E$16,3,1),"")</f>
        <v/>
      </c>
      <c r="AK215" s="27" t="str">
        <f>IFERROR(IF(AB215="Impacto",(AK214*(1-AA215)),IF(AB215="Probabilidad",AK214,"")),"")</f>
        <v/>
      </c>
      <c r="AL215" s="26" t="str">
        <f>IFERROR(VLOOKUP(CONCATENATE(AH215,AJ215),Niveles!$B$3:$E$27,4,0),"")</f>
        <v/>
      </c>
      <c r="AM215" s="296"/>
      <c r="AN215" s="330"/>
      <c r="AO215" s="287"/>
      <c r="AP215" s="330"/>
      <c r="AQ215" s="296"/>
      <c r="AR215" s="296"/>
      <c r="AS215" s="25"/>
      <c r="AT215" s="182"/>
      <c r="AU215" s="182"/>
      <c r="AV215" s="132"/>
      <c r="AW215" s="133"/>
      <c r="AX215" s="34"/>
      <c r="AY215" s="42"/>
      <c r="AZ215" s="37"/>
      <c r="BA215" s="34"/>
      <c r="BB215" s="25"/>
      <c r="BC215" s="133"/>
      <c r="BD215" s="34"/>
      <c r="BE215" s="42"/>
      <c r="BF215" s="37"/>
      <c r="BG215" s="34"/>
      <c r="BH215" s="28"/>
    </row>
    <row r="216" spans="1:60" ht="83.25" thickBot="1" x14ac:dyDescent="0.3">
      <c r="A216" s="334" t="s">
        <v>50</v>
      </c>
      <c r="B216" s="337">
        <v>14</v>
      </c>
      <c r="C216" s="300" t="s">
        <v>220</v>
      </c>
      <c r="D216" s="340" t="s">
        <v>535</v>
      </c>
      <c r="E216" s="282" t="s">
        <v>232</v>
      </c>
      <c r="F216" s="282" t="s">
        <v>536</v>
      </c>
      <c r="G216" s="6" t="s">
        <v>537</v>
      </c>
      <c r="H216" s="282" t="str">
        <f>+CONCATENATE(E216," de la ",D216)</f>
        <v>pérdida de disponibilidad de la BASE DE DATOS CONTENIDA EN EL SOFTWARE DE NOMINA DENOMINADO SOFTWARE HOUSE</v>
      </c>
      <c r="I216" s="343" t="str">
        <f>IF(F216&lt;&gt;"","Las vulnerabilidades de la columna anterior, pueden facilitar "&amp;F216&amp;" generando "&amp;E216&amp;" de "&amp;D216,"")</f>
        <v>Las vulnerabilidades de la columna anterior, pueden facilitar fallas en el software que genera la nómina generando pérdida de disponibilidad de BASE DE DATOS CONTENIDA EN EL SOFTWARE DE NOMINA DENOMINADO SOFTWARE HOUSE</v>
      </c>
      <c r="J216" s="300" t="s">
        <v>235</v>
      </c>
      <c r="K216" s="288">
        <v>1888</v>
      </c>
      <c r="L216" s="288" t="s">
        <v>224</v>
      </c>
      <c r="M216" s="300" t="s">
        <v>194</v>
      </c>
      <c r="N216" s="291" t="s">
        <v>321</v>
      </c>
      <c r="O216" s="294" t="str">
        <f>IFERROR(VLOOKUP(P216,'4.Criterios'!$D$4:$E$8,2,0),"")</f>
        <v>Alta</v>
      </c>
      <c r="P216" s="297">
        <f>IF(K216&lt;&gt;"",VLOOKUP(K216,'4.Criterios'!$A$4:$E$8,4,1),"")</f>
        <v>0.8</v>
      </c>
      <c r="Q216" s="285" t="str">
        <f>IFERROR(VLOOKUP(R216,'4.Criterios'!$D$12:$E$16,2,0),"")</f>
        <v>Mayor</v>
      </c>
      <c r="R216" s="297">
        <f>IFERROR(IF(M216='4.Criterios'!$A$10,VLOOKUP(N216,'4.Criterios'!$A$12:$E$16,4,0),IF(M216='4.Criterios'!$B$10,VLOOKUP(N216,'4.Criterios'!$B$12:$E$16,3,0),"")),)</f>
        <v>0.8</v>
      </c>
      <c r="S216" s="294" t="str">
        <f>IFERROR(VLOOKUP(CONCATENATE(O216,Q216),Niveles!$B$3:$E$27,4,0),"")</f>
        <v>Alto</v>
      </c>
      <c r="T216" s="294">
        <f>IFERROR(VLOOKUP(CONCATENATE(O216,Q216),Niveles!$B$3:$F$27,5,0),"")</f>
        <v>19</v>
      </c>
      <c r="U216" s="10">
        <v>1</v>
      </c>
      <c r="V216" s="22" t="s">
        <v>538</v>
      </c>
      <c r="W216" s="22" t="s">
        <v>539</v>
      </c>
      <c r="X216" s="22" t="s">
        <v>540</v>
      </c>
      <c r="Y216" s="16" t="s">
        <v>38</v>
      </c>
      <c r="Z216" s="16" t="s">
        <v>199</v>
      </c>
      <c r="AA216" s="9">
        <f>IFERROR(VLOOKUP(Y216,'4.Criterios'!$H$4:$J$6,3,0)+VLOOKUP(Z216,'4.Criterios'!$H$7:$J$8,3,0),"")</f>
        <v>0.4</v>
      </c>
      <c r="AB216" s="10" t="str">
        <f>IFERROR(VLOOKUP(Y216,Niveles!$H$25:$I$27,2,0),"")</f>
        <v>Probabilidad</v>
      </c>
      <c r="AC216" s="331">
        <f ca="1">IFERROR(P216-AN216,"")</f>
        <v>0.56000000000000005</v>
      </c>
      <c r="AD216" s="331">
        <f ca="1">IFERROR(R216-AP216,"")</f>
        <v>0</v>
      </c>
      <c r="AE216" s="16" t="s">
        <v>200</v>
      </c>
      <c r="AF216" s="16" t="s">
        <v>216</v>
      </c>
      <c r="AG216" s="16" t="s">
        <v>202</v>
      </c>
      <c r="AH216" s="11" t="str">
        <f>IFERROR(VLOOKUP(AI216,'4.Criterios'!$C$4:$E$8,3,1),"")</f>
        <v>Media</v>
      </c>
      <c r="AI216" s="125">
        <f>IFERROR(IF(AB216="Probabilidad",(P216*(1-AA216)),IF(AB216="Impacto",P216,"")),"")</f>
        <v>0.48</v>
      </c>
      <c r="AJ216" s="11" t="str">
        <f>IFERROR(VLOOKUP(AK216,'4.Criterios'!$C$12:$E$16,3,1),"")</f>
        <v>Mayor</v>
      </c>
      <c r="AK216" s="12">
        <f>IFERROR(IF(AB216="Impacto",(R216*(1-AA216)),IF(AB216="Probabilidad",R216,"")),"")</f>
        <v>0.8</v>
      </c>
      <c r="AL216" s="11" t="str">
        <f>IFERROR(VLOOKUP(CONCATENATE(AH216,AJ216),Niveles!$B$3:$E$27,4,0),"")</f>
        <v>Alto</v>
      </c>
      <c r="AM216" s="294" t="str">
        <f ca="1">OFFSET(AH215,6-COUNTBLANK(AH216:AH221),0,1,1)</f>
        <v>Baja</v>
      </c>
      <c r="AN216" s="328">
        <f ca="1">OFFSET(AI215,6-COUNTBLANK(AI216:AI221),0,1,1)</f>
        <v>0.24</v>
      </c>
      <c r="AO216" s="285" t="str">
        <f ca="1">OFFSET(AJ215,6-COUNTBLANK(AJ216:AJ221),0,1,1)</f>
        <v>Mayor</v>
      </c>
      <c r="AP216" s="328">
        <f ca="1">OFFSET(AK215,6-COUNTBLANK(AK216:AK221),0,1,1)</f>
        <v>0.8</v>
      </c>
      <c r="AQ216" s="294" t="str">
        <f ca="1">OFFSET(AL215,6-COUNTBLANK(AL216:AL221),0,1,1)</f>
        <v>Alto</v>
      </c>
      <c r="AR216" s="294">
        <f ca="1">IFERROR(VLOOKUP(CONCATENATE(AM216,AO216),Niveles!$B$3:$F$27,5,0),"")</f>
        <v>16</v>
      </c>
      <c r="AS216" s="16" t="s">
        <v>203</v>
      </c>
      <c r="AT216" s="181" t="s">
        <v>541</v>
      </c>
      <c r="AU216" s="181" t="s">
        <v>542</v>
      </c>
      <c r="AV216" s="130">
        <v>44576</v>
      </c>
      <c r="AW216" s="131"/>
      <c r="AX216" s="33"/>
      <c r="AY216" s="41"/>
      <c r="AZ216" s="36"/>
      <c r="BA216" s="33"/>
      <c r="BB216" s="16"/>
      <c r="BC216" s="129"/>
      <c r="BD216" s="32"/>
      <c r="BE216" s="43"/>
      <c r="BF216" s="35"/>
      <c r="BG216" s="32"/>
      <c r="BH216" s="13"/>
    </row>
    <row r="217" spans="1:60" ht="66.599999999999994" customHeight="1" x14ac:dyDescent="0.25">
      <c r="A217" s="335"/>
      <c r="B217" s="338"/>
      <c r="C217" s="301"/>
      <c r="D217" s="341"/>
      <c r="E217" s="283"/>
      <c r="F217" s="283"/>
      <c r="G217" s="14" t="s">
        <v>543</v>
      </c>
      <c r="H217" s="283"/>
      <c r="I217" s="344"/>
      <c r="J217" s="301"/>
      <c r="K217" s="289"/>
      <c r="L217" s="289"/>
      <c r="M217" s="301"/>
      <c r="N217" s="292"/>
      <c r="O217" s="295"/>
      <c r="P217" s="298"/>
      <c r="Q217" s="286"/>
      <c r="R217" s="298"/>
      <c r="S217" s="295"/>
      <c r="T217" s="295"/>
      <c r="U217" s="18">
        <v>2</v>
      </c>
      <c r="V217" s="22" t="s">
        <v>863</v>
      </c>
      <c r="W217" s="22" t="s">
        <v>883</v>
      </c>
      <c r="X217" s="22" t="s">
        <v>544</v>
      </c>
      <c r="Y217" s="16" t="s">
        <v>38</v>
      </c>
      <c r="Z217" s="16" t="s">
        <v>227</v>
      </c>
      <c r="AA217" s="9">
        <f>IFERROR(VLOOKUP(Y217,'4.Criterios'!$H$4:$J$6,3,0)+VLOOKUP(Z217,'4.Criterios'!$H$7:$J$8,3,0),"")</f>
        <v>0.5</v>
      </c>
      <c r="AB217" s="18" t="str">
        <f>IFERROR(VLOOKUP(Y217,Niveles!$H$25:$I$27,2,0),"")</f>
        <v>Probabilidad</v>
      </c>
      <c r="AC217" s="332"/>
      <c r="AD217" s="332"/>
      <c r="AE217" s="16" t="s">
        <v>200</v>
      </c>
      <c r="AF217" s="16" t="s">
        <v>201</v>
      </c>
      <c r="AG217" s="16" t="s">
        <v>202</v>
      </c>
      <c r="AH217" s="19" t="str">
        <f>IFERROR(VLOOKUP(AI217,'4.Criterios'!$C$4:$E$8,3,1),"")</f>
        <v>Baja</v>
      </c>
      <c r="AI217" s="126">
        <f>IFERROR(IF(AB217="Probabilidad",(AI216*(1-AA217)),IF(AB217="Impacto",AI216,"")),"")</f>
        <v>0.24</v>
      </c>
      <c r="AJ217" s="19" t="str">
        <f>IFERROR(VLOOKUP(AK217,'4.Criterios'!$C$12:$E$16,3,1),"")</f>
        <v>Mayor</v>
      </c>
      <c r="AK217" s="20">
        <f>IFERROR(IF(AB217="Impacto",(AK216*(1-AA217)),IF(AB217="Probabilidad",AK216,"")),"")</f>
        <v>0.8</v>
      </c>
      <c r="AL217" s="19" t="str">
        <f>IFERROR(VLOOKUP(CONCATENATE(AH217,AJ217),Niveles!$B$3:$E$27,4,0),"")</f>
        <v>Alto</v>
      </c>
      <c r="AM217" s="295"/>
      <c r="AN217" s="329"/>
      <c r="AO217" s="286"/>
      <c r="AP217" s="329"/>
      <c r="AQ217" s="295"/>
      <c r="AR217" s="295"/>
      <c r="AS217" s="16" t="s">
        <v>203</v>
      </c>
      <c r="AT217" s="182" t="s">
        <v>884</v>
      </c>
      <c r="AU217" s="182" t="s">
        <v>272</v>
      </c>
      <c r="AV217" s="130">
        <v>44926</v>
      </c>
      <c r="AW217" s="131"/>
      <c r="AX217" s="33"/>
      <c r="AY217" s="41"/>
      <c r="AZ217" s="36"/>
      <c r="BA217" s="33"/>
      <c r="BB217" s="16"/>
      <c r="BC217" s="131"/>
      <c r="BD217" s="33"/>
      <c r="BE217" s="41"/>
      <c r="BF217" s="36"/>
      <c r="BG217" s="33"/>
      <c r="BH217" s="21"/>
    </row>
    <row r="218" spans="1:60" ht="53.45" customHeight="1" x14ac:dyDescent="0.25">
      <c r="A218" s="335"/>
      <c r="B218" s="338"/>
      <c r="C218" s="301"/>
      <c r="D218" s="341"/>
      <c r="E218" s="283"/>
      <c r="F218" s="283"/>
      <c r="G218" s="14" t="s">
        <v>885</v>
      </c>
      <c r="H218" s="283"/>
      <c r="I218" s="344"/>
      <c r="J218" s="301"/>
      <c r="K218" s="289"/>
      <c r="L218" s="289"/>
      <c r="M218" s="301"/>
      <c r="N218" s="292"/>
      <c r="O218" s="295"/>
      <c r="P218" s="298"/>
      <c r="Q218" s="286"/>
      <c r="R218" s="298"/>
      <c r="S218" s="295"/>
      <c r="T218" s="295"/>
      <c r="U218" s="18">
        <v>3</v>
      </c>
      <c r="V218" s="22"/>
      <c r="W218" s="22"/>
      <c r="X218" s="22"/>
      <c r="Y218" s="16"/>
      <c r="Z218" s="16"/>
      <c r="AA218" s="17"/>
      <c r="AB218" s="18"/>
      <c r="AC218" s="332"/>
      <c r="AD218" s="332"/>
      <c r="AE218" s="16"/>
      <c r="AF218" s="16"/>
      <c r="AG218" s="16"/>
      <c r="AH218" s="19" t="str">
        <f>IFERROR(VLOOKUP(AI218,'4.Criterios'!$C$4:$E$8,3,1),"")</f>
        <v/>
      </c>
      <c r="AI218" s="126" t="str">
        <f>IFERROR(IF(AB218="Probabilidad",(AI217*(1-AA218)),IF(AB218="Impacto",AI217,"")),"")</f>
        <v/>
      </c>
      <c r="AJ218" s="19" t="str">
        <f>IFERROR(VLOOKUP(AK218,'4.Criterios'!$C$12:$E$16,3,1),"")</f>
        <v/>
      </c>
      <c r="AK218" s="20" t="str">
        <f>IFERROR(IF(AB218="Impacto",(AK217*(1-AA218)),IF(AB218="Probabilidad",AK217,"")),"")</f>
        <v/>
      </c>
      <c r="AL218" s="19" t="str">
        <f>IFERROR(VLOOKUP(CONCATENATE(AH218,AJ218),Niveles!$B$3:$E$27,4,0),"")</f>
        <v/>
      </c>
      <c r="AM218" s="295"/>
      <c r="AN218" s="329"/>
      <c r="AO218" s="286"/>
      <c r="AP218" s="329"/>
      <c r="AQ218" s="295"/>
      <c r="AR218" s="295"/>
      <c r="AS218" s="16"/>
      <c r="AT218" s="182"/>
      <c r="AU218" s="182"/>
      <c r="AV218" s="128"/>
      <c r="AW218" s="131"/>
      <c r="AX218" s="33"/>
      <c r="AY218" s="41"/>
      <c r="AZ218" s="36"/>
      <c r="BA218" s="33"/>
      <c r="BB218" s="16"/>
      <c r="BC218" s="131"/>
      <c r="BD218" s="33"/>
      <c r="BE218" s="41"/>
      <c r="BF218" s="36"/>
      <c r="BG218" s="33"/>
      <c r="BH218" s="21"/>
    </row>
    <row r="219" spans="1:60" ht="14.1" customHeight="1" x14ac:dyDescent="0.25">
      <c r="A219" s="335"/>
      <c r="B219" s="338"/>
      <c r="C219" s="301"/>
      <c r="D219" s="341"/>
      <c r="E219" s="283"/>
      <c r="F219" s="283"/>
      <c r="G219" s="14"/>
      <c r="H219" s="283"/>
      <c r="I219" s="344"/>
      <c r="J219" s="301"/>
      <c r="K219" s="289"/>
      <c r="L219" s="289"/>
      <c r="M219" s="301"/>
      <c r="N219" s="292"/>
      <c r="O219" s="295"/>
      <c r="P219" s="298"/>
      <c r="Q219" s="286"/>
      <c r="R219" s="298"/>
      <c r="S219" s="295"/>
      <c r="T219" s="295"/>
      <c r="U219" s="18">
        <v>4</v>
      </c>
      <c r="V219" s="22"/>
      <c r="W219" s="22"/>
      <c r="X219" s="22"/>
      <c r="Y219" s="16"/>
      <c r="Z219" s="16"/>
      <c r="AA219" s="17"/>
      <c r="AB219" s="18"/>
      <c r="AC219" s="332"/>
      <c r="AD219" s="332"/>
      <c r="AE219" s="16"/>
      <c r="AF219" s="16"/>
      <c r="AG219" s="16"/>
      <c r="AH219" s="19" t="str">
        <f>IFERROR(VLOOKUP(AI219,'4.Criterios'!$C$4:$E$8,3,1),"")</f>
        <v/>
      </c>
      <c r="AI219" s="126" t="str">
        <f>IFERROR(IF(AB219="Probabilidad",(AI218*(1-AA219)),IF(AB219="Impacto",AI218,"")),"")</f>
        <v/>
      </c>
      <c r="AJ219" s="19" t="str">
        <f>IFERROR(VLOOKUP(AK219,'4.Criterios'!$C$12:$E$16,3,1),"")</f>
        <v/>
      </c>
      <c r="AK219" s="20" t="str">
        <f>IFERROR(IF(AB219="Impacto",(AK218*(1-AA219)),IF(AB219="Probabilidad",AK218,"")),"")</f>
        <v/>
      </c>
      <c r="AL219" s="19" t="str">
        <f>IFERROR(VLOOKUP(CONCATENATE(AH219,AJ219),Niveles!$B$3:$E$27,4,0),"")</f>
        <v/>
      </c>
      <c r="AM219" s="295"/>
      <c r="AN219" s="329"/>
      <c r="AO219" s="286"/>
      <c r="AP219" s="329"/>
      <c r="AQ219" s="295"/>
      <c r="AR219" s="295"/>
      <c r="AS219" s="16"/>
      <c r="AT219" s="182"/>
      <c r="AU219" s="182"/>
      <c r="AV219" s="130"/>
      <c r="AW219" s="131"/>
      <c r="AX219" s="33"/>
      <c r="AY219" s="41"/>
      <c r="AZ219" s="36"/>
      <c r="BA219" s="33"/>
      <c r="BB219" s="16"/>
      <c r="BC219" s="131"/>
      <c r="BD219" s="33"/>
      <c r="BE219" s="41"/>
      <c r="BF219" s="36"/>
      <c r="BG219" s="33"/>
      <c r="BH219" s="21"/>
    </row>
    <row r="220" spans="1:60" ht="14.1" customHeight="1" x14ac:dyDescent="0.25">
      <c r="A220" s="335"/>
      <c r="B220" s="338"/>
      <c r="C220" s="301"/>
      <c r="D220" s="341"/>
      <c r="E220" s="283"/>
      <c r="F220" s="283"/>
      <c r="G220" s="14"/>
      <c r="H220" s="283"/>
      <c r="I220" s="344"/>
      <c r="J220" s="301"/>
      <c r="K220" s="289"/>
      <c r="L220" s="289"/>
      <c r="M220" s="301"/>
      <c r="N220" s="292"/>
      <c r="O220" s="295"/>
      <c r="P220" s="298"/>
      <c r="Q220" s="286"/>
      <c r="R220" s="298"/>
      <c r="S220" s="295"/>
      <c r="T220" s="295"/>
      <c r="U220" s="18">
        <v>5</v>
      </c>
      <c r="V220" s="22"/>
      <c r="W220" s="22"/>
      <c r="X220" s="22"/>
      <c r="Y220" s="16"/>
      <c r="Z220" s="16"/>
      <c r="AA220" s="17"/>
      <c r="AB220" s="18"/>
      <c r="AC220" s="332"/>
      <c r="AD220" s="332"/>
      <c r="AE220" s="16"/>
      <c r="AF220" s="16"/>
      <c r="AG220" s="16"/>
      <c r="AH220" s="19" t="str">
        <f>IFERROR(VLOOKUP(AI220,'4.Criterios'!$C$4:$E$8,3,1),"")</f>
        <v/>
      </c>
      <c r="AI220" s="126" t="str">
        <f>IFERROR(IF(AB220="Probabilidad",(AI219*(1-AA220)),IF(AB220="Impacto",AI219,"")),"")</f>
        <v/>
      </c>
      <c r="AJ220" s="19" t="str">
        <f>IFERROR(VLOOKUP(AK220,'4.Criterios'!$C$12:$E$16,3,1),"")</f>
        <v/>
      </c>
      <c r="AK220" s="20" t="str">
        <f>IFERROR(IF(AB220="Impacto",(AK219*(1-AA220)),IF(AB220="Probabilidad",AK219,"")),"")</f>
        <v/>
      </c>
      <c r="AL220" s="19" t="str">
        <f>IFERROR(VLOOKUP(CONCATENATE(AH220,AJ220),Niveles!$B$3:$E$27,4,0),"")</f>
        <v/>
      </c>
      <c r="AM220" s="295"/>
      <c r="AN220" s="329"/>
      <c r="AO220" s="286"/>
      <c r="AP220" s="329"/>
      <c r="AQ220" s="295"/>
      <c r="AR220" s="295"/>
      <c r="AS220" s="16"/>
      <c r="AT220" s="182"/>
      <c r="AU220" s="182"/>
      <c r="AV220" s="130"/>
      <c r="AW220" s="131"/>
      <c r="AX220" s="33"/>
      <c r="AY220" s="41"/>
      <c r="AZ220" s="36"/>
      <c r="BA220" s="33"/>
      <c r="BB220" s="16"/>
      <c r="BC220" s="131"/>
      <c r="BD220" s="33"/>
      <c r="BE220" s="41"/>
      <c r="BF220" s="36"/>
      <c r="BG220" s="33"/>
      <c r="BH220" s="21"/>
    </row>
    <row r="221" spans="1:60" ht="14.45" customHeight="1" thickBot="1" x14ac:dyDescent="0.3">
      <c r="A221" s="336"/>
      <c r="B221" s="339"/>
      <c r="C221" s="302"/>
      <c r="D221" s="342"/>
      <c r="E221" s="284"/>
      <c r="F221" s="284"/>
      <c r="G221" s="23"/>
      <c r="H221" s="284"/>
      <c r="I221" s="345"/>
      <c r="J221" s="302"/>
      <c r="K221" s="290"/>
      <c r="L221" s="290"/>
      <c r="M221" s="302"/>
      <c r="N221" s="293"/>
      <c r="O221" s="296"/>
      <c r="P221" s="299"/>
      <c r="Q221" s="287"/>
      <c r="R221" s="299"/>
      <c r="S221" s="296"/>
      <c r="T221" s="296"/>
      <c r="U221" s="52">
        <v>6</v>
      </c>
      <c r="V221" s="183"/>
      <c r="W221" s="183"/>
      <c r="X221" s="183"/>
      <c r="Y221" s="25"/>
      <c r="Z221" s="25"/>
      <c r="AA221" s="17" t="str">
        <f>IFERROR(VLOOKUP(Y221,'4.Criterios'!$H$4:$J$6,3,0)+VLOOKUP(Z221,'4.Criterios'!$H$7:$J$8,3,0),"")</f>
        <v/>
      </c>
      <c r="AB221" s="18" t="str">
        <f>IFERROR(VLOOKUP(Y221,Niveles!$H$25:$I$27,2,0),"")</f>
        <v/>
      </c>
      <c r="AC221" s="333"/>
      <c r="AD221" s="333"/>
      <c r="AE221" s="25"/>
      <c r="AF221" s="25"/>
      <c r="AG221" s="25"/>
      <c r="AH221" s="26" t="str">
        <f>IFERROR(VLOOKUP(AI221,'4.Criterios'!$C$4:$E$8,3,1),"")</f>
        <v/>
      </c>
      <c r="AI221" s="127" t="str">
        <f>IFERROR(IF(AB221="Probabilidad",(AI220*(1-AA221)),IF(AB221="Impacto",AI220,"")),"")</f>
        <v/>
      </c>
      <c r="AJ221" s="26" t="str">
        <f>IFERROR(VLOOKUP(AK221,'4.Criterios'!$C$12:$E$16,3,1),"")</f>
        <v/>
      </c>
      <c r="AK221" s="27" t="str">
        <f>IFERROR(IF(AB221="Impacto",(AK220*(1-AA221)),IF(AB221="Probabilidad",AK220,"")),"")</f>
        <v/>
      </c>
      <c r="AL221" s="26" t="str">
        <f>IFERROR(VLOOKUP(CONCATENATE(AH221,AJ221),Niveles!$B$3:$E$27,4,0),"")</f>
        <v/>
      </c>
      <c r="AM221" s="296"/>
      <c r="AN221" s="330"/>
      <c r="AO221" s="287"/>
      <c r="AP221" s="330"/>
      <c r="AQ221" s="296"/>
      <c r="AR221" s="296"/>
      <c r="AS221" s="25"/>
      <c r="AT221" s="182"/>
      <c r="AU221" s="182"/>
      <c r="AV221" s="132"/>
      <c r="AW221" s="133"/>
      <c r="AX221" s="34"/>
      <c r="AY221" s="42"/>
      <c r="AZ221" s="37"/>
      <c r="BA221" s="34"/>
      <c r="BB221" s="25"/>
      <c r="BC221" s="133"/>
      <c r="BD221" s="34"/>
      <c r="BE221" s="42"/>
      <c r="BF221" s="37"/>
      <c r="BG221" s="34"/>
      <c r="BH221" s="28"/>
    </row>
    <row r="222" spans="1:60" ht="93" customHeight="1" x14ac:dyDescent="0.25">
      <c r="A222" s="334" t="s">
        <v>50</v>
      </c>
      <c r="B222" s="337">
        <v>15</v>
      </c>
      <c r="C222" s="300" t="s">
        <v>220</v>
      </c>
      <c r="D222" s="340" t="s">
        <v>535</v>
      </c>
      <c r="E222" s="282" t="s">
        <v>255</v>
      </c>
      <c r="F222" s="282" t="s">
        <v>545</v>
      </c>
      <c r="G222" s="6" t="s">
        <v>546</v>
      </c>
      <c r="H222" s="282" t="str">
        <f>+CONCATENATE(E222," de la ",D222)</f>
        <v>pérdida de confidencialidad de la BASE DE DATOS CONTENIDA EN EL SOFTWARE DE NOMINA DENOMINADO SOFTWARE HOUSE</v>
      </c>
      <c r="I222" s="343" t="str">
        <f>IF(F222&lt;&gt;"","Las vulnerabilidades de la columna anterior, pueden facilitar "&amp;F222&amp;" generando "&amp;E222&amp;" de "&amp;D222,"")</f>
        <v>Las vulnerabilidades de la columna anterior, pueden facilitar modificación no autorizada en la parametrización del software. generando pérdida de confidencialidad de BASE DE DATOS CONTENIDA EN EL SOFTWARE DE NOMINA DENOMINADO SOFTWARE HOUSE</v>
      </c>
      <c r="J222" s="300" t="s">
        <v>192</v>
      </c>
      <c r="K222" s="303">
        <v>0</v>
      </c>
      <c r="L222" s="303" t="s">
        <v>547</v>
      </c>
      <c r="M222" s="300" t="s">
        <v>194</v>
      </c>
      <c r="N222" s="291" t="s">
        <v>548</v>
      </c>
      <c r="O222" s="294" t="str">
        <f>IFERROR(VLOOKUP(P222,'4.Criterios'!$D$4:$E$8,2,0),"")</f>
        <v>Muy Baja</v>
      </c>
      <c r="P222" s="297">
        <f>IF(K222&lt;&gt;"",VLOOKUP(K222,'4.Criterios'!$A$4:$E$8,4,1),"")</f>
        <v>0.2</v>
      </c>
      <c r="Q222" s="285" t="str">
        <f>IFERROR(VLOOKUP(R222,'4.Criterios'!$D$12:$E$16,2,0),"")</f>
        <v>Menor</v>
      </c>
      <c r="R222" s="297">
        <f>IFERROR(IF(M222='4.Criterios'!$A$10,VLOOKUP(N222,'4.Criterios'!$A$12:$E$16,4,0),IF(M222='4.Criterios'!$B$10,VLOOKUP(N222,'4.Criterios'!$B$12:$E$16,3,0),"")),)</f>
        <v>0.4</v>
      </c>
      <c r="S222" s="294" t="str">
        <f>IFERROR(VLOOKUP(CONCATENATE(O222,Q222),Niveles!$B$3:$E$27,4,0),"")</f>
        <v>Bajo</v>
      </c>
      <c r="T222" s="294">
        <f>IFERROR(VLOOKUP(CONCATENATE(O222,Q222),Niveles!$B$3:$F$27,5,0),"")</f>
        <v>3</v>
      </c>
      <c r="U222" s="10">
        <v>1</v>
      </c>
      <c r="V222" s="180" t="s">
        <v>225</v>
      </c>
      <c r="W222" s="180" t="s">
        <v>549</v>
      </c>
      <c r="X222" s="180" t="s">
        <v>550</v>
      </c>
      <c r="Y222" s="8" t="s">
        <v>38</v>
      </c>
      <c r="Z222" s="8" t="s">
        <v>199</v>
      </c>
      <c r="AA222" s="9">
        <f>IFERROR(VLOOKUP(Y222,'4.Criterios'!$H$4:$J$6,3,0)+VLOOKUP(Z222,'4.Criterios'!$H$7:$J$8,3,0),"")</f>
        <v>0.4</v>
      </c>
      <c r="AB222" s="10" t="str">
        <f>IFERROR(VLOOKUP(Y222,Niveles!$H$25:$I$27,2,0),"")</f>
        <v>Probabilidad</v>
      </c>
      <c r="AC222" s="331">
        <f ca="1">IFERROR(P222-AN222,"")</f>
        <v>0.128</v>
      </c>
      <c r="AD222" s="331">
        <f ca="1">IFERROR(R222-AP222,"")</f>
        <v>0</v>
      </c>
      <c r="AE222" s="8" t="s">
        <v>246</v>
      </c>
      <c r="AF222" s="8" t="s">
        <v>216</v>
      </c>
      <c r="AG222" s="8" t="s">
        <v>247</v>
      </c>
      <c r="AH222" s="11" t="str">
        <f>IFERROR(VLOOKUP(AI222,'4.Criterios'!$C$4:$E$8,3,1),"")</f>
        <v>Muy Baja</v>
      </c>
      <c r="AI222" s="125">
        <f>IFERROR(IF(AB222="Probabilidad",(P222*(1-AA222)),IF(AB222="Impacto",P222,"")),"")</f>
        <v>0.12</v>
      </c>
      <c r="AJ222" s="11" t="str">
        <f>IFERROR(VLOOKUP(AK222,'4.Criterios'!$C$12:$E$16,3,1),"")</f>
        <v>Menor</v>
      </c>
      <c r="AK222" s="12">
        <f>IFERROR(IF(AB222="Impacto",(R222*(1-AA222)),IF(AB222="Probabilidad",R222,"")),"")</f>
        <v>0.4</v>
      </c>
      <c r="AL222" s="11" t="str">
        <f>IFERROR(VLOOKUP(CONCATENATE(AH222,AJ222),Niveles!$B$3:$E$27,4,0),"")</f>
        <v>Bajo</v>
      </c>
      <c r="AM222" s="294" t="str">
        <f ca="1">OFFSET(AH221,6-COUNTBLANK(AH222:AH227),0,1,1)</f>
        <v>Muy Baja</v>
      </c>
      <c r="AN222" s="328">
        <f ca="1">OFFSET(AI221,6-COUNTBLANK(AI222:AI227),0,1,1)</f>
        <v>7.1999999999999995E-2</v>
      </c>
      <c r="AO222" s="285" t="str">
        <f ca="1">OFFSET(AJ221,6-COUNTBLANK(AJ222:AJ227),0,1,1)</f>
        <v>Menor</v>
      </c>
      <c r="AP222" s="328">
        <f ca="1">OFFSET(AK221,6-COUNTBLANK(AK222:AK227),0,1,1)</f>
        <v>0.4</v>
      </c>
      <c r="AQ222" s="294" t="str">
        <f ca="1">OFFSET(AL221,6-COUNTBLANK(AL222:AL227),0,1,1)</f>
        <v>Bajo</v>
      </c>
      <c r="AR222" s="294">
        <f ca="1">IFERROR(VLOOKUP(CONCATENATE(AM222,AO222),Niveles!$B$3:$F$27,5,0),"")</f>
        <v>3</v>
      </c>
      <c r="AS222" s="8" t="s">
        <v>228</v>
      </c>
      <c r="AT222" s="181" t="s">
        <v>886</v>
      </c>
      <c r="AU222" s="181" t="s">
        <v>551</v>
      </c>
      <c r="AV222" s="128">
        <v>44926</v>
      </c>
      <c r="AW222" s="129"/>
      <c r="AX222" s="187"/>
      <c r="AY222" s="43"/>
      <c r="AZ222" s="35"/>
      <c r="BA222" s="32"/>
      <c r="BB222" s="16"/>
      <c r="BC222" s="129"/>
      <c r="BD222" s="32"/>
      <c r="BE222" s="43"/>
      <c r="BF222" s="35"/>
      <c r="BG222" s="32"/>
      <c r="BH222" s="13"/>
    </row>
    <row r="223" spans="1:60" ht="75" customHeight="1" x14ac:dyDescent="0.25">
      <c r="A223" s="335"/>
      <c r="B223" s="338"/>
      <c r="C223" s="301"/>
      <c r="D223" s="341"/>
      <c r="E223" s="283"/>
      <c r="F223" s="283"/>
      <c r="G223" s="14"/>
      <c r="H223" s="283"/>
      <c r="I223" s="344"/>
      <c r="J223" s="301"/>
      <c r="K223" s="304"/>
      <c r="L223" s="304"/>
      <c r="M223" s="301"/>
      <c r="N223" s="292"/>
      <c r="O223" s="295"/>
      <c r="P223" s="298"/>
      <c r="Q223" s="286"/>
      <c r="R223" s="298"/>
      <c r="S223" s="295"/>
      <c r="T223" s="295"/>
      <c r="U223" s="18">
        <v>2</v>
      </c>
      <c r="V223" s="22" t="s">
        <v>887</v>
      </c>
      <c r="W223" s="22" t="s">
        <v>552</v>
      </c>
      <c r="X223" s="22" t="s">
        <v>553</v>
      </c>
      <c r="Y223" s="16" t="s">
        <v>38</v>
      </c>
      <c r="Z223" s="16" t="s">
        <v>199</v>
      </c>
      <c r="AA223" s="17">
        <f>IFERROR(VLOOKUP(Y223,'4.Criterios'!$H$4:$J$6,3,0)+VLOOKUP(Z223,'4.Criterios'!$H$7:$J$8,3,0),"")</f>
        <v>0.4</v>
      </c>
      <c r="AB223" s="18" t="str">
        <f>IFERROR(VLOOKUP(Y223,Niveles!$H$25:$I$27,2,0),"")</f>
        <v>Probabilidad</v>
      </c>
      <c r="AC223" s="332"/>
      <c r="AD223" s="332"/>
      <c r="AE223" s="16" t="s">
        <v>246</v>
      </c>
      <c r="AF223" s="16" t="s">
        <v>216</v>
      </c>
      <c r="AG223" s="16" t="s">
        <v>247</v>
      </c>
      <c r="AH223" s="19" t="str">
        <f>IFERROR(VLOOKUP(AI223,'4.Criterios'!$C$4:$E$8,3,1),"")</f>
        <v>Muy Baja</v>
      </c>
      <c r="AI223" s="126">
        <f>IFERROR(IF(AB223="Probabilidad",(AI222*(1-AA223)),IF(AB223="Impacto",AI222,"")),"")</f>
        <v>7.1999999999999995E-2</v>
      </c>
      <c r="AJ223" s="19" t="str">
        <f>IFERROR(VLOOKUP(AK223,'4.Criterios'!$C$12:$E$16,3,1),"")</f>
        <v>Menor</v>
      </c>
      <c r="AK223" s="20">
        <f>IFERROR(IF(AB223="Impacto",(AK222*(1-AA223)),IF(AB223="Probabilidad",AK222,"")),"")</f>
        <v>0.4</v>
      </c>
      <c r="AL223" s="19" t="str">
        <f>IFERROR(VLOOKUP(CONCATENATE(AH223,AJ223),Niveles!$B$3:$E$27,4,0),"")</f>
        <v>Bajo</v>
      </c>
      <c r="AM223" s="295"/>
      <c r="AN223" s="329"/>
      <c r="AO223" s="286"/>
      <c r="AP223" s="329"/>
      <c r="AQ223" s="295"/>
      <c r="AR223" s="295"/>
      <c r="AS223" s="16"/>
      <c r="AT223" s="182"/>
      <c r="AU223" s="182"/>
      <c r="AV223" s="130"/>
      <c r="AW223" s="131"/>
      <c r="AX223" s="33"/>
      <c r="AY223" s="41"/>
      <c r="AZ223" s="36"/>
      <c r="BA223" s="33"/>
      <c r="BB223" s="16"/>
      <c r="BC223" s="131"/>
      <c r="BD223" s="33"/>
      <c r="BE223" s="41"/>
      <c r="BF223" s="36"/>
      <c r="BG223" s="33"/>
      <c r="BH223" s="21"/>
    </row>
    <row r="224" spans="1:60" ht="14.1" customHeight="1" x14ac:dyDescent="0.25">
      <c r="A224" s="335"/>
      <c r="B224" s="338"/>
      <c r="C224" s="301"/>
      <c r="D224" s="341"/>
      <c r="E224" s="283"/>
      <c r="F224" s="283"/>
      <c r="G224" s="14"/>
      <c r="H224" s="283"/>
      <c r="I224" s="344"/>
      <c r="J224" s="301"/>
      <c r="K224" s="304"/>
      <c r="L224" s="304"/>
      <c r="M224" s="301"/>
      <c r="N224" s="292"/>
      <c r="O224" s="295"/>
      <c r="P224" s="298"/>
      <c r="Q224" s="286"/>
      <c r="R224" s="298"/>
      <c r="S224" s="295"/>
      <c r="T224" s="295"/>
      <c r="U224" s="18">
        <v>3</v>
      </c>
      <c r="V224" s="22"/>
      <c r="W224" s="22"/>
      <c r="X224" s="22"/>
      <c r="Y224" s="16"/>
      <c r="Z224" s="16"/>
      <c r="AA224" s="17"/>
      <c r="AB224" s="18"/>
      <c r="AC224" s="332"/>
      <c r="AD224" s="332"/>
      <c r="AE224" s="16"/>
      <c r="AF224" s="16"/>
      <c r="AG224" s="16"/>
      <c r="AH224" s="19" t="str">
        <f>IFERROR(VLOOKUP(AI224,'4.Criterios'!$C$4:$E$8,3,1),"")</f>
        <v/>
      </c>
      <c r="AI224" s="126" t="str">
        <f>IFERROR(IF(AB224="Probabilidad",(AI223*(1-AA224)),IF(AB224="Impacto",AI223,"")),"")</f>
        <v/>
      </c>
      <c r="AJ224" s="19" t="str">
        <f>IFERROR(VLOOKUP(AK224,'4.Criterios'!$C$12:$E$16,3,1),"")</f>
        <v/>
      </c>
      <c r="AK224" s="20" t="str">
        <f>IFERROR(IF(AB224="Impacto",(AK223*(1-AA224)),IF(AB224="Probabilidad",AK223,"")),"")</f>
        <v/>
      </c>
      <c r="AL224" s="19" t="str">
        <f>IFERROR(VLOOKUP(CONCATENATE(AH224,AJ224),Niveles!$B$3:$E$27,4,0),"")</f>
        <v/>
      </c>
      <c r="AM224" s="295"/>
      <c r="AN224" s="329"/>
      <c r="AO224" s="286"/>
      <c r="AP224" s="329"/>
      <c r="AQ224" s="295"/>
      <c r="AR224" s="295"/>
      <c r="AS224" s="16"/>
      <c r="AT224" s="182"/>
      <c r="AU224" s="182"/>
      <c r="AV224" s="130"/>
      <c r="AW224" s="131"/>
      <c r="AX224" s="33"/>
      <c r="AY224" s="41"/>
      <c r="AZ224" s="36"/>
      <c r="BA224" s="33"/>
      <c r="BB224" s="16"/>
      <c r="BC224" s="131"/>
      <c r="BD224" s="33"/>
      <c r="BE224" s="41"/>
      <c r="BF224" s="36"/>
      <c r="BG224" s="33"/>
      <c r="BH224" s="21"/>
    </row>
    <row r="225" spans="1:60" ht="14.1" customHeight="1" x14ac:dyDescent="0.25">
      <c r="A225" s="335"/>
      <c r="B225" s="338"/>
      <c r="C225" s="301"/>
      <c r="D225" s="341"/>
      <c r="E225" s="283"/>
      <c r="F225" s="283"/>
      <c r="G225" s="14"/>
      <c r="H225" s="283"/>
      <c r="I225" s="344"/>
      <c r="J225" s="301"/>
      <c r="K225" s="304"/>
      <c r="L225" s="304"/>
      <c r="M225" s="301"/>
      <c r="N225" s="292"/>
      <c r="O225" s="295"/>
      <c r="P225" s="298"/>
      <c r="Q225" s="286"/>
      <c r="R225" s="298"/>
      <c r="S225" s="295"/>
      <c r="T225" s="295"/>
      <c r="U225" s="18">
        <v>4</v>
      </c>
      <c r="V225" s="22"/>
      <c r="W225" s="22"/>
      <c r="X225" s="22"/>
      <c r="Y225" s="16"/>
      <c r="Z225" s="16"/>
      <c r="AA225" s="17"/>
      <c r="AB225" s="18"/>
      <c r="AC225" s="332"/>
      <c r="AD225" s="332"/>
      <c r="AE225" s="16"/>
      <c r="AF225" s="16"/>
      <c r="AG225" s="16"/>
      <c r="AH225" s="19" t="str">
        <f>IFERROR(VLOOKUP(AI225,'4.Criterios'!$C$4:$E$8,3,1),"")</f>
        <v/>
      </c>
      <c r="AI225" s="126" t="str">
        <f>IFERROR(IF(AB225="Probabilidad",(AI224*(1-AA225)),IF(AB225="Impacto",AI224,"")),"")</f>
        <v/>
      </c>
      <c r="AJ225" s="19" t="str">
        <f>IFERROR(VLOOKUP(AK225,'4.Criterios'!$C$12:$E$16,3,1),"")</f>
        <v/>
      </c>
      <c r="AK225" s="20" t="str">
        <f>IFERROR(IF(AB225="Impacto",(AK224*(1-AA225)),IF(AB225="Probabilidad",AK224,"")),"")</f>
        <v/>
      </c>
      <c r="AL225" s="19" t="str">
        <f>IFERROR(VLOOKUP(CONCATENATE(AH225,AJ225),Niveles!$B$3:$E$27,4,0),"")</f>
        <v/>
      </c>
      <c r="AM225" s="295"/>
      <c r="AN225" s="329"/>
      <c r="AO225" s="286"/>
      <c r="AP225" s="329"/>
      <c r="AQ225" s="295"/>
      <c r="AR225" s="295"/>
      <c r="AS225" s="16"/>
      <c r="AT225" s="182"/>
      <c r="AU225" s="182"/>
      <c r="AV225" s="130"/>
      <c r="AW225" s="131"/>
      <c r="AX225" s="33"/>
      <c r="AY225" s="41"/>
      <c r="AZ225" s="36"/>
      <c r="BA225" s="33"/>
      <c r="BB225" s="16"/>
      <c r="BC225" s="131"/>
      <c r="BD225" s="33"/>
      <c r="BE225" s="41"/>
      <c r="BF225" s="36"/>
      <c r="BG225" s="33"/>
      <c r="BH225" s="21"/>
    </row>
    <row r="226" spans="1:60" ht="14.1" customHeight="1" x14ac:dyDescent="0.25">
      <c r="A226" s="335"/>
      <c r="B226" s="338"/>
      <c r="C226" s="301"/>
      <c r="D226" s="341"/>
      <c r="E226" s="283"/>
      <c r="F226" s="283"/>
      <c r="G226" s="14"/>
      <c r="H226" s="283"/>
      <c r="I226" s="344"/>
      <c r="J226" s="301"/>
      <c r="K226" s="304"/>
      <c r="L226" s="304"/>
      <c r="M226" s="301"/>
      <c r="N226" s="292"/>
      <c r="O226" s="295"/>
      <c r="P226" s="298"/>
      <c r="Q226" s="286"/>
      <c r="R226" s="298"/>
      <c r="S226" s="295"/>
      <c r="T226" s="295"/>
      <c r="U226" s="18">
        <v>5</v>
      </c>
      <c r="V226" s="22"/>
      <c r="W226" s="22"/>
      <c r="X226" s="22"/>
      <c r="Y226" s="16"/>
      <c r="Z226" s="16"/>
      <c r="AA226" s="17" t="str">
        <f>IFERROR(VLOOKUP(Y226,'4.Criterios'!$H$4:$J$6,3,0)+VLOOKUP(Z226,'4.Criterios'!$H$7:$J$8,3,0),"")</f>
        <v/>
      </c>
      <c r="AB226" s="18" t="str">
        <f>IFERROR(VLOOKUP(Y226,Niveles!$H$25:$I$27,2,0),"")</f>
        <v/>
      </c>
      <c r="AC226" s="332"/>
      <c r="AD226" s="332"/>
      <c r="AE226" s="16"/>
      <c r="AF226" s="16"/>
      <c r="AG226" s="16"/>
      <c r="AH226" s="19" t="str">
        <f>IFERROR(VLOOKUP(AI226,'4.Criterios'!$C$4:$E$8,3,1),"")</f>
        <v/>
      </c>
      <c r="AI226" s="126" t="str">
        <f>IFERROR(IF(AB226="Probabilidad",(AI225*(1-AA226)),IF(AB226="Impacto",AI225,"")),"")</f>
        <v/>
      </c>
      <c r="AJ226" s="19" t="str">
        <f>IFERROR(VLOOKUP(AK226,'4.Criterios'!$C$12:$E$16,3,1),"")</f>
        <v/>
      </c>
      <c r="AK226" s="20" t="str">
        <f>IFERROR(IF(AB226="Impacto",(AK225*(1-AA226)),IF(AB226="Probabilidad",AK225,"")),"")</f>
        <v/>
      </c>
      <c r="AL226" s="19" t="str">
        <f>IFERROR(VLOOKUP(CONCATENATE(AH226,AJ226),Niveles!$B$3:$E$27,4,0),"")</f>
        <v/>
      </c>
      <c r="AM226" s="295"/>
      <c r="AN226" s="329"/>
      <c r="AO226" s="286"/>
      <c r="AP226" s="329"/>
      <c r="AQ226" s="295"/>
      <c r="AR226" s="295"/>
      <c r="AS226" s="16"/>
      <c r="AT226" s="182"/>
      <c r="AU226" s="182"/>
      <c r="AV226" s="130"/>
      <c r="AW226" s="131"/>
      <c r="AX226" s="33"/>
      <c r="AY226" s="41"/>
      <c r="AZ226" s="36"/>
      <c r="BA226" s="33"/>
      <c r="BB226" s="16"/>
      <c r="BC226" s="131"/>
      <c r="BD226" s="33"/>
      <c r="BE226" s="41"/>
      <c r="BF226" s="36"/>
      <c r="BG226" s="33"/>
      <c r="BH226" s="21"/>
    </row>
    <row r="227" spans="1:60" ht="14.45" customHeight="1" thickBot="1" x14ac:dyDescent="0.3">
      <c r="A227" s="336"/>
      <c r="B227" s="339"/>
      <c r="C227" s="302"/>
      <c r="D227" s="342"/>
      <c r="E227" s="284"/>
      <c r="F227" s="284"/>
      <c r="G227" s="23"/>
      <c r="H227" s="284"/>
      <c r="I227" s="345"/>
      <c r="J227" s="302"/>
      <c r="K227" s="305"/>
      <c r="L227" s="305"/>
      <c r="M227" s="302"/>
      <c r="N227" s="293"/>
      <c r="O227" s="296"/>
      <c r="P227" s="299"/>
      <c r="Q227" s="287"/>
      <c r="R227" s="299"/>
      <c r="S227" s="296"/>
      <c r="T227" s="296"/>
      <c r="U227" s="52">
        <v>6</v>
      </c>
      <c r="V227" s="183"/>
      <c r="W227" s="183"/>
      <c r="X227" s="183"/>
      <c r="Y227" s="25"/>
      <c r="Z227" s="25"/>
      <c r="AA227" s="17" t="str">
        <f>IFERROR(VLOOKUP(Y227,'4.Criterios'!$H$4:$J$6,3,0)+VLOOKUP(Z227,'4.Criterios'!$H$7:$J$8,3,0),"")</f>
        <v/>
      </c>
      <c r="AB227" s="18" t="str">
        <f>IFERROR(VLOOKUP(Y227,Niveles!$H$25:$I$27,2,0),"")</f>
        <v/>
      </c>
      <c r="AC227" s="333"/>
      <c r="AD227" s="333"/>
      <c r="AE227" s="25"/>
      <c r="AF227" s="25"/>
      <c r="AG227" s="25"/>
      <c r="AH227" s="26" t="str">
        <f>IFERROR(VLOOKUP(AI227,'4.Criterios'!$C$4:$E$8,3,1),"")</f>
        <v/>
      </c>
      <c r="AI227" s="127" t="str">
        <f>IFERROR(IF(AB227="Probabilidad",(AI226*(1-AA227)),IF(AB227="Impacto",AI226,"")),"")</f>
        <v/>
      </c>
      <c r="AJ227" s="26" t="str">
        <f>IFERROR(VLOOKUP(AK227,'4.Criterios'!$C$12:$E$16,3,1),"")</f>
        <v/>
      </c>
      <c r="AK227" s="27" t="str">
        <f>IFERROR(IF(AB227="Impacto",(AK226*(1-AA227)),IF(AB227="Probabilidad",AK226,"")),"")</f>
        <v/>
      </c>
      <c r="AL227" s="26" t="str">
        <f>IFERROR(VLOOKUP(CONCATENATE(AH227,AJ227),Niveles!$B$3:$E$27,4,0),"")</f>
        <v/>
      </c>
      <c r="AM227" s="296"/>
      <c r="AN227" s="330"/>
      <c r="AO227" s="287"/>
      <c r="AP227" s="330"/>
      <c r="AQ227" s="296"/>
      <c r="AR227" s="296"/>
      <c r="AS227" s="25"/>
      <c r="AT227" s="182"/>
      <c r="AU227" s="182"/>
      <c r="AV227" s="132"/>
      <c r="AW227" s="133"/>
      <c r="AX227" s="34"/>
      <c r="AY227" s="42"/>
      <c r="AZ227" s="37"/>
      <c r="BA227" s="34"/>
      <c r="BB227" s="25"/>
      <c r="BC227" s="133"/>
      <c r="BD227" s="34"/>
      <c r="BE227" s="42"/>
      <c r="BF227" s="37"/>
      <c r="BG227" s="34"/>
      <c r="BH227" s="28"/>
    </row>
    <row r="228" spans="1:60" ht="44.1" customHeight="1" x14ac:dyDescent="0.25">
      <c r="A228" s="334" t="s">
        <v>50</v>
      </c>
      <c r="B228" s="337">
        <v>16</v>
      </c>
      <c r="C228" s="300" t="s">
        <v>554</v>
      </c>
      <c r="D228" s="340" t="s">
        <v>555</v>
      </c>
      <c r="E228" s="282" t="s">
        <v>232</v>
      </c>
      <c r="F228" s="282" t="s">
        <v>556</v>
      </c>
      <c r="G228" s="6" t="s">
        <v>557</v>
      </c>
      <c r="H228" s="282" t="str">
        <f>+CONCATENATE(E228," del ",D228)</f>
        <v>pérdida de disponibilidad del TÉCNICO DE NOMINA Y COORDINACIÓN DEL GRUPO DE TALENTO HUMANO</v>
      </c>
      <c r="I228" s="343" t="str">
        <f>IF(F228&lt;&gt;"","Las vulnerabilidades de la columna anterior, pueden facilitar "&amp;F228&amp;" generando "&amp;E228&amp;" de "&amp;D228,"")</f>
        <v>Las vulnerabilidades de la columna anterior, pueden facilitar Ausencia del perfil del funcionario generando pérdida de disponibilidad de TÉCNICO DE NOMINA Y COORDINACIÓN DEL GRUPO DE TALENTO HUMANO</v>
      </c>
      <c r="J228" s="300" t="s">
        <v>192</v>
      </c>
      <c r="K228" s="288">
        <v>30</v>
      </c>
      <c r="L228" s="288" t="s">
        <v>558</v>
      </c>
      <c r="M228" s="300" t="s">
        <v>194</v>
      </c>
      <c r="N228" s="291" t="s">
        <v>548</v>
      </c>
      <c r="O228" s="294" t="str">
        <f>IFERROR(VLOOKUP(P228,'4.Criterios'!$D$4:$E$8,2,0),"")</f>
        <v>Media</v>
      </c>
      <c r="P228" s="297">
        <f>IF(K228&lt;&gt;"",VLOOKUP(K228,'4.Criterios'!$A$4:$E$8,4,1),"")</f>
        <v>0.6</v>
      </c>
      <c r="Q228" s="285" t="str">
        <f>IFERROR(VLOOKUP(R228,'4.Criterios'!$D$12:$E$16,2,0),"")</f>
        <v>Menor</v>
      </c>
      <c r="R228" s="297">
        <f>IFERROR(IF(M228='4.Criterios'!$A$10,VLOOKUP(N228,'4.Criterios'!$A$12:$E$16,4,0),IF(M228='4.Criterios'!$B$10,VLOOKUP(N228,'4.Criterios'!$B$12:$E$16,3,0),"")),)</f>
        <v>0.4</v>
      </c>
      <c r="S228" s="294" t="str">
        <f>IFERROR(VLOOKUP(CONCATENATE(O228,Q228),Niveles!$B$3:$E$27,4,0),"")</f>
        <v>Moderado</v>
      </c>
      <c r="T228" s="294">
        <f>IFERROR(VLOOKUP(CONCATENATE(O228,Q228),Niveles!$B$3:$F$27,5,0),"")</f>
        <v>6</v>
      </c>
      <c r="U228" s="10">
        <v>1</v>
      </c>
      <c r="V228" s="180" t="s">
        <v>559</v>
      </c>
      <c r="W228" s="180" t="s">
        <v>560</v>
      </c>
      <c r="X228" s="180" t="s">
        <v>561</v>
      </c>
      <c r="Y228" s="8" t="s">
        <v>40</v>
      </c>
      <c r="Z228" s="8" t="s">
        <v>199</v>
      </c>
      <c r="AA228" s="9">
        <f>IFERROR(VLOOKUP(Y228,'4.Criterios'!$H$4:$J$6,3,0)+VLOOKUP(Z228,'4.Criterios'!$H$7:$J$8,3,0),"")</f>
        <v>0.25</v>
      </c>
      <c r="AB228" s="10" t="str">
        <f>IFERROR(VLOOKUP(Y228,Niveles!$H$25:$I$27,2,0),"")</f>
        <v>Impacto</v>
      </c>
      <c r="AC228" s="331">
        <f ca="1">IFERROR(P228-AN228,"")</f>
        <v>0</v>
      </c>
      <c r="AD228" s="331">
        <f ca="1">IFERROR(R228-AP228,"")</f>
        <v>9.9999999999999978E-2</v>
      </c>
      <c r="AE228" s="8" t="s">
        <v>200</v>
      </c>
      <c r="AF228" s="8" t="s">
        <v>201</v>
      </c>
      <c r="AG228" s="8" t="s">
        <v>202</v>
      </c>
      <c r="AH228" s="11" t="str">
        <f>IFERROR(VLOOKUP(AI228,'4.Criterios'!$C$4:$E$8,3,1),"")</f>
        <v>Media</v>
      </c>
      <c r="AI228" s="125">
        <f>IFERROR(IF(AB228="Probabilidad",(P228*(1-AA228)),IF(AB228="Impacto",P228,"")),"")</f>
        <v>0.6</v>
      </c>
      <c r="AJ228" s="11" t="str">
        <f>IFERROR(VLOOKUP(AK228,'4.Criterios'!$C$12:$E$16,3,1),"")</f>
        <v>Menor</v>
      </c>
      <c r="AK228" s="12">
        <f>IFERROR(IF(AB228="Impacto",(R228*(1-AA228)),IF(AB228="Probabilidad",R228,"")),"")</f>
        <v>0.30000000000000004</v>
      </c>
      <c r="AL228" s="11" t="str">
        <f>IFERROR(VLOOKUP(CONCATENATE(AH228,AJ228),Niveles!$B$3:$E$27,4,0),"")</f>
        <v>Moderado</v>
      </c>
      <c r="AM228" s="294" t="str">
        <f ca="1">OFFSET(AH227,6-COUNTBLANK(AH228:AH233),0,1,1)</f>
        <v>Media</v>
      </c>
      <c r="AN228" s="328">
        <f ca="1">OFFSET(AI227,6-COUNTBLANK(AI228:AI233),0,1,1)</f>
        <v>0.6</v>
      </c>
      <c r="AO228" s="285" t="str">
        <f ca="1">OFFSET(AJ227,6-COUNTBLANK(AJ228:AJ233),0,1,1)</f>
        <v>Menor</v>
      </c>
      <c r="AP228" s="328">
        <f ca="1">OFFSET(AK227,6-COUNTBLANK(AK228:AK233),0,1,1)</f>
        <v>0.30000000000000004</v>
      </c>
      <c r="AQ228" s="294" t="str">
        <f ca="1">OFFSET(AL227,6-COUNTBLANK(AL228:AL233),0,1,1)</f>
        <v>Moderado</v>
      </c>
      <c r="AR228" s="294">
        <f ca="1">IFERROR(VLOOKUP(CONCATENATE(AM228,AO228),Niveles!$B$3:$F$27,5,0),"")</f>
        <v>6</v>
      </c>
      <c r="AS228" s="8" t="s">
        <v>217</v>
      </c>
      <c r="AT228" s="181" t="s">
        <v>562</v>
      </c>
      <c r="AU228" s="181" t="s">
        <v>563</v>
      </c>
      <c r="AV228" s="128">
        <v>44926</v>
      </c>
      <c r="AW228" s="129"/>
      <c r="AX228" s="32"/>
      <c r="AY228" s="43"/>
      <c r="AZ228" s="35"/>
      <c r="BA228" s="32"/>
      <c r="BB228" s="16"/>
      <c r="BC228" s="129"/>
      <c r="BD228" s="32"/>
      <c r="BE228" s="43"/>
      <c r="BF228" s="35"/>
      <c r="BG228" s="32"/>
      <c r="BH228" s="13"/>
    </row>
    <row r="229" spans="1:60" ht="14.1" customHeight="1" x14ac:dyDescent="0.25">
      <c r="A229" s="335"/>
      <c r="B229" s="338"/>
      <c r="C229" s="301"/>
      <c r="D229" s="341"/>
      <c r="E229" s="283"/>
      <c r="F229" s="283"/>
      <c r="G229" s="14"/>
      <c r="H229" s="283"/>
      <c r="I229" s="344"/>
      <c r="J229" s="301"/>
      <c r="K229" s="289"/>
      <c r="L229" s="289"/>
      <c r="M229" s="301"/>
      <c r="N229" s="292"/>
      <c r="O229" s="295"/>
      <c r="P229" s="298"/>
      <c r="Q229" s="286"/>
      <c r="R229" s="298"/>
      <c r="S229" s="295"/>
      <c r="T229" s="295"/>
      <c r="U229" s="18">
        <v>2</v>
      </c>
      <c r="V229" s="22"/>
      <c r="W229" s="22"/>
      <c r="X229" s="22"/>
      <c r="Y229" s="16"/>
      <c r="Z229" s="16"/>
      <c r="AA229" s="17"/>
      <c r="AB229" s="18"/>
      <c r="AC229" s="332"/>
      <c r="AD229" s="332"/>
      <c r="AE229" s="16"/>
      <c r="AF229" s="16"/>
      <c r="AG229" s="16"/>
      <c r="AH229" s="19" t="str">
        <f>IFERROR(VLOOKUP(AI229,'4.Criterios'!$C$4:$E$8,3,1),"")</f>
        <v/>
      </c>
      <c r="AI229" s="126" t="str">
        <f>IFERROR(IF(AB229="Probabilidad",(AI228*(1-AA229)),IF(AB229="Impacto",AI228,"")),"")</f>
        <v/>
      </c>
      <c r="AJ229" s="19" t="str">
        <f>IFERROR(VLOOKUP(AK229,'4.Criterios'!$C$12:$E$16,3,1),"")</f>
        <v/>
      </c>
      <c r="AK229" s="20" t="str">
        <f>IFERROR(IF(AB229="Impacto",(AK228*(1-AA229)),IF(AB229="Probabilidad",AK228,"")),"")</f>
        <v/>
      </c>
      <c r="AL229" s="19" t="str">
        <f>IFERROR(VLOOKUP(CONCATENATE(AH229,AJ229),Niveles!$B$3:$E$27,4,0),"")</f>
        <v/>
      </c>
      <c r="AM229" s="295"/>
      <c r="AN229" s="329"/>
      <c r="AO229" s="286"/>
      <c r="AP229" s="329"/>
      <c r="AQ229" s="295"/>
      <c r="AR229" s="295"/>
      <c r="AS229" s="16"/>
      <c r="AT229" s="182"/>
      <c r="AU229" s="182"/>
      <c r="AV229" s="130"/>
      <c r="AW229" s="131"/>
      <c r="AX229" s="33"/>
      <c r="AY229" s="41"/>
      <c r="AZ229" s="36"/>
      <c r="BA229" s="33"/>
      <c r="BB229" s="16"/>
      <c r="BC229" s="131"/>
      <c r="BD229" s="33"/>
      <c r="BE229" s="41"/>
      <c r="BF229" s="36"/>
      <c r="BG229" s="33"/>
      <c r="BH229" s="21"/>
    </row>
    <row r="230" spans="1:60" ht="14.1" customHeight="1" x14ac:dyDescent="0.25">
      <c r="A230" s="335"/>
      <c r="B230" s="338"/>
      <c r="C230" s="301"/>
      <c r="D230" s="341"/>
      <c r="E230" s="283"/>
      <c r="F230" s="283"/>
      <c r="G230" s="14"/>
      <c r="H230" s="283"/>
      <c r="I230" s="344"/>
      <c r="J230" s="301"/>
      <c r="K230" s="289"/>
      <c r="L230" s="289"/>
      <c r="M230" s="301"/>
      <c r="N230" s="292"/>
      <c r="O230" s="295"/>
      <c r="P230" s="298"/>
      <c r="Q230" s="286"/>
      <c r="R230" s="298"/>
      <c r="S230" s="295"/>
      <c r="T230" s="295"/>
      <c r="U230" s="18">
        <v>3</v>
      </c>
      <c r="V230" s="22"/>
      <c r="W230" s="22"/>
      <c r="X230" s="22"/>
      <c r="Y230" s="16"/>
      <c r="Z230" s="16"/>
      <c r="AA230" s="17"/>
      <c r="AB230" s="18"/>
      <c r="AC230" s="332"/>
      <c r="AD230" s="332"/>
      <c r="AE230" s="16"/>
      <c r="AF230" s="16"/>
      <c r="AG230" s="16"/>
      <c r="AH230" s="19" t="str">
        <f>IFERROR(VLOOKUP(AI230,'4.Criterios'!$C$4:$E$8,3,1),"")</f>
        <v/>
      </c>
      <c r="AI230" s="126" t="str">
        <f>IFERROR(IF(AB230="Probabilidad",(AI229*(1-AA230)),IF(AB230="Impacto",AI229,"")),"")</f>
        <v/>
      </c>
      <c r="AJ230" s="19" t="str">
        <f>IFERROR(VLOOKUP(AK230,'4.Criterios'!$C$12:$E$16,3,1),"")</f>
        <v/>
      </c>
      <c r="AK230" s="20" t="str">
        <f>IFERROR(IF(AB230="Impacto",(AK229*(1-AA230)),IF(AB230="Probabilidad",AK229,"")),"")</f>
        <v/>
      </c>
      <c r="AL230" s="19" t="str">
        <f>IFERROR(VLOOKUP(CONCATENATE(AH230,AJ230),Niveles!$B$3:$E$27,4,0),"")</f>
        <v/>
      </c>
      <c r="AM230" s="295"/>
      <c r="AN230" s="329"/>
      <c r="AO230" s="286"/>
      <c r="AP230" s="329"/>
      <c r="AQ230" s="295"/>
      <c r="AR230" s="295"/>
      <c r="AS230" s="16"/>
      <c r="AT230" s="182"/>
      <c r="AU230" s="182"/>
      <c r="AV230" s="130"/>
      <c r="AW230" s="131"/>
      <c r="AX230" s="33"/>
      <c r="AY230" s="41"/>
      <c r="AZ230" s="36"/>
      <c r="BA230" s="33"/>
      <c r="BB230" s="16"/>
      <c r="BC230" s="131"/>
      <c r="BD230" s="33"/>
      <c r="BE230" s="41"/>
      <c r="BF230" s="36"/>
      <c r="BG230" s="33"/>
      <c r="BH230" s="21"/>
    </row>
    <row r="231" spans="1:60" ht="14.1" customHeight="1" x14ac:dyDescent="0.25">
      <c r="A231" s="335"/>
      <c r="B231" s="338"/>
      <c r="C231" s="301"/>
      <c r="D231" s="341"/>
      <c r="E231" s="283"/>
      <c r="F231" s="283"/>
      <c r="G231" s="14"/>
      <c r="H231" s="283"/>
      <c r="I231" s="344"/>
      <c r="J231" s="301"/>
      <c r="K231" s="289"/>
      <c r="L231" s="289"/>
      <c r="M231" s="301"/>
      <c r="N231" s="292"/>
      <c r="O231" s="295"/>
      <c r="P231" s="298"/>
      <c r="Q231" s="286"/>
      <c r="R231" s="298"/>
      <c r="S231" s="295"/>
      <c r="T231" s="295"/>
      <c r="U231" s="18">
        <v>4</v>
      </c>
      <c r="V231" s="22"/>
      <c r="W231" s="22"/>
      <c r="X231" s="22"/>
      <c r="Y231" s="16"/>
      <c r="Z231" s="16"/>
      <c r="AA231" s="17"/>
      <c r="AB231" s="18"/>
      <c r="AC231" s="332"/>
      <c r="AD231" s="332"/>
      <c r="AE231" s="16"/>
      <c r="AF231" s="16"/>
      <c r="AG231" s="16"/>
      <c r="AH231" s="19" t="str">
        <f>IFERROR(VLOOKUP(AI231,'4.Criterios'!$C$4:$E$8,3,1),"")</f>
        <v/>
      </c>
      <c r="AI231" s="126" t="str">
        <f>IFERROR(IF(AB231="Probabilidad",(AI230*(1-AA231)),IF(AB231="Impacto",AI230,"")),"")</f>
        <v/>
      </c>
      <c r="AJ231" s="19" t="str">
        <f>IFERROR(VLOOKUP(AK231,'4.Criterios'!$C$12:$E$16,3,1),"")</f>
        <v/>
      </c>
      <c r="AK231" s="20" t="str">
        <f>IFERROR(IF(AB231="Impacto",(AK230*(1-AA231)),IF(AB231="Probabilidad",AK230,"")),"")</f>
        <v/>
      </c>
      <c r="AL231" s="19" t="str">
        <f>IFERROR(VLOOKUP(CONCATENATE(AH231,AJ231),Niveles!$B$3:$E$27,4,0),"")</f>
        <v/>
      </c>
      <c r="AM231" s="295"/>
      <c r="AN231" s="329"/>
      <c r="AO231" s="286"/>
      <c r="AP231" s="329"/>
      <c r="AQ231" s="295"/>
      <c r="AR231" s="295"/>
      <c r="AS231" s="16"/>
      <c r="AT231" s="182"/>
      <c r="AU231" s="182"/>
      <c r="AV231" s="130"/>
      <c r="AW231" s="131"/>
      <c r="AX231" s="33"/>
      <c r="AY231" s="41"/>
      <c r="AZ231" s="36"/>
      <c r="BA231" s="33"/>
      <c r="BB231" s="16"/>
      <c r="BC231" s="131"/>
      <c r="BD231" s="33"/>
      <c r="BE231" s="41"/>
      <c r="BF231" s="36"/>
      <c r="BG231" s="33"/>
      <c r="BH231" s="21"/>
    </row>
    <row r="232" spans="1:60" ht="14.1" customHeight="1" x14ac:dyDescent="0.25">
      <c r="A232" s="335"/>
      <c r="B232" s="338"/>
      <c r="C232" s="301"/>
      <c r="D232" s="341"/>
      <c r="E232" s="283"/>
      <c r="F232" s="283"/>
      <c r="G232" s="14"/>
      <c r="H232" s="283"/>
      <c r="I232" s="344"/>
      <c r="J232" s="301"/>
      <c r="K232" s="289"/>
      <c r="L232" s="289"/>
      <c r="M232" s="301"/>
      <c r="N232" s="292"/>
      <c r="O232" s="295"/>
      <c r="P232" s="298"/>
      <c r="Q232" s="286"/>
      <c r="R232" s="298"/>
      <c r="S232" s="295"/>
      <c r="T232" s="295"/>
      <c r="U232" s="18">
        <v>5</v>
      </c>
      <c r="V232" s="22"/>
      <c r="W232" s="22"/>
      <c r="X232" s="22"/>
      <c r="Y232" s="16"/>
      <c r="Z232" s="16"/>
      <c r="AA232" s="17"/>
      <c r="AB232" s="18"/>
      <c r="AC232" s="332"/>
      <c r="AD232" s="332"/>
      <c r="AE232" s="16"/>
      <c r="AF232" s="16"/>
      <c r="AG232" s="16"/>
      <c r="AH232" s="19" t="str">
        <f>IFERROR(VLOOKUP(AI232,'4.Criterios'!$C$4:$E$8,3,1),"")</f>
        <v/>
      </c>
      <c r="AI232" s="126" t="str">
        <f>IFERROR(IF(AB232="Probabilidad",(AI231*(1-AA232)),IF(AB232="Impacto",AI231,"")),"")</f>
        <v/>
      </c>
      <c r="AJ232" s="19" t="str">
        <f>IFERROR(VLOOKUP(AK232,'4.Criterios'!$C$12:$E$16,3,1),"")</f>
        <v/>
      </c>
      <c r="AK232" s="20" t="str">
        <f>IFERROR(IF(AB232="Impacto",(AK231*(1-AA232)),IF(AB232="Probabilidad",AK231,"")),"")</f>
        <v/>
      </c>
      <c r="AL232" s="19" t="str">
        <f>IFERROR(VLOOKUP(CONCATENATE(AH232,AJ232),Niveles!$B$3:$E$27,4,0),"")</f>
        <v/>
      </c>
      <c r="AM232" s="295"/>
      <c r="AN232" s="329"/>
      <c r="AO232" s="286"/>
      <c r="AP232" s="329"/>
      <c r="AQ232" s="295"/>
      <c r="AR232" s="295"/>
      <c r="AS232" s="16"/>
      <c r="AT232" s="182"/>
      <c r="AU232" s="182"/>
      <c r="AV232" s="130"/>
      <c r="AW232" s="131"/>
      <c r="AX232" s="33"/>
      <c r="AY232" s="41"/>
      <c r="AZ232" s="36"/>
      <c r="BA232" s="33"/>
      <c r="BB232" s="16"/>
      <c r="BC232" s="131"/>
      <c r="BD232" s="33"/>
      <c r="BE232" s="41"/>
      <c r="BF232" s="36"/>
      <c r="BG232" s="33"/>
      <c r="BH232" s="21"/>
    </row>
    <row r="233" spans="1:60" ht="14.45" customHeight="1" thickBot="1" x14ac:dyDescent="0.3">
      <c r="A233" s="336"/>
      <c r="B233" s="339"/>
      <c r="C233" s="302"/>
      <c r="D233" s="342"/>
      <c r="E233" s="284"/>
      <c r="F233" s="284"/>
      <c r="G233" s="23"/>
      <c r="H233" s="284"/>
      <c r="I233" s="345"/>
      <c r="J233" s="302"/>
      <c r="K233" s="290"/>
      <c r="L233" s="290"/>
      <c r="M233" s="302"/>
      <c r="N233" s="293"/>
      <c r="O233" s="296"/>
      <c r="P233" s="299"/>
      <c r="Q233" s="287"/>
      <c r="R233" s="299"/>
      <c r="S233" s="296"/>
      <c r="T233" s="296"/>
      <c r="U233" s="52">
        <v>6</v>
      </c>
      <c r="V233" s="183"/>
      <c r="W233" s="183"/>
      <c r="X233" s="183"/>
      <c r="Y233" s="25"/>
      <c r="Z233" s="25"/>
      <c r="AA233" s="17" t="str">
        <f>IFERROR(VLOOKUP(Y233,'4.Criterios'!$H$4:$J$6,3,0)+VLOOKUP(Z233,'4.Criterios'!$H$7:$J$8,3,0),"")</f>
        <v/>
      </c>
      <c r="AB233" s="18" t="str">
        <f>IFERROR(VLOOKUP(Y233,Niveles!$H$25:$I$27,2,0),"")</f>
        <v/>
      </c>
      <c r="AC233" s="333"/>
      <c r="AD233" s="333"/>
      <c r="AE233" s="25"/>
      <c r="AF233" s="25"/>
      <c r="AG233" s="25"/>
      <c r="AH233" s="26" t="str">
        <f>IFERROR(VLOOKUP(AI233,'4.Criterios'!$C$4:$E$8,3,1),"")</f>
        <v/>
      </c>
      <c r="AI233" s="127" t="str">
        <f>IFERROR(IF(AB233="Probabilidad",(AI232*(1-AA233)),IF(AB233="Impacto",AI232,"")),"")</f>
        <v/>
      </c>
      <c r="AJ233" s="26" t="str">
        <f>IFERROR(VLOOKUP(AK233,'4.Criterios'!$C$12:$E$16,3,1),"")</f>
        <v/>
      </c>
      <c r="AK233" s="27" t="str">
        <f>IFERROR(IF(AB233="Impacto",(AK232*(1-AA233)),IF(AB233="Probabilidad",AK232,"")),"")</f>
        <v/>
      </c>
      <c r="AL233" s="26" t="str">
        <f>IFERROR(VLOOKUP(CONCATENATE(AH233,AJ233),Niveles!$B$3:$E$27,4,0),"")</f>
        <v/>
      </c>
      <c r="AM233" s="296"/>
      <c r="AN233" s="330"/>
      <c r="AO233" s="287"/>
      <c r="AP233" s="330"/>
      <c r="AQ233" s="296"/>
      <c r="AR233" s="296"/>
      <c r="AS233" s="25"/>
      <c r="AT233" s="182"/>
      <c r="AU233" s="182"/>
      <c r="AV233" s="132"/>
      <c r="AW233" s="133"/>
      <c r="AX233" s="34"/>
      <c r="AY233" s="42"/>
      <c r="AZ233" s="37"/>
      <c r="BA233" s="34"/>
      <c r="BB233" s="25"/>
      <c r="BC233" s="133"/>
      <c r="BD233" s="34"/>
      <c r="BE233" s="42"/>
      <c r="BF233" s="37"/>
      <c r="BG233" s="34"/>
      <c r="BH233" s="28"/>
    </row>
    <row r="234" spans="1:60" ht="126.6" customHeight="1" x14ac:dyDescent="0.25">
      <c r="A234" s="376" t="s">
        <v>65</v>
      </c>
      <c r="B234" s="337">
        <v>50</v>
      </c>
      <c r="C234" s="300" t="s">
        <v>188</v>
      </c>
      <c r="D234" s="340" t="s">
        <v>564</v>
      </c>
      <c r="E234" s="282" t="s">
        <v>190</v>
      </c>
      <c r="F234" s="282" t="s">
        <v>565</v>
      </c>
      <c r="G234" s="6" t="s">
        <v>566</v>
      </c>
      <c r="H234" s="282" t="str">
        <f>+CONCATENATE(E234," de la ",D234)</f>
        <v>pérdida de integridad de la Gestión de usuarios</v>
      </c>
      <c r="I234" s="343" t="str">
        <f>IF(F234&lt;&gt;"","Las vulnerabilidades de la columna anterior, pueden facilitar "&amp;F234&amp;" generando "&amp;E234&amp;" de "&amp;D234,"")</f>
        <v>Las vulnerabilidades de la columna anterior, pueden facilitar acceso no autorizado a los sistemas de información y/o aplicativos generando pérdida de integridad de Gestión de usuarios</v>
      </c>
      <c r="J234" s="300" t="s">
        <v>192</v>
      </c>
      <c r="K234" s="288">
        <v>600</v>
      </c>
      <c r="L234" s="288" t="s">
        <v>567</v>
      </c>
      <c r="M234" s="300" t="s">
        <v>194</v>
      </c>
      <c r="N234" s="291" t="s">
        <v>548</v>
      </c>
      <c r="O234" s="294" t="str">
        <f>IFERROR(VLOOKUP(P234,'4.Criterios'!$D$4:$E$8,2,0),"")</f>
        <v>Alta</v>
      </c>
      <c r="P234" s="297">
        <f>IF(K234&lt;&gt;"",VLOOKUP(K234,'4.Criterios'!$A$4:$E$8,4,1),"")</f>
        <v>0.8</v>
      </c>
      <c r="Q234" s="285" t="str">
        <f>IFERROR(VLOOKUP(R234,'4.Criterios'!$D$12:$E$16,2,0),"")</f>
        <v>Menor</v>
      </c>
      <c r="R234" s="297">
        <f>IFERROR(IF(M234='4.Criterios'!$A$10,VLOOKUP(N234,'4.Criterios'!$A$12:$E$16,4,0),IF(M234='4.Criterios'!$B$10,VLOOKUP(N234,'4.Criterios'!$B$12:$E$16,3,0),"")),)</f>
        <v>0.4</v>
      </c>
      <c r="S234" s="294" t="str">
        <f>IFERROR(VLOOKUP(CONCATENATE(O234,Q234),Niveles!$B$3:$E$27,4,0),"")</f>
        <v>Moderado</v>
      </c>
      <c r="T234" s="294">
        <f>IFERROR(VLOOKUP(CONCATENATE(O234,Q234),Niveles!$B$3:$F$27,5,0),"")</f>
        <v>9</v>
      </c>
      <c r="U234" s="10">
        <v>1</v>
      </c>
      <c r="V234" s="181" t="s">
        <v>568</v>
      </c>
      <c r="W234" s="180" t="s">
        <v>569</v>
      </c>
      <c r="X234" s="180" t="s">
        <v>570</v>
      </c>
      <c r="Y234" s="8" t="s">
        <v>38</v>
      </c>
      <c r="Z234" s="8" t="s">
        <v>199</v>
      </c>
      <c r="AA234" s="9">
        <f>IFERROR(VLOOKUP(Y234,'4.Criterios'!$H$4:$J$6,3,0)+VLOOKUP(Z234,'4.Criterios'!$H$7:$J$8,3,0),"")</f>
        <v>0.4</v>
      </c>
      <c r="AB234" s="10" t="str">
        <f>IFERROR(VLOOKUP(Y234,Niveles!$H$25:$I$27,2,0),"")</f>
        <v>Probabilidad</v>
      </c>
      <c r="AC234" s="331">
        <f ca="1">IFERROR(P234-AN234,"")</f>
        <v>0.56000000000000005</v>
      </c>
      <c r="AD234" s="331">
        <f ca="1">IFERROR(R234-AP234,"")</f>
        <v>0</v>
      </c>
      <c r="AE234" s="8" t="s">
        <v>200</v>
      </c>
      <c r="AF234" s="8" t="s">
        <v>201</v>
      </c>
      <c r="AG234" s="8" t="s">
        <v>202</v>
      </c>
      <c r="AH234" s="10" t="str">
        <f>IFERROR(VLOOKUP(AI234,'4.Criterios'!$C$4:$E$8,3,1),"")</f>
        <v>Media</v>
      </c>
      <c r="AI234" s="125">
        <f>IFERROR(IF(AB234="Probabilidad",(P234*(1-AA234)),IF(AB234="Impacto",P234,"")),"")</f>
        <v>0.48</v>
      </c>
      <c r="AJ234" s="10" t="str">
        <f>IFERROR(VLOOKUP(AK234,'4.Criterios'!$C$12:$E$16,3,1),"")</f>
        <v>Menor</v>
      </c>
      <c r="AK234" s="12">
        <f>IFERROR(IF(AB234="Impacto",(R234*(1-AA234)),IF(AB234="Probabilidad",R234,"")),"")</f>
        <v>0.4</v>
      </c>
      <c r="AL234" s="10" t="str">
        <f>IFERROR(VLOOKUP(CONCATENATE(AH234,AJ234),Niveles!$B$3:$E$27,4,0),"")</f>
        <v>Moderado</v>
      </c>
      <c r="AM234" s="373" t="str">
        <f ca="1">OFFSET(AH233,6-COUNTBLANK(AH234:AH239),0,1,1)</f>
        <v>Baja</v>
      </c>
      <c r="AN234" s="370">
        <f ca="1">OFFSET(AI233,6-COUNTBLANK(AI234:AI239),0,1,1)</f>
        <v>0.24</v>
      </c>
      <c r="AO234" s="367" t="str">
        <f ca="1">OFFSET(AJ233,6-COUNTBLANK(AJ234:AJ239),0,1,1)</f>
        <v>Menor</v>
      </c>
      <c r="AP234" s="370">
        <f ca="1">OFFSET(AK233,6-COUNTBLANK(AK234:AK239),0,1,1)</f>
        <v>0.4</v>
      </c>
      <c r="AQ234" s="373" t="str">
        <f ca="1">OFFSET(AL233,6-COUNTBLANK(AL234:AL239),0,1,1)</f>
        <v>Moderado</v>
      </c>
      <c r="AR234" s="373">
        <f ca="1">IFERROR(VLOOKUP(CONCATENATE(AM234,AO234),Niveles!$B$3:$F$27,5,0),"")</f>
        <v>5</v>
      </c>
      <c r="AS234" s="8" t="s">
        <v>203</v>
      </c>
      <c r="AT234" s="181" t="s">
        <v>571</v>
      </c>
      <c r="AU234" s="181" t="s">
        <v>272</v>
      </c>
      <c r="AV234" s="128">
        <v>45078</v>
      </c>
      <c r="AW234" s="129"/>
      <c r="AX234" s="190"/>
      <c r="AY234" s="218"/>
      <c r="AZ234" s="218"/>
      <c r="BA234" s="218"/>
      <c r="BB234" s="218"/>
      <c r="BC234" s="129"/>
      <c r="BD234" s="32"/>
      <c r="BE234" s="43"/>
      <c r="BF234" s="35"/>
      <c r="BG234" s="32"/>
      <c r="BH234" s="13"/>
    </row>
    <row r="235" spans="1:60" ht="96.6" customHeight="1" x14ac:dyDescent="0.25">
      <c r="A235" s="377"/>
      <c r="B235" s="338"/>
      <c r="C235" s="301"/>
      <c r="D235" s="341"/>
      <c r="E235" s="283"/>
      <c r="F235" s="283"/>
      <c r="G235" s="14" t="s">
        <v>572</v>
      </c>
      <c r="H235" s="283"/>
      <c r="I235" s="344"/>
      <c r="J235" s="301"/>
      <c r="K235" s="289"/>
      <c r="L235" s="289"/>
      <c r="M235" s="301"/>
      <c r="N235" s="292"/>
      <c r="O235" s="295"/>
      <c r="P235" s="298"/>
      <c r="Q235" s="286"/>
      <c r="R235" s="298"/>
      <c r="S235" s="295"/>
      <c r="T235" s="295"/>
      <c r="U235" s="18">
        <v>2</v>
      </c>
      <c r="V235" s="219" t="s">
        <v>568</v>
      </c>
      <c r="W235" s="219" t="s">
        <v>573</v>
      </c>
      <c r="X235" s="22" t="s">
        <v>570</v>
      </c>
      <c r="Y235" s="16" t="s">
        <v>38</v>
      </c>
      <c r="Z235" s="16" t="s">
        <v>227</v>
      </c>
      <c r="AA235" s="17">
        <f>IFERROR(VLOOKUP(Y235,'4.Criterios'!$H$4:$J$6,3,0)+VLOOKUP(Z235,'4.Criterios'!$H$7:$J$8,3,0),"")</f>
        <v>0.5</v>
      </c>
      <c r="AB235" s="18" t="s">
        <v>1</v>
      </c>
      <c r="AC235" s="332"/>
      <c r="AD235" s="332"/>
      <c r="AE235" s="16" t="s">
        <v>200</v>
      </c>
      <c r="AF235" s="16" t="s">
        <v>216</v>
      </c>
      <c r="AG235" s="16" t="s">
        <v>202</v>
      </c>
      <c r="AH235" s="18" t="str">
        <f>IFERROR(VLOOKUP(AI235,'4.Criterios'!$C$4:$E$8,3,1),"")</f>
        <v>Baja</v>
      </c>
      <c r="AI235" s="126">
        <f>IFERROR(IF(AB235="Probabilidad",(AI234*(1-AA235)),IF(AB235="Impacto",AI234,"")),"")</f>
        <v>0.24</v>
      </c>
      <c r="AJ235" s="18" t="str">
        <f>IFERROR(VLOOKUP(AK235,'4.Criterios'!$C$12:$E$16,3,1),"")</f>
        <v>Menor</v>
      </c>
      <c r="AK235" s="20">
        <f>IFERROR(IF(AB235="Impacto",(AK234*(1-AA235)),IF(AB235="Probabilidad",AK234,"")),"")</f>
        <v>0.4</v>
      </c>
      <c r="AL235" s="18" t="str">
        <f>IFERROR(VLOOKUP(CONCATENATE(AH235,AJ235),Niveles!$B$3:$E$27,4,0),"")</f>
        <v>Moderado</v>
      </c>
      <c r="AM235" s="374"/>
      <c r="AN235" s="371"/>
      <c r="AO235" s="368"/>
      <c r="AP235" s="371"/>
      <c r="AQ235" s="374"/>
      <c r="AR235" s="374"/>
      <c r="AS235" s="16" t="s">
        <v>203</v>
      </c>
      <c r="AT235" s="182" t="s">
        <v>574</v>
      </c>
      <c r="AU235" s="182" t="s">
        <v>272</v>
      </c>
      <c r="AV235" s="130">
        <v>44866</v>
      </c>
      <c r="AW235" s="131"/>
      <c r="AX235" s="189"/>
      <c r="AY235" s="190"/>
      <c r="AZ235" s="218"/>
      <c r="BA235" s="189"/>
      <c r="BB235" s="182"/>
      <c r="BC235" s="131"/>
      <c r="BD235" s="33"/>
      <c r="BE235" s="41"/>
      <c r="BF235" s="36"/>
      <c r="BG235" s="33"/>
      <c r="BH235" s="21"/>
    </row>
    <row r="236" spans="1:60" ht="15.75" customHeight="1" x14ac:dyDescent="0.25">
      <c r="A236" s="377"/>
      <c r="B236" s="338"/>
      <c r="C236" s="301"/>
      <c r="D236" s="341"/>
      <c r="E236" s="283"/>
      <c r="F236" s="283"/>
      <c r="G236" s="14"/>
      <c r="H236" s="283"/>
      <c r="I236" s="344"/>
      <c r="J236" s="301"/>
      <c r="K236" s="289"/>
      <c r="L236" s="289"/>
      <c r="M236" s="301"/>
      <c r="N236" s="292"/>
      <c r="O236" s="295"/>
      <c r="P236" s="298"/>
      <c r="Q236" s="286"/>
      <c r="R236" s="298"/>
      <c r="S236" s="295"/>
      <c r="T236" s="295"/>
      <c r="U236" s="18">
        <v>3</v>
      </c>
      <c r="V236" s="22"/>
      <c r="W236" s="22"/>
      <c r="X236" s="22"/>
      <c r="Y236" s="16"/>
      <c r="Z236" s="16"/>
      <c r="AA236" s="17"/>
      <c r="AB236" s="18"/>
      <c r="AC236" s="332"/>
      <c r="AD236" s="332"/>
      <c r="AE236" s="16"/>
      <c r="AF236" s="16"/>
      <c r="AG236" s="16"/>
      <c r="AH236" s="18" t="str">
        <f>IFERROR(VLOOKUP(AI236,'4.Criterios'!$C$4:$E$8,3,1),"")</f>
        <v/>
      </c>
      <c r="AI236" s="126" t="str">
        <f>IFERROR(IF(AB236="Probabilidad",(AI235*(1-AA236)),IF(AB236="Impacto",AI235,"")),"")</f>
        <v/>
      </c>
      <c r="AJ236" s="18" t="str">
        <f>IFERROR(VLOOKUP(AK236,'4.Criterios'!$C$12:$E$16,3,1),"")</f>
        <v/>
      </c>
      <c r="AK236" s="20" t="str">
        <f>IFERROR(IF(AB236="Impacto",(AK235*(1-AA236)),IF(AB236="Probabilidad",AK235,"")),"")</f>
        <v/>
      </c>
      <c r="AL236" s="18" t="str">
        <f>IFERROR(VLOOKUP(CONCATENATE(AH236,AJ236),Niveles!$B$3:$E$27,4,0),"")</f>
        <v/>
      </c>
      <c r="AM236" s="374"/>
      <c r="AN236" s="371"/>
      <c r="AO236" s="368"/>
      <c r="AP236" s="371"/>
      <c r="AQ236" s="374"/>
      <c r="AR236" s="374"/>
      <c r="AS236" s="16"/>
      <c r="AT236" s="182"/>
      <c r="AU236" s="182"/>
      <c r="AV236" s="130"/>
      <c r="AW236" s="131"/>
      <c r="AX236" s="33"/>
      <c r="AY236" s="41"/>
      <c r="AZ236" s="36"/>
      <c r="BA236" s="33"/>
      <c r="BB236" s="16"/>
      <c r="BC236" s="131"/>
      <c r="BD236" s="33"/>
      <c r="BE236" s="41"/>
      <c r="BF236" s="36"/>
      <c r="BG236" s="33"/>
      <c r="BH236" s="21"/>
    </row>
    <row r="237" spans="1:60" x14ac:dyDescent="0.25">
      <c r="A237" s="377"/>
      <c r="B237" s="338"/>
      <c r="C237" s="301"/>
      <c r="D237" s="341"/>
      <c r="E237" s="283"/>
      <c r="F237" s="283"/>
      <c r="G237" s="14"/>
      <c r="H237" s="283"/>
      <c r="I237" s="344"/>
      <c r="J237" s="301"/>
      <c r="K237" s="289"/>
      <c r="L237" s="289"/>
      <c r="M237" s="301"/>
      <c r="N237" s="292"/>
      <c r="O237" s="295"/>
      <c r="P237" s="298"/>
      <c r="Q237" s="286"/>
      <c r="R237" s="298"/>
      <c r="S237" s="295"/>
      <c r="T237" s="295"/>
      <c r="U237" s="18">
        <v>4</v>
      </c>
      <c r="V237" s="22"/>
      <c r="W237" s="22"/>
      <c r="X237" s="22"/>
      <c r="Y237" s="16"/>
      <c r="Z237" s="16"/>
      <c r="AA237" s="17"/>
      <c r="AB237" s="18"/>
      <c r="AC237" s="332"/>
      <c r="AD237" s="332"/>
      <c r="AE237" s="16"/>
      <c r="AF237" s="16"/>
      <c r="AG237" s="16"/>
      <c r="AH237" s="18" t="str">
        <f>IFERROR(VLOOKUP(AI237,'4.Criterios'!$C$4:$E$8,3,1),"")</f>
        <v/>
      </c>
      <c r="AI237" s="126" t="str">
        <f>IFERROR(IF(AB237="Probabilidad",(AI236*(1-AA237)),IF(AB237="Impacto",AI236,"")),"")</f>
        <v/>
      </c>
      <c r="AJ237" s="18" t="str">
        <f>IFERROR(VLOOKUP(AK237,'4.Criterios'!$C$12:$E$16,3,1),"")</f>
        <v/>
      </c>
      <c r="AK237" s="20" t="str">
        <f>IFERROR(IF(AB237="Impacto",(AK236*(1-AA237)),IF(AB237="Probabilidad",AK236,"")),"")</f>
        <v/>
      </c>
      <c r="AL237" s="18" t="str">
        <f>IFERROR(VLOOKUP(CONCATENATE(AH237,AJ237),Niveles!$B$3:$E$27,4,0),"")</f>
        <v/>
      </c>
      <c r="AM237" s="374"/>
      <c r="AN237" s="371"/>
      <c r="AO237" s="368"/>
      <c r="AP237" s="371"/>
      <c r="AQ237" s="374"/>
      <c r="AR237" s="374"/>
      <c r="AS237" s="16"/>
      <c r="AT237" s="182"/>
      <c r="AU237" s="182"/>
      <c r="AV237" s="130"/>
      <c r="AW237" s="131"/>
      <c r="AX237" s="33"/>
      <c r="AY237" s="41"/>
      <c r="AZ237" s="36"/>
      <c r="BA237" s="33"/>
      <c r="BB237" s="16"/>
      <c r="BC237" s="131"/>
      <c r="BD237" s="33"/>
      <c r="BE237" s="41"/>
      <c r="BF237" s="36"/>
      <c r="BG237" s="33"/>
      <c r="BH237" s="21"/>
    </row>
    <row r="238" spans="1:60" ht="14.1" customHeight="1" x14ac:dyDescent="0.25">
      <c r="A238" s="377"/>
      <c r="B238" s="338"/>
      <c r="C238" s="301"/>
      <c r="D238" s="341"/>
      <c r="E238" s="283"/>
      <c r="F238" s="283"/>
      <c r="G238" s="14"/>
      <c r="H238" s="283"/>
      <c r="I238" s="344"/>
      <c r="J238" s="301"/>
      <c r="K238" s="289"/>
      <c r="L238" s="289"/>
      <c r="M238" s="301"/>
      <c r="N238" s="292"/>
      <c r="O238" s="295"/>
      <c r="P238" s="298"/>
      <c r="Q238" s="286"/>
      <c r="R238" s="298"/>
      <c r="S238" s="295"/>
      <c r="T238" s="295"/>
      <c r="U238" s="18">
        <v>5</v>
      </c>
      <c r="V238" s="22"/>
      <c r="W238" s="22"/>
      <c r="X238" s="22"/>
      <c r="Y238" s="16"/>
      <c r="Z238" s="16"/>
      <c r="AA238" s="17"/>
      <c r="AB238" s="18"/>
      <c r="AC238" s="332"/>
      <c r="AD238" s="332"/>
      <c r="AE238" s="16"/>
      <c r="AF238" s="16"/>
      <c r="AG238" s="16"/>
      <c r="AH238" s="18" t="str">
        <f>IFERROR(VLOOKUP(AI238,'4.Criterios'!$C$4:$E$8,3,1),"")</f>
        <v/>
      </c>
      <c r="AI238" s="126" t="str">
        <f>IFERROR(IF(AB238="Probabilidad",(AI237*(1-AA238)),IF(AB238="Impacto",AI237,"")),"")</f>
        <v/>
      </c>
      <c r="AJ238" s="18" t="str">
        <f>IFERROR(VLOOKUP(AK238,'4.Criterios'!$C$12:$E$16,3,1),"")</f>
        <v/>
      </c>
      <c r="AK238" s="20" t="str">
        <f>IFERROR(IF(AB238="Impacto",(AK237*(1-AA238)),IF(AB238="Probabilidad",AK237,"")),"")</f>
        <v/>
      </c>
      <c r="AL238" s="18" t="str">
        <f>IFERROR(VLOOKUP(CONCATENATE(AH238,AJ238),Niveles!$B$3:$E$27,4,0),"")</f>
        <v/>
      </c>
      <c r="AM238" s="374"/>
      <c r="AN238" s="371"/>
      <c r="AO238" s="368"/>
      <c r="AP238" s="371"/>
      <c r="AQ238" s="374"/>
      <c r="AR238" s="374"/>
      <c r="AS238" s="16"/>
      <c r="AT238" s="182"/>
      <c r="AU238" s="182"/>
      <c r="AV238" s="130"/>
      <c r="AW238" s="131"/>
      <c r="AX238" s="33"/>
      <c r="AY238" s="41"/>
      <c r="AZ238" s="36"/>
      <c r="BA238" s="33"/>
      <c r="BB238" s="16"/>
      <c r="BC238" s="131"/>
      <c r="BD238" s="33"/>
      <c r="BE238" s="41"/>
      <c r="BF238" s="36"/>
      <c r="BG238" s="33"/>
      <c r="BH238" s="21"/>
    </row>
    <row r="239" spans="1:60" ht="14.45" customHeight="1" thickBot="1" x14ac:dyDescent="0.3">
      <c r="A239" s="378"/>
      <c r="B239" s="339"/>
      <c r="C239" s="302"/>
      <c r="D239" s="342"/>
      <c r="E239" s="284"/>
      <c r="F239" s="284"/>
      <c r="G239" s="23"/>
      <c r="H239" s="284"/>
      <c r="I239" s="345"/>
      <c r="J239" s="302"/>
      <c r="K239" s="290"/>
      <c r="L239" s="290"/>
      <c r="M239" s="302"/>
      <c r="N239" s="293"/>
      <c r="O239" s="296"/>
      <c r="P239" s="299"/>
      <c r="Q239" s="287"/>
      <c r="R239" s="299"/>
      <c r="S239" s="296"/>
      <c r="T239" s="296"/>
      <c r="U239" s="52">
        <v>6</v>
      </c>
      <c r="V239" s="183"/>
      <c r="W239" s="183"/>
      <c r="X239" s="183"/>
      <c r="Y239" s="25"/>
      <c r="Z239" s="25"/>
      <c r="AA239" s="17" t="str">
        <f>IFERROR(VLOOKUP(Y239,'4.Criterios'!$H$4:$J$6,3,0)+VLOOKUP(Z239,'4.Criterios'!$H$7:$J$8,3,0),"")</f>
        <v/>
      </c>
      <c r="AB239" s="18" t="str">
        <f>IFERROR(VLOOKUP(Y239,Niveles!$H$25:$I$27,2,0),"")</f>
        <v/>
      </c>
      <c r="AC239" s="333"/>
      <c r="AD239" s="333"/>
      <c r="AE239" s="25"/>
      <c r="AF239" s="25"/>
      <c r="AG239" s="25"/>
      <c r="AH239" s="52" t="str">
        <f>IFERROR(VLOOKUP(AI239,'4.Criterios'!$C$4:$E$8,3,1),"")</f>
        <v/>
      </c>
      <c r="AI239" s="127" t="str">
        <f>IFERROR(IF(AB239="Probabilidad",(AI238*(1-AA239)),IF(AB239="Impacto",AI238,"")),"")</f>
        <v/>
      </c>
      <c r="AJ239" s="52" t="str">
        <f>IFERROR(VLOOKUP(AK239,'4.Criterios'!$C$12:$E$16,3,1),"")</f>
        <v/>
      </c>
      <c r="AK239" s="27" t="str">
        <f>IFERROR(IF(AB239="Impacto",(AK238*(1-AA239)),IF(AB239="Probabilidad",AK238,"")),"")</f>
        <v/>
      </c>
      <c r="AL239" s="52" t="str">
        <f>IFERROR(VLOOKUP(CONCATENATE(AH239,AJ239),Niveles!$B$3:$E$27,4,0),"")</f>
        <v/>
      </c>
      <c r="AM239" s="375"/>
      <c r="AN239" s="372"/>
      <c r="AO239" s="369"/>
      <c r="AP239" s="372"/>
      <c r="AQ239" s="375"/>
      <c r="AR239" s="375"/>
      <c r="AS239" s="25"/>
      <c r="AT239" s="192"/>
      <c r="AU239" s="192"/>
      <c r="AV239" s="132"/>
      <c r="AW239" s="133"/>
      <c r="AX239" s="34"/>
      <c r="AY239" s="42"/>
      <c r="AZ239" s="37"/>
      <c r="BA239" s="34"/>
      <c r="BB239" s="25"/>
      <c r="BC239" s="133"/>
      <c r="BD239" s="34"/>
      <c r="BE239" s="42"/>
      <c r="BF239" s="37"/>
      <c r="BG239" s="34"/>
      <c r="BH239" s="28"/>
    </row>
    <row r="240" spans="1:60" ht="177.6" customHeight="1" x14ac:dyDescent="0.25">
      <c r="A240" s="376" t="s">
        <v>65</v>
      </c>
      <c r="B240" s="337">
        <v>51</v>
      </c>
      <c r="C240" s="300" t="s">
        <v>188</v>
      </c>
      <c r="D240" s="340" t="s">
        <v>575</v>
      </c>
      <c r="E240" s="282" t="s">
        <v>232</v>
      </c>
      <c r="F240" s="364" t="s">
        <v>576</v>
      </c>
      <c r="G240" s="6" t="s">
        <v>577</v>
      </c>
      <c r="H240" s="282" t="str">
        <f>+CONCATENATE(E240," de la ",D240)</f>
        <v xml:space="preserve">pérdida de disponibilidad de la Gestión de proyectos TI </v>
      </c>
      <c r="I240" s="343" t="str">
        <f>IF(F240&lt;&gt;"","Las vulnerabilidades de la columna anterior, pueden facilitar "&amp;F240&amp;" generando "&amp;E240&amp;" de "&amp;D240,"")</f>
        <v xml:space="preserve">Las vulnerabilidades de la columna anterior, pueden facilitar incumplimiento en la ejecución de los proyectos, convenios e iniciativas generando pérdida de disponibilidad de Gestión de proyectos TI </v>
      </c>
      <c r="J240" s="300" t="s">
        <v>192</v>
      </c>
      <c r="K240" s="288">
        <v>20</v>
      </c>
      <c r="L240" s="303" t="s">
        <v>578</v>
      </c>
      <c r="M240" s="300" t="s">
        <v>194</v>
      </c>
      <c r="N240" s="379" t="s">
        <v>321</v>
      </c>
      <c r="O240" s="294" t="str">
        <f>IFERROR(VLOOKUP(P240,'4.Criterios'!$D$4:$E$8,2,0),"")</f>
        <v>Baja</v>
      </c>
      <c r="P240" s="297">
        <f>IF(K240&lt;&gt;"",VLOOKUP(K240,'4.Criterios'!$A$4:$E$8,4,1),"")</f>
        <v>0.4</v>
      </c>
      <c r="Q240" s="285" t="str">
        <f>IFERROR(VLOOKUP(R240,'4.Criterios'!$D$12:$E$16,2,0),"")</f>
        <v>Mayor</v>
      </c>
      <c r="R240" s="297">
        <f>IFERROR(IF(M240='4.Criterios'!$A$10,VLOOKUP(N240,'4.Criterios'!$A$12:$E$16,4,0),IF(M240='4.Criterios'!$B$10,VLOOKUP(N240,'4.Criterios'!$B$12:$E$16,3,0),"")),)</f>
        <v>0.8</v>
      </c>
      <c r="S240" s="294" t="str">
        <f>IFERROR(VLOOKUP(CONCATENATE(O240,Q240),Niveles!$B$3:$E$27,4,0),"")</f>
        <v>Alto</v>
      </c>
      <c r="T240" s="294">
        <f>IFERROR(VLOOKUP(CONCATENATE(O240,Q240),Niveles!$B$3:$F$27,5,0),"")</f>
        <v>16</v>
      </c>
      <c r="U240" s="10">
        <v>1</v>
      </c>
      <c r="V240" s="180" t="s">
        <v>888</v>
      </c>
      <c r="W240" s="180" t="s">
        <v>579</v>
      </c>
      <c r="X240" s="180" t="s">
        <v>889</v>
      </c>
      <c r="Y240" s="8" t="s">
        <v>38</v>
      </c>
      <c r="Z240" s="8" t="s">
        <v>199</v>
      </c>
      <c r="AA240" s="9">
        <f>IFERROR(VLOOKUP(Y240,'4.Criterios'!$H$4:$J$6,3,0)+VLOOKUP(Z240,'4.Criterios'!$H$7:$J$8,3,0),"")</f>
        <v>0.4</v>
      </c>
      <c r="AB240" s="10" t="str">
        <f>IFERROR(VLOOKUP(Y240,Niveles!$H$25:$I$27,2,0),"")</f>
        <v>Probabilidad</v>
      </c>
      <c r="AC240" s="331">
        <f ca="1">IFERROR(P240-AN240,"")</f>
        <v>0.23200000000000004</v>
      </c>
      <c r="AD240" s="331">
        <f ca="1">IFERROR(R240-AP240,"")</f>
        <v>0</v>
      </c>
      <c r="AE240" s="8" t="s">
        <v>200</v>
      </c>
      <c r="AF240" s="8" t="s">
        <v>201</v>
      </c>
      <c r="AG240" s="8" t="s">
        <v>247</v>
      </c>
      <c r="AH240" s="11" t="str">
        <f>IFERROR(VLOOKUP(AI240,'4.Criterios'!$C$4:$E$8,3,1),"")</f>
        <v>Baja</v>
      </c>
      <c r="AI240" s="125">
        <f>IFERROR(IF(AB240="Probabilidad",(P240*(1-AA240)),IF(AB240="Impacto",P240,"")),"")</f>
        <v>0.24</v>
      </c>
      <c r="AJ240" s="11" t="str">
        <f>IFERROR(VLOOKUP(AK240,'4.Criterios'!$C$12:$E$16,3,1),"")</f>
        <v>Mayor</v>
      </c>
      <c r="AK240" s="12">
        <f>IFERROR(IF(AB240="Impacto",(R240*(1-AA240)),IF(AB240="Probabilidad",R240,"")),"")</f>
        <v>0.8</v>
      </c>
      <c r="AL240" s="11" t="str">
        <f>IFERROR(VLOOKUP(CONCATENATE(AH240,AJ240),Niveles!$B$3:$E$27,4,0),"")</f>
        <v>Alto</v>
      </c>
      <c r="AM240" s="294" t="str">
        <f ca="1">OFFSET(AH239,6-COUNTBLANK(AH240:AH245),0,1,1)</f>
        <v>Muy Baja</v>
      </c>
      <c r="AN240" s="328">
        <f ca="1">OFFSET(AI239,6-COUNTBLANK(AI240:AI245),0,1,1)</f>
        <v>0.16799999999999998</v>
      </c>
      <c r="AO240" s="285" t="str">
        <f ca="1">OFFSET(AJ239,6-COUNTBLANK(AJ240:AJ245),0,1,1)</f>
        <v>Mayor</v>
      </c>
      <c r="AP240" s="328">
        <f ca="1">OFFSET(AK239,6-COUNTBLANK(AK240:AK245),0,1,1)</f>
        <v>0.8</v>
      </c>
      <c r="AQ240" s="294" t="str">
        <f ca="1">OFFSET(AL239,6-COUNTBLANK(AL240:AL245),0,1,1)</f>
        <v>Alto</v>
      </c>
      <c r="AR240" s="294">
        <f ca="1">IFERROR(VLOOKUP(CONCATENATE(AM240,AO240),Niveles!$B$3:$F$27,5,0),"")</f>
        <v>13</v>
      </c>
      <c r="AS240" s="8" t="s">
        <v>203</v>
      </c>
      <c r="AT240" s="181" t="s">
        <v>890</v>
      </c>
      <c r="AU240" s="181" t="s">
        <v>272</v>
      </c>
      <c r="AV240" s="128">
        <v>45231</v>
      </c>
      <c r="AW240" s="129"/>
      <c r="AX240" s="221"/>
      <c r="AY240" s="43"/>
      <c r="AZ240" s="35"/>
      <c r="BA240" s="32"/>
      <c r="BB240" s="8"/>
      <c r="BC240" s="129"/>
      <c r="BD240" s="32"/>
      <c r="BE240" s="43"/>
      <c r="BF240" s="35"/>
      <c r="BG240" s="32"/>
      <c r="BH240" s="13"/>
    </row>
    <row r="241" spans="1:86" ht="161.25" customHeight="1" x14ac:dyDescent="0.25">
      <c r="A241" s="377"/>
      <c r="B241" s="338"/>
      <c r="C241" s="301"/>
      <c r="D241" s="341"/>
      <c r="E241" s="283"/>
      <c r="F241" s="365"/>
      <c r="G241" s="14" t="s">
        <v>580</v>
      </c>
      <c r="H241" s="283"/>
      <c r="I241" s="344"/>
      <c r="J241" s="301"/>
      <c r="K241" s="289"/>
      <c r="L241" s="304"/>
      <c r="M241" s="301"/>
      <c r="N241" s="380"/>
      <c r="O241" s="295"/>
      <c r="P241" s="298"/>
      <c r="Q241" s="286"/>
      <c r="R241" s="298"/>
      <c r="S241" s="295"/>
      <c r="T241" s="295"/>
      <c r="U241" s="18">
        <v>2</v>
      </c>
      <c r="V241" s="22" t="s">
        <v>581</v>
      </c>
      <c r="W241" s="22" t="s">
        <v>891</v>
      </c>
      <c r="X241" s="22" t="s">
        <v>582</v>
      </c>
      <c r="Y241" s="16" t="s">
        <v>39</v>
      </c>
      <c r="Z241" s="16" t="s">
        <v>199</v>
      </c>
      <c r="AA241" s="17">
        <f>IFERROR(VLOOKUP(Y241,'4.Criterios'!$H$4:$J$6,3,0)+VLOOKUP(Z241,'4.Criterios'!$H$7:$J$8,3,0),"")</f>
        <v>0.3</v>
      </c>
      <c r="AB241" s="18" t="s">
        <v>1</v>
      </c>
      <c r="AC241" s="332"/>
      <c r="AD241" s="332"/>
      <c r="AE241" s="16" t="s">
        <v>200</v>
      </c>
      <c r="AF241" s="16" t="s">
        <v>216</v>
      </c>
      <c r="AG241" s="16" t="s">
        <v>247</v>
      </c>
      <c r="AH241" s="19" t="str">
        <f>IFERROR(VLOOKUP(AI241,'4.Criterios'!$C$4:$E$8,3,1),"")</f>
        <v>Muy Baja</v>
      </c>
      <c r="AI241" s="126">
        <f>IFERROR(IF(AB241="Probabilidad",(AI240*(1-AA241)),IF(AB241="Impacto",AI240,"")),"")</f>
        <v>0.16799999999999998</v>
      </c>
      <c r="AJ241" s="19" t="str">
        <f>IFERROR(VLOOKUP(AK241,'4.Criterios'!$C$12:$E$16,3,1),"")</f>
        <v>Mayor</v>
      </c>
      <c r="AK241" s="20">
        <f>IFERROR(IF(AB241="Impacto",(AK240*(1-AA241)),IF(AB241="Probabilidad",AK240,"")),"")</f>
        <v>0.8</v>
      </c>
      <c r="AL241" s="19" t="str">
        <f>IFERROR(VLOOKUP(CONCATENATE(AH241,AJ241),Niveles!$B$3:$E$27,4,0),"")</f>
        <v>Alto</v>
      </c>
      <c r="AM241" s="295"/>
      <c r="AN241" s="329"/>
      <c r="AO241" s="286"/>
      <c r="AP241" s="329"/>
      <c r="AQ241" s="295"/>
      <c r="AR241" s="295"/>
      <c r="AS241" s="217" t="s">
        <v>203</v>
      </c>
      <c r="AT241" s="223" t="s">
        <v>583</v>
      </c>
      <c r="AU241" s="223" t="s">
        <v>584</v>
      </c>
      <c r="AV241" s="224">
        <v>45078</v>
      </c>
      <c r="AW241" s="225"/>
      <c r="AX241" s="226"/>
      <c r="AY241" s="41"/>
      <c r="AZ241" s="36"/>
      <c r="BA241" s="33"/>
      <c r="BB241" s="16"/>
      <c r="BC241" s="131"/>
      <c r="BD241" s="33"/>
      <c r="BE241" s="41"/>
      <c r="BF241" s="36"/>
      <c r="BG241" s="33"/>
      <c r="BH241" s="21"/>
    </row>
    <row r="242" spans="1:86" ht="187.5" customHeight="1" x14ac:dyDescent="0.25">
      <c r="A242" s="377"/>
      <c r="B242" s="338"/>
      <c r="C242" s="301"/>
      <c r="D242" s="341"/>
      <c r="E242" s="283"/>
      <c r="F242" s="365"/>
      <c r="G242" s="14" t="s">
        <v>585</v>
      </c>
      <c r="H242" s="283"/>
      <c r="I242" s="344"/>
      <c r="J242" s="301"/>
      <c r="K242" s="289"/>
      <c r="L242" s="304"/>
      <c r="M242" s="301"/>
      <c r="N242" s="380"/>
      <c r="O242" s="295"/>
      <c r="P242" s="298"/>
      <c r="Q242" s="286"/>
      <c r="R242" s="298"/>
      <c r="S242" s="295"/>
      <c r="T242" s="295"/>
      <c r="U242" s="18">
        <v>3</v>
      </c>
      <c r="V242" s="22"/>
      <c r="W242" s="22"/>
      <c r="X242" s="22"/>
      <c r="Y242" s="16"/>
      <c r="Z242" s="16"/>
      <c r="AA242" s="17"/>
      <c r="AB242" s="18"/>
      <c r="AC242" s="332"/>
      <c r="AD242" s="332"/>
      <c r="AE242" s="16"/>
      <c r="AF242" s="16"/>
      <c r="AG242" s="16"/>
      <c r="AH242" s="19" t="str">
        <f>IFERROR(VLOOKUP(AI242,'4.Criterios'!$C$4:$E$8,3,1),"")</f>
        <v/>
      </c>
      <c r="AI242" s="126" t="str">
        <f>IFERROR(IF(AB242="Probabilidad",(AI241*(1-AA242)),IF(AB242="Impacto",AI241,"")),"")</f>
        <v/>
      </c>
      <c r="AJ242" s="19" t="str">
        <f>IFERROR(VLOOKUP(AK242,'4.Criterios'!$C$12:$E$16,3,1),"")</f>
        <v/>
      </c>
      <c r="AK242" s="20" t="str">
        <f>IFERROR(IF(AB242="Impacto",(AK241*(1-AA242)),IF(AB242="Probabilidad",AK241,"")),"")</f>
        <v/>
      </c>
      <c r="AL242" s="19" t="str">
        <f>IFERROR(VLOOKUP(CONCATENATE(AH242,AJ242),Niveles!$B$3:$E$27,4,0),"")</f>
        <v/>
      </c>
      <c r="AM242" s="295"/>
      <c r="AN242" s="329"/>
      <c r="AO242" s="286"/>
      <c r="AP242" s="329"/>
      <c r="AQ242" s="295"/>
      <c r="AR242" s="295"/>
      <c r="AS242" s="16" t="s">
        <v>228</v>
      </c>
      <c r="AT242" s="182" t="s">
        <v>892</v>
      </c>
      <c r="AU242" s="223" t="s">
        <v>272</v>
      </c>
      <c r="AV242" s="222">
        <v>45231</v>
      </c>
      <c r="AW242" s="225"/>
      <c r="AX242" s="33"/>
      <c r="AY242" s="41"/>
      <c r="AZ242" s="36"/>
      <c r="BA242" s="33"/>
      <c r="BB242" s="16"/>
      <c r="BC242" s="131"/>
      <c r="BD242" s="33"/>
      <c r="BE242" s="41"/>
      <c r="BF242" s="36"/>
      <c r="BG242" s="33"/>
      <c r="BH242" s="21"/>
    </row>
    <row r="243" spans="1:86" ht="14.1" customHeight="1" x14ac:dyDescent="0.25">
      <c r="A243" s="377"/>
      <c r="B243" s="338"/>
      <c r="C243" s="301"/>
      <c r="D243" s="341"/>
      <c r="E243" s="283"/>
      <c r="F243" s="365"/>
      <c r="G243" s="14"/>
      <c r="H243" s="283"/>
      <c r="I243" s="344"/>
      <c r="J243" s="301"/>
      <c r="K243" s="289"/>
      <c r="L243" s="304"/>
      <c r="M243" s="301"/>
      <c r="N243" s="380"/>
      <c r="O243" s="295"/>
      <c r="P243" s="298"/>
      <c r="Q243" s="286"/>
      <c r="R243" s="298"/>
      <c r="S243" s="295"/>
      <c r="T243" s="295"/>
      <c r="U243" s="18">
        <v>4</v>
      </c>
      <c r="V243" s="22"/>
      <c r="W243" s="22"/>
      <c r="X243" s="22"/>
      <c r="Y243" s="16"/>
      <c r="Z243" s="16"/>
      <c r="AA243" s="17"/>
      <c r="AB243" s="18"/>
      <c r="AC243" s="332"/>
      <c r="AD243" s="332"/>
      <c r="AE243" s="16"/>
      <c r="AF243" s="16"/>
      <c r="AG243" s="16"/>
      <c r="AH243" s="19" t="str">
        <f>IFERROR(VLOOKUP(AI243,'4.Criterios'!$C$4:$E$8,3,1),"")</f>
        <v/>
      </c>
      <c r="AI243" s="126" t="str">
        <f>IFERROR(IF(AB243="Probabilidad",(AI242*(1-AA243)),IF(AB243="Impacto",AI242,"")),"")</f>
        <v/>
      </c>
      <c r="AJ243" s="19" t="str">
        <f>IFERROR(VLOOKUP(AK243,'4.Criterios'!$C$12:$E$16,3,1),"")</f>
        <v/>
      </c>
      <c r="AK243" s="20" t="str">
        <f>IFERROR(IF(AB243="Impacto",(AK242*(1-AA243)),IF(AB243="Probabilidad",AK242,"")),"")</f>
        <v/>
      </c>
      <c r="AL243" s="19" t="str">
        <f>IFERROR(VLOOKUP(CONCATENATE(AH243,AJ243),Niveles!$B$3:$E$27,4,0),"")</f>
        <v/>
      </c>
      <c r="AM243" s="295"/>
      <c r="AN243" s="329"/>
      <c r="AO243" s="286"/>
      <c r="AP243" s="329"/>
      <c r="AQ243" s="295"/>
      <c r="AR243" s="295"/>
      <c r="AS243" s="16"/>
      <c r="AT243" s="182"/>
      <c r="AU243" s="182"/>
      <c r="AV243" s="130"/>
      <c r="AW243" s="131"/>
      <c r="AX243" s="33"/>
      <c r="AY243" s="41"/>
      <c r="AZ243" s="36"/>
      <c r="BA243" s="33"/>
      <c r="BB243" s="16"/>
      <c r="BC243" s="131"/>
      <c r="BD243" s="33"/>
      <c r="BE243" s="41"/>
      <c r="BF243" s="36"/>
      <c r="BG243" s="33"/>
      <c r="BH243" s="21"/>
    </row>
    <row r="244" spans="1:86" ht="14.1" customHeight="1" x14ac:dyDescent="0.25">
      <c r="A244" s="377"/>
      <c r="B244" s="338"/>
      <c r="C244" s="301"/>
      <c r="D244" s="341"/>
      <c r="E244" s="283"/>
      <c r="F244" s="365"/>
      <c r="G244" s="14"/>
      <c r="H244" s="283"/>
      <c r="I244" s="344"/>
      <c r="J244" s="301"/>
      <c r="K244" s="289"/>
      <c r="L244" s="304"/>
      <c r="M244" s="301"/>
      <c r="N244" s="380"/>
      <c r="O244" s="295"/>
      <c r="P244" s="298"/>
      <c r="Q244" s="286"/>
      <c r="R244" s="298"/>
      <c r="S244" s="295"/>
      <c r="T244" s="295"/>
      <c r="U244" s="18">
        <v>5</v>
      </c>
      <c r="V244" s="22"/>
      <c r="W244" s="22"/>
      <c r="X244" s="22"/>
      <c r="Y244" s="16"/>
      <c r="Z244" s="16"/>
      <c r="AA244" s="17"/>
      <c r="AB244" s="18"/>
      <c r="AC244" s="332"/>
      <c r="AD244" s="332"/>
      <c r="AE244" s="16"/>
      <c r="AF244" s="16"/>
      <c r="AG244" s="16"/>
      <c r="AH244" s="19" t="str">
        <f>IFERROR(VLOOKUP(AI244,'4.Criterios'!$C$4:$E$8,3,1),"")</f>
        <v/>
      </c>
      <c r="AI244" s="126" t="str">
        <f>IFERROR(IF(AB244="Probabilidad",(AI243*(1-AA244)),IF(AB244="Impacto",AI243,"")),"")</f>
        <v/>
      </c>
      <c r="AJ244" s="19" t="str">
        <f>IFERROR(VLOOKUP(AK244,'4.Criterios'!$C$12:$E$16,3,1),"")</f>
        <v/>
      </c>
      <c r="AK244" s="20" t="str">
        <f>IFERROR(IF(AB244="Impacto",(AK243*(1-AA244)),IF(AB244="Probabilidad",AK243,"")),"")</f>
        <v/>
      </c>
      <c r="AL244" s="19" t="str">
        <f>IFERROR(VLOOKUP(CONCATENATE(AH244,AJ244),Niveles!$B$3:$E$27,4,0),"")</f>
        <v/>
      </c>
      <c r="AM244" s="295"/>
      <c r="AN244" s="329"/>
      <c r="AO244" s="286"/>
      <c r="AP244" s="329"/>
      <c r="AQ244" s="295"/>
      <c r="AR244" s="295"/>
      <c r="AS244" s="16"/>
      <c r="AT244" s="182"/>
      <c r="AU244" s="182"/>
      <c r="AV244" s="130"/>
      <c r="AW244" s="131"/>
      <c r="AX244" s="33"/>
      <c r="AY244" s="41"/>
      <c r="AZ244" s="36"/>
      <c r="BA244" s="33"/>
      <c r="BB244" s="16"/>
      <c r="BC244" s="131"/>
      <c r="BD244" s="33"/>
      <c r="BE244" s="41"/>
      <c r="BF244" s="36"/>
      <c r="BG244" s="33"/>
      <c r="BH244" s="21"/>
    </row>
    <row r="245" spans="1:86" ht="14.45" customHeight="1" thickBot="1" x14ac:dyDescent="0.3">
      <c r="A245" s="378"/>
      <c r="B245" s="339"/>
      <c r="C245" s="302"/>
      <c r="D245" s="342"/>
      <c r="E245" s="284"/>
      <c r="F245" s="366"/>
      <c r="G245" s="23"/>
      <c r="H245" s="284"/>
      <c r="I245" s="345"/>
      <c r="J245" s="302"/>
      <c r="K245" s="290"/>
      <c r="L245" s="305"/>
      <c r="M245" s="302"/>
      <c r="N245" s="381"/>
      <c r="O245" s="296"/>
      <c r="P245" s="299"/>
      <c r="Q245" s="287"/>
      <c r="R245" s="299"/>
      <c r="S245" s="296"/>
      <c r="T245" s="296"/>
      <c r="U245" s="52">
        <v>6</v>
      </c>
      <c r="V245" s="183"/>
      <c r="W245" s="183"/>
      <c r="X245" s="183"/>
      <c r="Y245" s="25"/>
      <c r="Z245" s="25"/>
      <c r="AA245" s="17" t="str">
        <f>IFERROR(VLOOKUP(Y245,'4.Criterios'!$H$4:$J$6,3,0)+VLOOKUP(Z245,'4.Criterios'!$H$7:$J$8,3,0),"")</f>
        <v/>
      </c>
      <c r="AB245" s="18" t="str">
        <f>IFERROR(VLOOKUP(Y245,Niveles!$H$25:$I$27,2,0),"")</f>
        <v/>
      </c>
      <c r="AC245" s="333"/>
      <c r="AD245" s="333"/>
      <c r="AE245" s="25"/>
      <c r="AF245" s="25"/>
      <c r="AG245" s="25"/>
      <c r="AH245" s="26" t="str">
        <f>IFERROR(VLOOKUP(AI245,'4.Criterios'!$C$4:$E$8,3,1),"")</f>
        <v/>
      </c>
      <c r="AI245" s="127" t="str">
        <f>IFERROR(IF(AB245="Probabilidad",(AI244*(1-AA245)),IF(AB245="Impacto",AI244,"")),"")</f>
        <v/>
      </c>
      <c r="AJ245" s="26" t="str">
        <f>IFERROR(VLOOKUP(AK245,'4.Criterios'!$C$12:$E$16,3,1),"")</f>
        <v/>
      </c>
      <c r="AK245" s="27" t="str">
        <f>IFERROR(IF(AB245="Impacto",(AK244*(1-AA245)),IF(AB245="Probabilidad",AK244,"")),"")</f>
        <v/>
      </c>
      <c r="AL245" s="26" t="str">
        <f>IFERROR(VLOOKUP(CONCATENATE(AH245,AJ245),Niveles!$B$3:$E$27,4,0),"")</f>
        <v/>
      </c>
      <c r="AM245" s="296"/>
      <c r="AN245" s="330"/>
      <c r="AO245" s="287"/>
      <c r="AP245" s="330"/>
      <c r="AQ245" s="296"/>
      <c r="AR245" s="296"/>
      <c r="AS245" s="25"/>
      <c r="AT245" s="192"/>
      <c r="AU245" s="192"/>
      <c r="AV245" s="132"/>
      <c r="AW245" s="133"/>
      <c r="AX245" s="34"/>
      <c r="AY245" s="42"/>
      <c r="AZ245" s="37"/>
      <c r="BA245" s="34"/>
      <c r="BB245" s="25"/>
      <c r="BC245" s="133"/>
      <c r="BD245" s="34"/>
      <c r="BE245" s="42"/>
      <c r="BF245" s="37"/>
      <c r="BG245" s="34"/>
      <c r="BH245" s="28"/>
    </row>
    <row r="246" spans="1:86" ht="131.44999999999999" customHeight="1" x14ac:dyDescent="0.25">
      <c r="A246" s="376" t="s">
        <v>65</v>
      </c>
      <c r="B246" s="337">
        <v>52</v>
      </c>
      <c r="C246" s="300" t="s">
        <v>188</v>
      </c>
      <c r="D246" s="340" t="s">
        <v>586</v>
      </c>
      <c r="E246" s="282" t="s">
        <v>190</v>
      </c>
      <c r="F246" s="282" t="s">
        <v>587</v>
      </c>
      <c r="G246" s="6" t="s">
        <v>588</v>
      </c>
      <c r="H246" s="282" t="str">
        <f>+CONCATENATE(E246," de la ",D246)</f>
        <v>pérdida de integridad de la Gestión de licencias de software</v>
      </c>
      <c r="I246" s="343" t="str">
        <f>IF(F246&lt;&gt;"","Las vulnerabilidades de la columna anterior, pueden facilitar "&amp;F246&amp;" generando "&amp;E246&amp;" de "&amp;D246,"")</f>
        <v>Las vulnerabilidades de la columna anterior, pueden facilitar Uso de software falso o copiado generando pérdida de integridad de Gestión de licencias de software</v>
      </c>
      <c r="J246" s="300" t="s">
        <v>192</v>
      </c>
      <c r="K246" s="288">
        <v>30</v>
      </c>
      <c r="L246" s="288" t="s">
        <v>589</v>
      </c>
      <c r="M246" s="300" t="s">
        <v>288</v>
      </c>
      <c r="N246" s="291" t="s">
        <v>590</v>
      </c>
      <c r="O246" s="294" t="str">
        <f>IFERROR(VLOOKUP(P246,'4.Criterios'!$D$4:$E$8,2,0),"")</f>
        <v>Media</v>
      </c>
      <c r="P246" s="297">
        <f>IF(K246&lt;&gt;"",VLOOKUP(K246,'4.Criterios'!$A$4:$E$8,4,1),"")</f>
        <v>0.6</v>
      </c>
      <c r="Q246" s="285" t="str">
        <f>IFERROR(VLOOKUP(R246,'4.Criterios'!$D$12:$E$16,2,0),"")</f>
        <v>Moderado</v>
      </c>
      <c r="R246" s="297">
        <f>IFERROR(IF(M246='4.Criterios'!$A$10,VLOOKUP(N246,'4.Criterios'!$A$12:$E$16,4,0),IF(M246='4.Criterios'!$B$10,VLOOKUP(N246,'4.Criterios'!$B$12:$E$16,3,0),"")),)</f>
        <v>0.6</v>
      </c>
      <c r="S246" s="294" t="str">
        <f>IFERROR(VLOOKUP(CONCATENATE(O246,Q246),Niveles!$B$3:$E$27,4,0),"")</f>
        <v>Moderado</v>
      </c>
      <c r="T246" s="294">
        <f>IFERROR(VLOOKUP(CONCATENATE(O246,Q246),Niveles!$B$3:$F$27,5,0),"")</f>
        <v>11</v>
      </c>
      <c r="U246" s="10">
        <v>1</v>
      </c>
      <c r="V246" s="180" t="s">
        <v>243</v>
      </c>
      <c r="W246" s="180" t="s">
        <v>591</v>
      </c>
      <c r="X246" s="180" t="s">
        <v>592</v>
      </c>
      <c r="Y246" s="8" t="s">
        <v>38</v>
      </c>
      <c r="Z246" s="8" t="s">
        <v>227</v>
      </c>
      <c r="AA246" s="9">
        <f>IFERROR(VLOOKUP(Y246,'4.Criterios'!$H$4:$J$6,3,0)+VLOOKUP(Z246,'4.Criterios'!$H$7:$J$8,3,0),"")</f>
        <v>0.5</v>
      </c>
      <c r="AB246" s="10" t="str">
        <f>IFERROR(VLOOKUP(Y246,Niveles!$H$25:$I$27,2,0),"")</f>
        <v>Probabilidad</v>
      </c>
      <c r="AC246" s="331">
        <f ca="1">IFERROR(P246-AN246,"")</f>
        <v>0.3</v>
      </c>
      <c r="AD246" s="331">
        <f ca="1">IFERROR(R246-AP246,"")</f>
        <v>0</v>
      </c>
      <c r="AE246" s="8" t="s">
        <v>246</v>
      </c>
      <c r="AF246" s="8" t="s">
        <v>216</v>
      </c>
      <c r="AG246" s="8" t="s">
        <v>247</v>
      </c>
      <c r="AH246" s="11" t="str">
        <f>IFERROR(VLOOKUP(AI246,'4.Criterios'!$C$4:$E$8,3,1),"")</f>
        <v>Baja</v>
      </c>
      <c r="AI246" s="125">
        <f>IFERROR(IF(AB246="Probabilidad",(P246*(1-AA246)),IF(AB246="Impacto",P246,"")),"")</f>
        <v>0.3</v>
      </c>
      <c r="AJ246" s="11" t="str">
        <f>IFERROR(VLOOKUP(AK246,'4.Criterios'!$C$12:$E$16,3,1),"")</f>
        <v>Moderado</v>
      </c>
      <c r="AK246" s="12">
        <f>IFERROR(IF(AB246="Impacto",(R246*(1-AA246)),IF(AB246="Probabilidad",R246,"")),"")</f>
        <v>0.6</v>
      </c>
      <c r="AL246" s="11" t="str">
        <f>IFERROR(VLOOKUP(CONCATENATE(AH246,AJ246),Niveles!$B$3:$E$27,4,0),"")</f>
        <v>Moderado</v>
      </c>
      <c r="AM246" s="294" t="str">
        <f ca="1">OFFSET(AH245,6-COUNTBLANK(AH246:AH251),0,1,1)</f>
        <v>Baja</v>
      </c>
      <c r="AN246" s="328">
        <f ca="1">OFFSET(AI245,6-COUNTBLANK(AI246:AI251),0,1,1)</f>
        <v>0.3</v>
      </c>
      <c r="AO246" s="285" t="str">
        <f ca="1">OFFSET(AJ245,6-COUNTBLANK(AJ246:AJ251),0,1,1)</f>
        <v>Moderado</v>
      </c>
      <c r="AP246" s="328">
        <f ca="1">OFFSET(AK245,6-COUNTBLANK(AK246:AK251),0,1,1)</f>
        <v>0.6</v>
      </c>
      <c r="AQ246" s="294" t="str">
        <f ca="1">OFFSET(AL245,6-COUNTBLANK(AL246:AL251),0,1,1)</f>
        <v>Moderado</v>
      </c>
      <c r="AR246" s="294">
        <f ca="1">IFERROR(VLOOKUP(CONCATENATE(AM246,AO246),Niveles!$B$3:$F$27,5,0),"")</f>
        <v>10</v>
      </c>
      <c r="AS246" s="8" t="s">
        <v>203</v>
      </c>
      <c r="AT246" s="181" t="s">
        <v>593</v>
      </c>
      <c r="AU246" s="181" t="s">
        <v>243</v>
      </c>
      <c r="AV246" s="128">
        <v>45260</v>
      </c>
      <c r="AW246" s="129"/>
      <c r="AX246" s="33"/>
      <c r="AY246" s="41"/>
      <c r="AZ246" s="36"/>
      <c r="BA246" s="33"/>
      <c r="BB246" s="16"/>
      <c r="BC246" s="129"/>
      <c r="BD246" s="32"/>
      <c r="BE246" s="43"/>
      <c r="BF246" s="35"/>
      <c r="BG246" s="32"/>
      <c r="BH246" s="13"/>
    </row>
    <row r="247" spans="1:86" ht="123.6" customHeight="1" x14ac:dyDescent="0.25">
      <c r="A247" s="377"/>
      <c r="B247" s="338"/>
      <c r="C247" s="301"/>
      <c r="D247" s="341"/>
      <c r="E247" s="283"/>
      <c r="F247" s="283"/>
      <c r="G247" s="14"/>
      <c r="H247" s="283"/>
      <c r="I247" s="344"/>
      <c r="J247" s="301"/>
      <c r="K247" s="289"/>
      <c r="L247" s="289"/>
      <c r="M247" s="301"/>
      <c r="N247" s="292"/>
      <c r="O247" s="295"/>
      <c r="P247" s="298"/>
      <c r="Q247" s="286"/>
      <c r="R247" s="298"/>
      <c r="S247" s="295"/>
      <c r="T247" s="295"/>
      <c r="U247" s="18">
        <v>2</v>
      </c>
      <c r="V247" s="22"/>
      <c r="W247" s="22"/>
      <c r="X247" s="22"/>
      <c r="Y247" s="16"/>
      <c r="Z247" s="16"/>
      <c r="AA247" s="17"/>
      <c r="AB247" s="18"/>
      <c r="AC247" s="332"/>
      <c r="AD247" s="332"/>
      <c r="AE247" s="16"/>
      <c r="AF247" s="16"/>
      <c r="AG247" s="16"/>
      <c r="AH247" s="19" t="str">
        <f>IFERROR(VLOOKUP(AI247,'4.Criterios'!$C$4:$E$8,3,1),"")</f>
        <v/>
      </c>
      <c r="AI247" s="126" t="str">
        <f>IFERROR(IF(AB247="Probabilidad",(AI246*(1-AA247)),IF(AB247="Impacto",AI246,"")),"")</f>
        <v/>
      </c>
      <c r="AJ247" s="19" t="str">
        <f>IFERROR(VLOOKUP(AK247,'4.Criterios'!$C$12:$E$16,3,1),"")</f>
        <v/>
      </c>
      <c r="AK247" s="20" t="str">
        <f>IFERROR(IF(AB247="Impacto",(AK246*(1-AA247)),IF(AB247="Probabilidad",AK246,"")),"")</f>
        <v/>
      </c>
      <c r="AL247" s="19" t="str">
        <f>IFERROR(VLOOKUP(CONCATENATE(AH247,AJ247),Niveles!$B$3:$E$27,4,0),"")</f>
        <v/>
      </c>
      <c r="AM247" s="295"/>
      <c r="AN247" s="329"/>
      <c r="AO247" s="286"/>
      <c r="AP247" s="329"/>
      <c r="AQ247" s="295"/>
      <c r="AR247" s="295"/>
      <c r="AS247" s="16"/>
      <c r="AT247" s="182"/>
      <c r="AU247" s="182"/>
      <c r="AV247" s="130"/>
      <c r="AW247" s="129"/>
      <c r="AX247" s="33"/>
      <c r="AY247" s="41"/>
      <c r="AZ247" s="36"/>
      <c r="BA247" s="33"/>
      <c r="BB247" s="16"/>
      <c r="BC247" s="131"/>
      <c r="BD247" s="33"/>
      <c r="BE247" s="41"/>
      <c r="BF247" s="36"/>
      <c r="BG247" s="33"/>
      <c r="BH247" s="21"/>
    </row>
    <row r="248" spans="1:86" ht="14.1" customHeight="1" x14ac:dyDescent="0.25">
      <c r="A248" s="377"/>
      <c r="B248" s="338"/>
      <c r="C248" s="301"/>
      <c r="D248" s="341"/>
      <c r="E248" s="283"/>
      <c r="F248" s="283"/>
      <c r="G248" s="14"/>
      <c r="H248" s="283"/>
      <c r="I248" s="344"/>
      <c r="J248" s="301"/>
      <c r="K248" s="289"/>
      <c r="L248" s="289"/>
      <c r="M248" s="301"/>
      <c r="N248" s="292"/>
      <c r="O248" s="295"/>
      <c r="P248" s="298"/>
      <c r="Q248" s="286"/>
      <c r="R248" s="298"/>
      <c r="S248" s="295"/>
      <c r="T248" s="295"/>
      <c r="U248" s="18">
        <v>3</v>
      </c>
      <c r="V248" s="22"/>
      <c r="W248" s="22"/>
      <c r="X248" s="22"/>
      <c r="Y248" s="16"/>
      <c r="Z248" s="16"/>
      <c r="AA248" s="17"/>
      <c r="AB248" s="18"/>
      <c r="AC248" s="332"/>
      <c r="AD248" s="332"/>
      <c r="AE248" s="16"/>
      <c r="AF248" s="16"/>
      <c r="AG248" s="16"/>
      <c r="AH248" s="19" t="str">
        <f>IFERROR(VLOOKUP(AI248,'4.Criterios'!$C$4:$E$8,3,1),"")</f>
        <v/>
      </c>
      <c r="AI248" s="126" t="str">
        <f>IFERROR(IF(AB248="Probabilidad",(AI247*(1-AA248)),IF(AB248="Impacto",AI247,"")),"")</f>
        <v/>
      </c>
      <c r="AJ248" s="19" t="str">
        <f>IFERROR(VLOOKUP(AK248,'4.Criterios'!$C$12:$E$16,3,1),"")</f>
        <v/>
      </c>
      <c r="AK248" s="20" t="str">
        <f>IFERROR(IF(AB248="Impacto",(AK247*(1-AA248)),IF(AB248="Probabilidad",AK247,"")),"")</f>
        <v/>
      </c>
      <c r="AL248" s="19" t="str">
        <f>IFERROR(VLOOKUP(CONCATENATE(AH248,AJ248),Niveles!$B$3:$E$27,4,0),"")</f>
        <v/>
      </c>
      <c r="AM248" s="295"/>
      <c r="AN248" s="329"/>
      <c r="AO248" s="286"/>
      <c r="AP248" s="329"/>
      <c r="AQ248" s="295"/>
      <c r="AR248" s="295"/>
      <c r="AS248" s="16"/>
      <c r="AT248" s="182"/>
      <c r="AU248" s="182"/>
      <c r="AV248" s="130"/>
      <c r="AW248" s="131"/>
      <c r="AX248" s="33"/>
      <c r="AY248" s="41"/>
      <c r="AZ248" s="36"/>
      <c r="BA248" s="33"/>
      <c r="BB248" s="16"/>
      <c r="BC248" s="131"/>
      <c r="BD248" s="33"/>
      <c r="BE248" s="41"/>
      <c r="BF248" s="36"/>
      <c r="BG248" s="33"/>
      <c r="BH248" s="21"/>
    </row>
    <row r="249" spans="1:86" ht="14.1" customHeight="1" x14ac:dyDescent="0.25">
      <c r="A249" s="377"/>
      <c r="B249" s="338"/>
      <c r="C249" s="301"/>
      <c r="D249" s="341"/>
      <c r="E249" s="283"/>
      <c r="F249" s="283"/>
      <c r="G249" s="14"/>
      <c r="H249" s="283"/>
      <c r="I249" s="344"/>
      <c r="J249" s="301"/>
      <c r="K249" s="289"/>
      <c r="L249" s="289"/>
      <c r="M249" s="301"/>
      <c r="N249" s="292"/>
      <c r="O249" s="295"/>
      <c r="P249" s="298"/>
      <c r="Q249" s="286"/>
      <c r="R249" s="298"/>
      <c r="S249" s="295"/>
      <c r="T249" s="295"/>
      <c r="U249" s="18">
        <v>4</v>
      </c>
      <c r="V249" s="22"/>
      <c r="W249" s="22"/>
      <c r="X249" s="22"/>
      <c r="Y249" s="16"/>
      <c r="Z249" s="16"/>
      <c r="AA249" s="17"/>
      <c r="AB249" s="18"/>
      <c r="AC249" s="332"/>
      <c r="AD249" s="332"/>
      <c r="AE249" s="16"/>
      <c r="AF249" s="16"/>
      <c r="AG249" s="16"/>
      <c r="AH249" s="19" t="str">
        <f>IFERROR(VLOOKUP(AI249,'4.Criterios'!$C$4:$E$8,3,1),"")</f>
        <v/>
      </c>
      <c r="AI249" s="126" t="str">
        <f>IFERROR(IF(AB249="Probabilidad",(AI248*(1-AA249)),IF(AB249="Impacto",AI248,"")),"")</f>
        <v/>
      </c>
      <c r="AJ249" s="19" t="str">
        <f>IFERROR(VLOOKUP(AK249,'4.Criterios'!$C$12:$E$16,3,1),"")</f>
        <v/>
      </c>
      <c r="AK249" s="20" t="str">
        <f>IFERROR(IF(AB249="Impacto",(AK248*(1-AA249)),IF(AB249="Probabilidad",AK248,"")),"")</f>
        <v/>
      </c>
      <c r="AL249" s="19" t="str">
        <f>IFERROR(VLOOKUP(CONCATENATE(AH249,AJ249),Niveles!$B$3:$E$27,4,0),"")</f>
        <v/>
      </c>
      <c r="AM249" s="295"/>
      <c r="AN249" s="329"/>
      <c r="AO249" s="286"/>
      <c r="AP249" s="329"/>
      <c r="AQ249" s="295"/>
      <c r="AR249" s="295"/>
      <c r="AS249" s="16"/>
      <c r="AT249" s="182"/>
      <c r="AU249" s="182"/>
      <c r="AV249" s="130"/>
      <c r="AW249" s="131"/>
      <c r="AX249" s="33"/>
      <c r="AY249" s="41"/>
      <c r="AZ249" s="36"/>
      <c r="BA249" s="33"/>
      <c r="BB249" s="16"/>
      <c r="BC249" s="131"/>
      <c r="BD249" s="33"/>
      <c r="BE249" s="41"/>
      <c r="BF249" s="36"/>
      <c r="BG249" s="33"/>
      <c r="BH249" s="21"/>
    </row>
    <row r="250" spans="1:86" ht="14.1" customHeight="1" x14ac:dyDescent="0.25">
      <c r="A250" s="377"/>
      <c r="B250" s="338"/>
      <c r="C250" s="301"/>
      <c r="D250" s="341"/>
      <c r="E250" s="283"/>
      <c r="F250" s="283"/>
      <c r="G250" s="14"/>
      <c r="H250" s="283"/>
      <c r="I250" s="344"/>
      <c r="J250" s="301"/>
      <c r="K250" s="289"/>
      <c r="L250" s="289"/>
      <c r="M250" s="301"/>
      <c r="N250" s="292"/>
      <c r="O250" s="295"/>
      <c r="P250" s="298"/>
      <c r="Q250" s="286"/>
      <c r="R250" s="298"/>
      <c r="S250" s="295"/>
      <c r="T250" s="295"/>
      <c r="U250" s="18">
        <v>5</v>
      </c>
      <c r="V250" s="22"/>
      <c r="W250" s="22"/>
      <c r="X250" s="22"/>
      <c r="Y250" s="16"/>
      <c r="Z250" s="16"/>
      <c r="AA250" s="17"/>
      <c r="AB250" s="18"/>
      <c r="AC250" s="332"/>
      <c r="AD250" s="332"/>
      <c r="AE250" s="16"/>
      <c r="AF250" s="16"/>
      <c r="AG250" s="16"/>
      <c r="AH250" s="19" t="str">
        <f>IFERROR(VLOOKUP(AI250,'4.Criterios'!$C$4:$E$8,3,1),"")</f>
        <v/>
      </c>
      <c r="AI250" s="126" t="str">
        <f>IFERROR(IF(AB250="Probabilidad",(AI249*(1-AA250)),IF(AB250="Impacto",AI249,"")),"")</f>
        <v/>
      </c>
      <c r="AJ250" s="19" t="str">
        <f>IFERROR(VLOOKUP(AK250,'4.Criterios'!$C$12:$E$16,3,1),"")</f>
        <v/>
      </c>
      <c r="AK250" s="20" t="str">
        <f>IFERROR(IF(AB250="Impacto",(AK249*(1-AA250)),IF(AB250="Probabilidad",AK249,"")),"")</f>
        <v/>
      </c>
      <c r="AL250" s="19" t="str">
        <f>IFERROR(VLOOKUP(CONCATENATE(AH250,AJ250),Niveles!$B$3:$E$27,4,0),"")</f>
        <v/>
      </c>
      <c r="AM250" s="295"/>
      <c r="AN250" s="329"/>
      <c r="AO250" s="286"/>
      <c r="AP250" s="329"/>
      <c r="AQ250" s="295"/>
      <c r="AR250" s="295"/>
      <c r="AS250" s="16"/>
      <c r="AT250" s="182"/>
      <c r="AU250" s="182"/>
      <c r="AV250" s="130"/>
      <c r="AW250" s="131"/>
      <c r="AX250" s="33"/>
      <c r="AY250" s="41"/>
      <c r="AZ250" s="36"/>
      <c r="BA250" s="33"/>
      <c r="BB250" s="16"/>
      <c r="BC250" s="131"/>
      <c r="BD250" s="33"/>
      <c r="BE250" s="41"/>
      <c r="BF250" s="36"/>
      <c r="BG250" s="33"/>
      <c r="BH250" s="21"/>
    </row>
    <row r="251" spans="1:86" ht="14.45" customHeight="1" thickBot="1" x14ac:dyDescent="0.3">
      <c r="A251" s="378"/>
      <c r="B251" s="339"/>
      <c r="C251" s="302"/>
      <c r="D251" s="342"/>
      <c r="E251" s="284"/>
      <c r="F251" s="284"/>
      <c r="G251" s="23"/>
      <c r="H251" s="284"/>
      <c r="I251" s="345"/>
      <c r="J251" s="302"/>
      <c r="K251" s="290"/>
      <c r="L251" s="290"/>
      <c r="M251" s="302"/>
      <c r="N251" s="293"/>
      <c r="O251" s="296"/>
      <c r="P251" s="299"/>
      <c r="Q251" s="287"/>
      <c r="R251" s="299"/>
      <c r="S251" s="296"/>
      <c r="T251" s="296"/>
      <c r="U251" s="52">
        <v>6</v>
      </c>
      <c r="V251" s="183"/>
      <c r="W251" s="183"/>
      <c r="X251" s="183"/>
      <c r="Y251" s="25"/>
      <c r="Z251" s="25"/>
      <c r="AA251" s="29"/>
      <c r="AB251" s="30"/>
      <c r="AC251" s="333"/>
      <c r="AD251" s="333"/>
      <c r="AE251" s="25"/>
      <c r="AF251" s="25"/>
      <c r="AG251" s="25"/>
      <c r="AH251" s="26" t="str">
        <f>IFERROR(VLOOKUP(AI251,'4.Criterios'!$C$4:$E$8,3,1),"")</f>
        <v/>
      </c>
      <c r="AI251" s="127" t="str">
        <f>IFERROR(IF(AB251="Probabilidad",(AI250*(1-AA251)),IF(AB251="Impacto",AI250,"")),"")</f>
        <v/>
      </c>
      <c r="AJ251" s="26" t="str">
        <f>IFERROR(VLOOKUP(AK251,'4.Criterios'!$C$12:$E$16,3,1),"")</f>
        <v/>
      </c>
      <c r="AK251" s="27" t="str">
        <f>IFERROR(IF(AB251="Impacto",(AK250*(1-AA251)),IF(AB251="Probabilidad",AK250,"")),"")</f>
        <v/>
      </c>
      <c r="AL251" s="26" t="str">
        <f>IFERROR(VLOOKUP(CONCATENATE(AH251,AJ251),Niveles!$B$3:$E$27,4,0),"")</f>
        <v/>
      </c>
      <c r="AM251" s="296"/>
      <c r="AN251" s="330"/>
      <c r="AO251" s="287"/>
      <c r="AP251" s="330"/>
      <c r="AQ251" s="296"/>
      <c r="AR251" s="296"/>
      <c r="AS251" s="25"/>
      <c r="AT251" s="192"/>
      <c r="AU251" s="192"/>
      <c r="AV251" s="132"/>
      <c r="AW251" s="133"/>
      <c r="AX251" s="34"/>
      <c r="AY251" s="42"/>
      <c r="AZ251" s="37"/>
      <c r="BA251" s="34"/>
      <c r="BB251" s="25"/>
      <c r="BC251" s="133"/>
      <c r="BD251" s="34"/>
      <c r="BE251" s="42"/>
      <c r="BF251" s="37"/>
      <c r="BG251" s="34"/>
      <c r="BH251" s="28"/>
    </row>
    <row r="252" spans="1:86" ht="117" customHeight="1" x14ac:dyDescent="0.25">
      <c r="A252" s="334" t="s">
        <v>65</v>
      </c>
      <c r="B252" s="337">
        <v>53</v>
      </c>
      <c r="C252" s="300" t="s">
        <v>188</v>
      </c>
      <c r="D252" s="340" t="s">
        <v>594</v>
      </c>
      <c r="E252" s="282" t="s">
        <v>232</v>
      </c>
      <c r="F252" s="282" t="s">
        <v>595</v>
      </c>
      <c r="G252" s="6" t="s">
        <v>596</v>
      </c>
      <c r="H252" s="282" t="str">
        <f>+CONCATENATE(E252," de la ",D252)</f>
        <v>pérdida de disponibilidad de la Gestión de conectividad</v>
      </c>
      <c r="I252" s="343" t="str">
        <f>IF(F252&lt;&gt;"","Las vulnerabilidades de la columna anterior, pueden facilitar "&amp;F252&amp;" generando "&amp;E252&amp;" de "&amp;D252,"")</f>
        <v>Las vulnerabilidades de la columna anterior, pueden facilitar Falla en el servicio de comunicaciones , internet generando pérdida de disponibilidad de Gestión de conectividad</v>
      </c>
      <c r="J252" s="300" t="s">
        <v>192</v>
      </c>
      <c r="K252" s="288">
        <v>8160</v>
      </c>
      <c r="L252" s="288" t="s">
        <v>224</v>
      </c>
      <c r="M252" s="300" t="s">
        <v>194</v>
      </c>
      <c r="N252" s="291" t="s">
        <v>195</v>
      </c>
      <c r="O252" s="294" t="str">
        <f>IFERROR(VLOOKUP(P252,'4.Criterios'!$D$4:$E$8,2,0),"")</f>
        <v>Muy Alta</v>
      </c>
      <c r="P252" s="297">
        <f>IF(K252&lt;&gt;"",VLOOKUP(K252,'4.Criterios'!$A$4:$E$8,4,1),"")</f>
        <v>1</v>
      </c>
      <c r="Q252" s="285" t="str">
        <f>IFERROR(VLOOKUP(R252,'4.Criterios'!$D$12:$E$16,2,0),"")</f>
        <v>Catastrófico</v>
      </c>
      <c r="R252" s="297">
        <f>IFERROR(IF(M252='4.Criterios'!$A$10,VLOOKUP(N252,'4.Criterios'!$A$12:$E$16,4,0),IF(M252='4.Criterios'!$B$10,VLOOKUP(N252,'4.Criterios'!$B$12:$E$16,3,0),"")),)</f>
        <v>1</v>
      </c>
      <c r="S252" s="294" t="str">
        <f>IFERROR(VLOOKUP(CONCATENATE(O252,Q252),Niveles!$B$3:$E$27,4,0),"")</f>
        <v>Extremo</v>
      </c>
      <c r="T252" s="294">
        <f>IFERROR(VLOOKUP(CONCATENATE(O252,Q252),Niveles!$B$3:$F$27,5,0),"")</f>
        <v>25</v>
      </c>
      <c r="U252" s="10">
        <v>1</v>
      </c>
      <c r="V252" s="180" t="s">
        <v>597</v>
      </c>
      <c r="W252" s="180" t="s">
        <v>598</v>
      </c>
      <c r="X252" s="180" t="s">
        <v>599</v>
      </c>
      <c r="Y252" s="8" t="s">
        <v>38</v>
      </c>
      <c r="Z252" s="8" t="s">
        <v>227</v>
      </c>
      <c r="AA252" s="9">
        <f>IFERROR(VLOOKUP(Y252,'4.Criterios'!$H$4:$J$6,3,0)+VLOOKUP(Z252,'4.Criterios'!$H$7:$J$8,3,0),"")</f>
        <v>0.5</v>
      </c>
      <c r="AB252" s="10" t="str">
        <f>IFERROR(VLOOKUP(Y252,Niveles!$H$25:$I$27,2,0),"")</f>
        <v>Probabilidad</v>
      </c>
      <c r="AC252" s="331">
        <f ca="1">IFERROR(P252-AN252,"")</f>
        <v>0.5</v>
      </c>
      <c r="AD252" s="331">
        <f ca="1">IFERROR(R252-AP252,"")</f>
        <v>0.35</v>
      </c>
      <c r="AE252" s="8" t="s">
        <v>200</v>
      </c>
      <c r="AF252" s="8" t="s">
        <v>216</v>
      </c>
      <c r="AG252" s="8" t="s">
        <v>247</v>
      </c>
      <c r="AH252" s="11" t="str">
        <f>IFERROR(VLOOKUP(AI252,'4.Criterios'!$C$4:$E$8,3,1),"")</f>
        <v>Media</v>
      </c>
      <c r="AI252" s="125">
        <f>IFERROR(IF(AB252="Probabilidad",(P252*(1-AA252)),IF(AB252="Impacto",P252,"")),"")</f>
        <v>0.5</v>
      </c>
      <c r="AJ252" s="11" t="str">
        <f>IFERROR(VLOOKUP(AK252,'4.Criterios'!$C$12:$E$16,3,1),"")</f>
        <v>Catastrófico</v>
      </c>
      <c r="AK252" s="12">
        <f>IFERROR(IF(AB252="Impacto",(R252*(1-AA252)),IF(AB252="Probabilidad",R252,"")),"")</f>
        <v>1</v>
      </c>
      <c r="AL252" s="11" t="str">
        <f>IFERROR(VLOOKUP(CONCATENATE(AH252,AJ252),Niveles!$B$3:$E$27,4,0),"")</f>
        <v>Extremo</v>
      </c>
      <c r="AM252" s="294" t="str">
        <f ca="1">OFFSET(AH251,6-COUNTBLANK(AH252:AH257),0,1,1)</f>
        <v>Media</v>
      </c>
      <c r="AN252" s="328">
        <f ca="1">OFFSET(AI251,6-COUNTBLANK(AI252:AI257),0,1,1)</f>
        <v>0.5</v>
      </c>
      <c r="AO252" s="285" t="str">
        <f ca="1">OFFSET(AJ251,6-COUNTBLANK(AJ252:AJ257),0,1,1)</f>
        <v>Mayor</v>
      </c>
      <c r="AP252" s="328">
        <f ca="1">OFFSET(AK251,6-COUNTBLANK(AK252:AK257),0,1,1)</f>
        <v>0.65</v>
      </c>
      <c r="AQ252" s="294" t="str">
        <f ca="1">OFFSET(AL251,6-COUNTBLANK(AL252:AL257),0,1,1)</f>
        <v>Alto</v>
      </c>
      <c r="AR252" s="294">
        <f ca="1">IFERROR(VLOOKUP(CONCATENATE(AM252,AO252),Niveles!$B$3:$F$27,5,0),"")</f>
        <v>17</v>
      </c>
      <c r="AS252" s="8" t="s">
        <v>203</v>
      </c>
      <c r="AT252" s="181" t="s">
        <v>600</v>
      </c>
      <c r="AU252" s="181" t="s">
        <v>272</v>
      </c>
      <c r="AV252" s="128">
        <v>45017</v>
      </c>
      <c r="AW252" s="129"/>
      <c r="AX252" s="187"/>
      <c r="AY252" s="43"/>
      <c r="AZ252" s="184"/>
      <c r="BA252" s="187"/>
      <c r="BB252" s="8"/>
      <c r="BC252" s="129"/>
      <c r="BD252" s="32"/>
      <c r="BE252" s="43"/>
      <c r="BF252" s="35"/>
      <c r="BG252" s="32"/>
      <c r="BH252" s="13"/>
      <c r="BS252" s="103"/>
      <c r="BT252" s="103"/>
      <c r="BU252" s="103"/>
      <c r="BV252" s="103"/>
      <c r="BW252" s="103"/>
      <c r="BX252" s="103"/>
      <c r="BY252" s="103"/>
      <c r="BZ252" s="103"/>
      <c r="CA252" s="103"/>
      <c r="CB252" s="103"/>
      <c r="CC252" s="103"/>
      <c r="CD252" s="103"/>
      <c r="CE252" s="103"/>
      <c r="CF252" s="103"/>
      <c r="CG252" s="103"/>
      <c r="CH252" s="103"/>
    </row>
    <row r="253" spans="1:86" ht="123.6" customHeight="1" x14ac:dyDescent="0.25">
      <c r="A253" s="335"/>
      <c r="B253" s="338"/>
      <c r="C253" s="301"/>
      <c r="D253" s="341"/>
      <c r="E253" s="283"/>
      <c r="F253" s="283"/>
      <c r="G253" s="14"/>
      <c r="H253" s="283"/>
      <c r="I253" s="344"/>
      <c r="J253" s="301"/>
      <c r="K253" s="289"/>
      <c r="L253" s="289"/>
      <c r="M253" s="301"/>
      <c r="N253" s="292"/>
      <c r="O253" s="295"/>
      <c r="P253" s="298"/>
      <c r="Q253" s="286"/>
      <c r="R253" s="298"/>
      <c r="S253" s="295"/>
      <c r="T253" s="295"/>
      <c r="U253" s="18">
        <v>2</v>
      </c>
      <c r="V253" s="22" t="s">
        <v>597</v>
      </c>
      <c r="W253" s="22" t="s">
        <v>893</v>
      </c>
      <c r="X253" s="22" t="s">
        <v>601</v>
      </c>
      <c r="Y253" s="16" t="s">
        <v>40</v>
      </c>
      <c r="Z253" s="16" t="s">
        <v>227</v>
      </c>
      <c r="AA253" s="17">
        <f>IFERROR(VLOOKUP(Y253,'4.Criterios'!$H$4:$J$6,3,0)+VLOOKUP(Z253,'4.Criterios'!$H$7:$J$8,3,0),"")</f>
        <v>0.35</v>
      </c>
      <c r="AB253" s="18" t="str">
        <f>IFERROR(VLOOKUP(Y253,Niveles!$H$25:$I$27,2,0),"")</f>
        <v>Impacto</v>
      </c>
      <c r="AC253" s="332"/>
      <c r="AD253" s="332"/>
      <c r="AE253" s="16" t="s">
        <v>200</v>
      </c>
      <c r="AF253" s="16" t="s">
        <v>216</v>
      </c>
      <c r="AG253" s="16" t="s">
        <v>247</v>
      </c>
      <c r="AH253" s="19" t="str">
        <f>IFERROR(VLOOKUP(AI253,'4.Criterios'!$C$4:$E$8,3,1),"")</f>
        <v>Media</v>
      </c>
      <c r="AI253" s="126">
        <f>IFERROR(IF(AB253="Probabilidad",(AI252*(1-AA253)),IF(AB253="Impacto",AI252,"")),"")</f>
        <v>0.5</v>
      </c>
      <c r="AJ253" s="19" t="str">
        <f>IFERROR(VLOOKUP(AK253,'4.Criterios'!$C$12:$E$16,3,1),"")</f>
        <v>Mayor</v>
      </c>
      <c r="AK253" s="20">
        <f>IFERROR(IF(AB253="Impacto",(AK252*(1-AA253)),IF(AB253="Probabilidad",AK252,"")),"")</f>
        <v>0.65</v>
      </c>
      <c r="AL253" s="19" t="str">
        <f>IFERROR(VLOOKUP(CONCATENATE(AH253,AJ253),Niveles!$B$3:$E$27,4,0),"")</f>
        <v>Alto</v>
      </c>
      <c r="AM253" s="295"/>
      <c r="AN253" s="329"/>
      <c r="AO253" s="286"/>
      <c r="AP253" s="329"/>
      <c r="AQ253" s="295"/>
      <c r="AR253" s="295"/>
      <c r="AS253" s="16" t="s">
        <v>203</v>
      </c>
      <c r="AT253" s="182" t="s">
        <v>602</v>
      </c>
      <c r="AU253" s="182" t="s">
        <v>272</v>
      </c>
      <c r="AV253" s="130">
        <v>45017</v>
      </c>
      <c r="AW253" s="129"/>
      <c r="AX253" s="189"/>
      <c r="AY253" s="41"/>
      <c r="AZ253" s="36"/>
      <c r="BA253" s="189"/>
      <c r="BB253" s="182"/>
      <c r="BC253" s="131"/>
      <c r="BD253" s="33"/>
      <c r="BE253" s="41"/>
      <c r="BF253" s="36"/>
      <c r="BG253" s="33"/>
      <c r="BH253" s="21"/>
      <c r="BS253" s="103"/>
      <c r="BT253" s="103"/>
      <c r="BU253" s="103"/>
      <c r="BV253" s="103"/>
      <c r="BW253" s="103"/>
      <c r="BX253" s="103"/>
      <c r="BY253" s="103"/>
      <c r="BZ253" s="103"/>
      <c r="CA253" s="103"/>
      <c r="CB253" s="103"/>
      <c r="CC253" s="103"/>
      <c r="CD253" s="103"/>
      <c r="CE253" s="103"/>
      <c r="CF253" s="103"/>
      <c r="CG253" s="103"/>
      <c r="CH253" s="103"/>
    </row>
    <row r="254" spans="1:86" ht="27.6" customHeight="1" x14ac:dyDescent="0.25">
      <c r="A254" s="335"/>
      <c r="B254" s="338"/>
      <c r="C254" s="301"/>
      <c r="D254" s="341"/>
      <c r="E254" s="283"/>
      <c r="F254" s="283"/>
      <c r="G254" s="14"/>
      <c r="H254" s="283"/>
      <c r="I254" s="344"/>
      <c r="J254" s="301"/>
      <c r="K254" s="289"/>
      <c r="L254" s="289"/>
      <c r="M254" s="301"/>
      <c r="N254" s="292"/>
      <c r="O254" s="295"/>
      <c r="P254" s="298"/>
      <c r="Q254" s="286"/>
      <c r="R254" s="298"/>
      <c r="S254" s="295"/>
      <c r="T254" s="295"/>
      <c r="U254" s="18">
        <v>3</v>
      </c>
      <c r="V254" s="22"/>
      <c r="W254" s="22"/>
      <c r="X254" s="22"/>
      <c r="Y254" s="16"/>
      <c r="Z254" s="16"/>
      <c r="AA254" s="17" t="str">
        <f>IFERROR(VLOOKUP(Y254,'4.Criterios'!$H$4:$J$6,3,0)+VLOOKUP(Z254,'4.Criterios'!$H$7:$J$8,3,0),"")</f>
        <v/>
      </c>
      <c r="AB254" s="18" t="str">
        <f>IFERROR(VLOOKUP(Y254,Niveles!$H$25:$I$27,2,0),"")</f>
        <v/>
      </c>
      <c r="AC254" s="332"/>
      <c r="AD254" s="332"/>
      <c r="AE254" s="16"/>
      <c r="AF254" s="16"/>
      <c r="AG254" s="16"/>
      <c r="AH254" s="19" t="str">
        <f>IFERROR(VLOOKUP(AI254,'4.Criterios'!$C$4:$E$8,3,1),"")</f>
        <v/>
      </c>
      <c r="AI254" s="126" t="str">
        <f>IFERROR(IF(AB254="Probabilidad",(AI253*(1-AA254)),IF(AB254="Impacto",AI253,"")),"")</f>
        <v/>
      </c>
      <c r="AJ254" s="19" t="str">
        <f>IFERROR(VLOOKUP(AK254,'4.Criterios'!$C$12:$E$16,3,1),"")</f>
        <v/>
      </c>
      <c r="AK254" s="20" t="str">
        <f>IFERROR(IF(AB254="Impacto",(AK253*(1-AA254)),IF(AB254="Probabilidad",AK253,"")),"")</f>
        <v/>
      </c>
      <c r="AL254" s="19" t="str">
        <f>IFERROR(VLOOKUP(CONCATENATE(AH254,AJ254),Niveles!$B$3:$E$27,4,0),"")</f>
        <v/>
      </c>
      <c r="AM254" s="295"/>
      <c r="AN254" s="329"/>
      <c r="AO254" s="286"/>
      <c r="AP254" s="329"/>
      <c r="AQ254" s="295"/>
      <c r="AR254" s="295"/>
      <c r="AS254" s="16"/>
      <c r="AT254" s="182"/>
      <c r="AU254" s="182"/>
      <c r="AV254" s="130"/>
      <c r="AW254" s="131"/>
      <c r="AX254" s="33"/>
      <c r="AY254" s="41"/>
      <c r="AZ254" s="36"/>
      <c r="BA254" s="33"/>
      <c r="BB254" s="16"/>
      <c r="BC254" s="131"/>
      <c r="BD254" s="33"/>
      <c r="BE254" s="41"/>
      <c r="BF254" s="36"/>
      <c r="BG254" s="33"/>
      <c r="BH254" s="21"/>
      <c r="BS254" s="103"/>
      <c r="BT254" s="103"/>
      <c r="BU254" s="103"/>
      <c r="BV254" s="103"/>
      <c r="BW254" s="103"/>
      <c r="BX254" s="103"/>
      <c r="BY254" s="103"/>
      <c r="BZ254" s="103"/>
      <c r="CA254" s="103"/>
      <c r="CB254" s="103"/>
      <c r="CC254" s="103"/>
      <c r="CD254" s="103"/>
      <c r="CE254" s="103"/>
      <c r="CF254" s="103"/>
      <c r="CG254" s="103"/>
      <c r="CH254" s="103"/>
    </row>
    <row r="255" spans="1:86" ht="14.1" customHeight="1" x14ac:dyDescent="0.25">
      <c r="A255" s="335"/>
      <c r="B255" s="338"/>
      <c r="C255" s="301"/>
      <c r="D255" s="341"/>
      <c r="E255" s="283"/>
      <c r="F255" s="283"/>
      <c r="G255" s="14"/>
      <c r="H255" s="283"/>
      <c r="I255" s="344"/>
      <c r="J255" s="301"/>
      <c r="K255" s="289"/>
      <c r="L255" s="289"/>
      <c r="M255" s="301"/>
      <c r="N255" s="292"/>
      <c r="O255" s="295"/>
      <c r="P255" s="298"/>
      <c r="Q255" s="286"/>
      <c r="R255" s="298"/>
      <c r="S255" s="295"/>
      <c r="T255" s="295"/>
      <c r="U255" s="18">
        <v>4</v>
      </c>
      <c r="V255" s="22"/>
      <c r="W255" s="22"/>
      <c r="X255" s="22"/>
      <c r="Y255" s="16"/>
      <c r="Z255" s="16"/>
      <c r="AA255" s="17" t="str">
        <f>IFERROR(VLOOKUP(Y255,'4.Criterios'!$H$4:$J$6,3,0)+VLOOKUP(Z255,'4.Criterios'!$H$7:$J$8,3,0),"")</f>
        <v/>
      </c>
      <c r="AB255" s="18" t="str">
        <f>IFERROR(VLOOKUP(Y255,Niveles!$H$25:$I$27,2,0),"")</f>
        <v/>
      </c>
      <c r="AC255" s="332"/>
      <c r="AD255" s="332"/>
      <c r="AE255" s="16"/>
      <c r="AF255" s="16"/>
      <c r="AG255" s="16"/>
      <c r="AH255" s="19" t="str">
        <f>IFERROR(VLOOKUP(AI255,'4.Criterios'!$C$4:$E$8,3,1),"")</f>
        <v/>
      </c>
      <c r="AI255" s="126" t="str">
        <f>IFERROR(IF(AB255="Probabilidad",(AI254*(1-AA255)),IF(AB255="Impacto",AI254,"")),"")</f>
        <v/>
      </c>
      <c r="AJ255" s="19" t="str">
        <f>IFERROR(VLOOKUP(AK255,'4.Criterios'!$C$12:$E$16,3,1),"")</f>
        <v/>
      </c>
      <c r="AK255" s="20" t="str">
        <f>IFERROR(IF(AB255="Impacto",(AK254*(1-AA255)),IF(AB255="Probabilidad",AK254,"")),"")</f>
        <v/>
      </c>
      <c r="AL255" s="19" t="str">
        <f>IFERROR(VLOOKUP(CONCATENATE(AH255,AJ255),Niveles!$B$3:$E$27,4,0),"")</f>
        <v/>
      </c>
      <c r="AM255" s="295"/>
      <c r="AN255" s="329"/>
      <c r="AO255" s="286"/>
      <c r="AP255" s="329"/>
      <c r="AQ255" s="295"/>
      <c r="AR255" s="295"/>
      <c r="AS255" s="16"/>
      <c r="AT255" s="182"/>
      <c r="AU255" s="182"/>
      <c r="AV255" s="130"/>
      <c r="AW255" s="131"/>
      <c r="AX255" s="33"/>
      <c r="AY255" s="41"/>
      <c r="AZ255" s="36"/>
      <c r="BA255" s="33"/>
      <c r="BB255" s="16"/>
      <c r="BC255" s="131"/>
      <c r="BD255" s="33"/>
      <c r="BE255" s="41"/>
      <c r="BF255" s="36"/>
      <c r="BG255" s="33"/>
      <c r="BH255" s="21"/>
      <c r="BS255" s="103"/>
      <c r="BT255" s="103"/>
      <c r="BU255" s="103"/>
      <c r="BV255" s="103"/>
      <c r="BW255" s="103"/>
      <c r="BX255" s="103"/>
      <c r="BY255" s="103"/>
      <c r="BZ255" s="103"/>
      <c r="CA255" s="103"/>
      <c r="CB255" s="103"/>
      <c r="CC255" s="103"/>
      <c r="CD255" s="103"/>
      <c r="CE255" s="103"/>
      <c r="CF255" s="103"/>
      <c r="CG255" s="103"/>
      <c r="CH255" s="103"/>
    </row>
    <row r="256" spans="1:86" ht="14.1" customHeight="1" x14ac:dyDescent="0.25">
      <c r="A256" s="335"/>
      <c r="B256" s="338"/>
      <c r="C256" s="301"/>
      <c r="D256" s="341"/>
      <c r="E256" s="283"/>
      <c r="F256" s="283"/>
      <c r="G256" s="14"/>
      <c r="H256" s="283"/>
      <c r="I256" s="344"/>
      <c r="J256" s="301"/>
      <c r="K256" s="289"/>
      <c r="L256" s="289"/>
      <c r="M256" s="301"/>
      <c r="N256" s="292"/>
      <c r="O256" s="295"/>
      <c r="P256" s="298"/>
      <c r="Q256" s="286"/>
      <c r="R256" s="298"/>
      <c r="S256" s="295"/>
      <c r="T256" s="295"/>
      <c r="U256" s="18">
        <v>5</v>
      </c>
      <c r="V256" s="22"/>
      <c r="W256" s="22"/>
      <c r="X256" s="22"/>
      <c r="Y256" s="16"/>
      <c r="Z256" s="16"/>
      <c r="AA256" s="17" t="str">
        <f>IFERROR(VLOOKUP(Y256,'4.Criterios'!$H$4:$J$6,3,0)+VLOOKUP(Z256,'4.Criterios'!$H$7:$J$8,3,0),"")</f>
        <v/>
      </c>
      <c r="AB256" s="18" t="str">
        <f>IFERROR(VLOOKUP(Y256,Niveles!$H$25:$I$27,2,0),"")</f>
        <v/>
      </c>
      <c r="AC256" s="332"/>
      <c r="AD256" s="332"/>
      <c r="AE256" s="16"/>
      <c r="AF256" s="16"/>
      <c r="AG256" s="16"/>
      <c r="AH256" s="19" t="str">
        <f>IFERROR(VLOOKUP(AI256,'4.Criterios'!$C$4:$E$8,3,1),"")</f>
        <v/>
      </c>
      <c r="AI256" s="126" t="str">
        <f>IFERROR(IF(AB256="Probabilidad",(AI255*(1-AA256)),IF(AB256="Impacto",AI255,"")),"")</f>
        <v/>
      </c>
      <c r="AJ256" s="19" t="str">
        <f>IFERROR(VLOOKUP(AK256,'4.Criterios'!$C$12:$E$16,3,1),"")</f>
        <v/>
      </c>
      <c r="AK256" s="20" t="str">
        <f>IFERROR(IF(AB256="Impacto",(AK255*(1-AA256)),IF(AB256="Probabilidad",AK255,"")),"")</f>
        <v/>
      </c>
      <c r="AL256" s="19" t="str">
        <f>IFERROR(VLOOKUP(CONCATENATE(AH256,AJ256),Niveles!$B$3:$E$27,4,0),"")</f>
        <v/>
      </c>
      <c r="AM256" s="295"/>
      <c r="AN256" s="329"/>
      <c r="AO256" s="286"/>
      <c r="AP256" s="329"/>
      <c r="AQ256" s="295"/>
      <c r="AR256" s="295"/>
      <c r="AS256" s="16"/>
      <c r="AT256" s="182"/>
      <c r="AU256" s="182"/>
      <c r="AV256" s="130"/>
      <c r="AW256" s="131"/>
      <c r="AX256" s="33"/>
      <c r="AY256" s="41"/>
      <c r="AZ256" s="36"/>
      <c r="BA256" s="33"/>
      <c r="BB256" s="16"/>
      <c r="BC256" s="131"/>
      <c r="BD256" s="33"/>
      <c r="BE256" s="41"/>
      <c r="BF256" s="36"/>
      <c r="BG256" s="33"/>
      <c r="BH256" s="21"/>
      <c r="BS256" s="103"/>
      <c r="BT256" s="103"/>
      <c r="BU256" s="103"/>
      <c r="BV256" s="103"/>
      <c r="BW256" s="103"/>
      <c r="BX256" s="103"/>
      <c r="BY256" s="103"/>
      <c r="BZ256" s="103"/>
      <c r="CA256" s="103"/>
      <c r="CB256" s="103"/>
      <c r="CC256" s="103"/>
      <c r="CD256" s="103"/>
      <c r="CE256" s="103"/>
      <c r="CF256" s="103"/>
      <c r="CG256" s="103"/>
      <c r="CH256" s="103"/>
    </row>
    <row r="257" spans="1:86" ht="14.45" customHeight="1" thickBot="1" x14ac:dyDescent="0.3">
      <c r="A257" s="336"/>
      <c r="B257" s="339"/>
      <c r="C257" s="302"/>
      <c r="D257" s="342"/>
      <c r="E257" s="284"/>
      <c r="F257" s="284"/>
      <c r="G257" s="23"/>
      <c r="H257" s="284"/>
      <c r="I257" s="345"/>
      <c r="J257" s="302"/>
      <c r="K257" s="290"/>
      <c r="L257" s="290"/>
      <c r="M257" s="302"/>
      <c r="N257" s="293"/>
      <c r="O257" s="296"/>
      <c r="P257" s="299"/>
      <c r="Q257" s="287"/>
      <c r="R257" s="299"/>
      <c r="S257" s="296"/>
      <c r="T257" s="296"/>
      <c r="U257" s="52">
        <v>6</v>
      </c>
      <c r="V257" s="183"/>
      <c r="W257" s="183"/>
      <c r="X257" s="183"/>
      <c r="Y257" s="25"/>
      <c r="Z257" s="25"/>
      <c r="AA257" s="17" t="str">
        <f>IFERROR(VLOOKUP(Y257,'4.Criterios'!$H$4:$J$6,3,0)+VLOOKUP(Z257,'4.Criterios'!$H$7:$J$8,3,0),"")</f>
        <v/>
      </c>
      <c r="AB257" s="18" t="str">
        <f>IFERROR(VLOOKUP(Y257,Niveles!$H$25:$I$27,2,0),"")</f>
        <v/>
      </c>
      <c r="AC257" s="333"/>
      <c r="AD257" s="333"/>
      <c r="AE257" s="25"/>
      <c r="AF257" s="25"/>
      <c r="AG257" s="25"/>
      <c r="AH257" s="26" t="str">
        <f>IFERROR(VLOOKUP(AI257,'4.Criterios'!$C$4:$E$8,3,1),"")</f>
        <v/>
      </c>
      <c r="AI257" s="127" t="str">
        <f>IFERROR(IF(AB257="Probabilidad",(AI256*(1-AA257)),IF(AB257="Impacto",AI256,"")),"")</f>
        <v/>
      </c>
      <c r="AJ257" s="26" t="str">
        <f>IFERROR(VLOOKUP(AK257,'4.Criterios'!$C$12:$E$16,3,1),"")</f>
        <v/>
      </c>
      <c r="AK257" s="27" t="str">
        <f>IFERROR(IF(AB257="Impacto",(AK256*(1-AA257)),IF(AB257="Probabilidad",AK256,"")),"")</f>
        <v/>
      </c>
      <c r="AL257" s="26" t="str">
        <f>IFERROR(VLOOKUP(CONCATENATE(AH257,AJ257),Niveles!$B$3:$E$27,4,0),"")</f>
        <v/>
      </c>
      <c r="AM257" s="296"/>
      <c r="AN257" s="330"/>
      <c r="AO257" s="287"/>
      <c r="AP257" s="330"/>
      <c r="AQ257" s="296"/>
      <c r="AR257" s="296"/>
      <c r="AS257" s="25"/>
      <c r="AT257" s="192"/>
      <c r="AU257" s="192"/>
      <c r="AV257" s="132"/>
      <c r="AW257" s="133"/>
      <c r="AX257" s="34"/>
      <c r="AY257" s="42"/>
      <c r="AZ257" s="37"/>
      <c r="BA257" s="34"/>
      <c r="BB257" s="25"/>
      <c r="BC257" s="133"/>
      <c r="BD257" s="34"/>
      <c r="BE257" s="42"/>
      <c r="BF257" s="37"/>
      <c r="BG257" s="34"/>
      <c r="BH257" s="28"/>
      <c r="BS257" s="103"/>
      <c r="BT257" s="103"/>
      <c r="BU257" s="103"/>
      <c r="BV257" s="103"/>
      <c r="BW257" s="103"/>
      <c r="BX257" s="103"/>
      <c r="BY257" s="103"/>
      <c r="BZ257" s="103"/>
      <c r="CA257" s="103"/>
      <c r="CB257" s="103"/>
      <c r="CC257" s="103"/>
      <c r="CD257" s="103"/>
      <c r="CE257" s="103"/>
      <c r="CF257" s="103"/>
      <c r="CG257" s="103"/>
      <c r="CH257" s="103"/>
    </row>
    <row r="258" spans="1:86" ht="55.35" customHeight="1" x14ac:dyDescent="0.25">
      <c r="A258" s="334" t="s">
        <v>65</v>
      </c>
      <c r="B258" s="337">
        <v>54</v>
      </c>
      <c r="C258" s="300" t="s">
        <v>220</v>
      </c>
      <c r="D258" s="340" t="s">
        <v>603</v>
      </c>
      <c r="E258" s="282" t="s">
        <v>232</v>
      </c>
      <c r="F258" s="282" t="s">
        <v>604</v>
      </c>
      <c r="G258" s="6" t="s">
        <v>605</v>
      </c>
      <c r="H258" s="282" t="str">
        <f>+CONCATENATE(E258," de los ",D258)</f>
        <v>pérdida de disponibilidad de los Sistemas de información y servicios tecnológicos</v>
      </c>
      <c r="I258" s="343" t="str">
        <f>IF(F258&lt;&gt;"","Las vulnerabilidades de la columna anterior, pueden facilitar "&amp;F258&amp;" generando "&amp;E258&amp;" de "&amp;D258,"")</f>
        <v>Las vulnerabilidades de la columna anterior, pueden facilitar Fallas en el hardware o software generando pérdida de disponibilidad de Sistemas de información y servicios tecnológicos</v>
      </c>
      <c r="J258" s="300" t="s">
        <v>192</v>
      </c>
      <c r="K258" s="288">
        <v>8160</v>
      </c>
      <c r="L258" s="288" t="s">
        <v>224</v>
      </c>
      <c r="M258" s="300" t="s">
        <v>194</v>
      </c>
      <c r="N258" s="291" t="s">
        <v>548</v>
      </c>
      <c r="O258" s="294" t="str">
        <f>IFERROR(VLOOKUP(P258,'4.Criterios'!$D$4:$E$8,2,0),"")</f>
        <v>Muy Alta</v>
      </c>
      <c r="P258" s="297">
        <f>IF(K258&lt;&gt;"",VLOOKUP(K258,'4.Criterios'!$A$4:$E$8,4,1),"")</f>
        <v>1</v>
      </c>
      <c r="Q258" s="285" t="str">
        <f>IFERROR(VLOOKUP(R258,'4.Criterios'!$D$12:$E$16,2,0),"")</f>
        <v>Menor</v>
      </c>
      <c r="R258" s="297">
        <f>IFERROR(IF(M258='4.Criterios'!$A$10,VLOOKUP(N258,'4.Criterios'!$A$12:$E$16,4,0),IF(M258='4.Criterios'!$B$10,VLOOKUP(N258,'4.Criterios'!$B$12:$E$16,3,0),"")),)</f>
        <v>0.4</v>
      </c>
      <c r="S258" s="294" t="str">
        <f>IFERROR(VLOOKUP(CONCATENATE(O258,Q258),Niveles!$B$3:$E$27,4,0),"")</f>
        <v>Alto</v>
      </c>
      <c r="T258" s="294">
        <f>IFERROR(VLOOKUP(CONCATENATE(O258,Q258),Niveles!$B$3:$F$27,5,0),"")</f>
        <v>14</v>
      </c>
      <c r="U258" s="10">
        <v>1</v>
      </c>
      <c r="V258" s="180" t="s">
        <v>606</v>
      </c>
      <c r="W258" s="180" t="s">
        <v>894</v>
      </c>
      <c r="X258" s="180" t="s">
        <v>607</v>
      </c>
      <c r="Y258" s="8" t="s">
        <v>38</v>
      </c>
      <c r="Z258" s="8" t="s">
        <v>199</v>
      </c>
      <c r="AA258" s="9">
        <f>IFERROR(VLOOKUP(Y258,'4.Criterios'!$H$4:$J$6,3,0)+VLOOKUP(Z258,'4.Criterios'!$H$7:$J$8,3,0),"")</f>
        <v>0.4</v>
      </c>
      <c r="AB258" s="10" t="str">
        <f>IFERROR(VLOOKUP(Y258,Niveles!$H$25:$I$27,2,0),"")</f>
        <v>Probabilidad</v>
      </c>
      <c r="AC258" s="331">
        <f ca="1">IFERROR(P258-AN258,"")</f>
        <v>0.4</v>
      </c>
      <c r="AD258" s="331">
        <f ca="1">IFERROR(R258-AP258,"")</f>
        <v>0.14000000000000001</v>
      </c>
      <c r="AE258" s="8" t="s">
        <v>200</v>
      </c>
      <c r="AF258" s="8" t="s">
        <v>201</v>
      </c>
      <c r="AG258" s="8" t="s">
        <v>247</v>
      </c>
      <c r="AH258" s="11" t="str">
        <f>IFERROR(VLOOKUP(AI258,'4.Criterios'!$C$4:$E$8,3,1),"")</f>
        <v>Media</v>
      </c>
      <c r="AI258" s="125">
        <f>IFERROR(IF(AB258="Probabilidad",(P258*(1-AA258)),IF(AB258="Impacto",P258,"")),"")</f>
        <v>0.6</v>
      </c>
      <c r="AJ258" s="11" t="str">
        <f>IFERROR(VLOOKUP(AK258,'4.Criterios'!$C$12:$E$16,3,1),"")</f>
        <v>Menor</v>
      </c>
      <c r="AK258" s="12">
        <f>IFERROR(IF(AB258="Impacto",(R258*(1-AA258)),IF(AB258="Probabilidad",R258,"")),"")</f>
        <v>0.4</v>
      </c>
      <c r="AL258" s="11" t="str">
        <f>IFERROR(VLOOKUP(CONCATENATE(AH258,AJ258),Niveles!$B$3:$E$27,4,0),"")</f>
        <v>Moderado</v>
      </c>
      <c r="AM258" s="294" t="str">
        <f ca="1">OFFSET(AH257,6-COUNTBLANK(AH258:AH263),0,1,1)</f>
        <v>Media</v>
      </c>
      <c r="AN258" s="328">
        <f ca="1">OFFSET(AI257,6-COUNTBLANK(AI258:AI263),0,1,1)</f>
        <v>0.6</v>
      </c>
      <c r="AO258" s="285" t="str">
        <f ca="1">OFFSET(AJ257,6-COUNTBLANK(AJ258:AJ263),0,1,1)</f>
        <v>Menor</v>
      </c>
      <c r="AP258" s="328">
        <f ca="1">OFFSET(AK257,6-COUNTBLANK(AK258:AK263),0,1,1)</f>
        <v>0.26</v>
      </c>
      <c r="AQ258" s="294" t="str">
        <f ca="1">OFFSET(AL257,6-COUNTBLANK(AL258:AL263),0,1,1)</f>
        <v>Moderado</v>
      </c>
      <c r="AR258" s="294">
        <f ca="1">IFERROR(VLOOKUP(CONCATENATE(AM258,AO258),Niveles!$B$3:$F$27,5,0),"")</f>
        <v>6</v>
      </c>
      <c r="AS258" s="8" t="s">
        <v>203</v>
      </c>
      <c r="AT258" s="181" t="s">
        <v>895</v>
      </c>
      <c r="AU258" s="223" t="s">
        <v>272</v>
      </c>
      <c r="AV258" s="128">
        <v>45214</v>
      </c>
      <c r="AW258" s="129"/>
      <c r="AX258" s="187"/>
      <c r="AY258" s="43"/>
      <c r="AZ258" s="184"/>
      <c r="BA258" s="32"/>
      <c r="BB258" s="181"/>
      <c r="BC258" s="129"/>
      <c r="BD258" s="32"/>
      <c r="BE258" s="43"/>
      <c r="BF258" s="35"/>
      <c r="BG258" s="32"/>
      <c r="BH258" s="13"/>
    </row>
    <row r="259" spans="1:86" ht="88.35" customHeight="1" x14ac:dyDescent="0.25">
      <c r="A259" s="335"/>
      <c r="B259" s="338"/>
      <c r="C259" s="301"/>
      <c r="D259" s="341"/>
      <c r="E259" s="283"/>
      <c r="F259" s="283"/>
      <c r="G259" s="14" t="s">
        <v>608</v>
      </c>
      <c r="H259" s="283"/>
      <c r="I259" s="344"/>
      <c r="J259" s="301"/>
      <c r="K259" s="289"/>
      <c r="L259" s="289"/>
      <c r="M259" s="301"/>
      <c r="N259" s="292"/>
      <c r="O259" s="295"/>
      <c r="P259" s="298"/>
      <c r="Q259" s="286"/>
      <c r="R259" s="298"/>
      <c r="S259" s="295"/>
      <c r="T259" s="295"/>
      <c r="U259" s="18">
        <v>2</v>
      </c>
      <c r="V259" s="22" t="s">
        <v>272</v>
      </c>
      <c r="W259" s="22" t="s">
        <v>896</v>
      </c>
      <c r="X259" s="22" t="s">
        <v>609</v>
      </c>
      <c r="Y259" s="16" t="s">
        <v>40</v>
      </c>
      <c r="Z259" s="16" t="s">
        <v>227</v>
      </c>
      <c r="AA259" s="17">
        <f>IFERROR(VLOOKUP(Y259,'4.Criterios'!$H$4:$J$6,3,0)+VLOOKUP(Z259,'4.Criterios'!$H$7:$J$8,3,0),"")</f>
        <v>0.35</v>
      </c>
      <c r="AB259" s="18" t="str">
        <f>IFERROR(VLOOKUP(Y259,Niveles!$H$25:$I$27,2,0),"")</f>
        <v>Impacto</v>
      </c>
      <c r="AC259" s="332"/>
      <c r="AD259" s="332"/>
      <c r="AE259" s="16"/>
      <c r="AF259" s="16"/>
      <c r="AG259" s="16"/>
      <c r="AH259" s="19" t="str">
        <f>IFERROR(VLOOKUP(AI259,'4.Criterios'!$C$4:$E$8,3,1),"")</f>
        <v>Media</v>
      </c>
      <c r="AI259" s="126">
        <f>IFERROR(IF(AB259="Probabilidad",(AI258*(1-AA259)),IF(AB259="Impacto",AI258,"")),"")</f>
        <v>0.6</v>
      </c>
      <c r="AJ259" s="19" t="str">
        <f>IFERROR(VLOOKUP(AK259,'4.Criterios'!$C$12:$E$16,3,1),"")</f>
        <v>Menor</v>
      </c>
      <c r="AK259" s="20">
        <f>IFERROR(IF(AB259="Impacto",(AK258*(1-AA259)),IF(AB259="Probabilidad",AK258,"")),"")</f>
        <v>0.26</v>
      </c>
      <c r="AL259" s="19" t="str">
        <f>IFERROR(VLOOKUP(CONCATENATE(AH259,AJ259),Niveles!$B$3:$E$27,4,0),"")</f>
        <v>Moderado</v>
      </c>
      <c r="AM259" s="295"/>
      <c r="AN259" s="329"/>
      <c r="AO259" s="286"/>
      <c r="AP259" s="329"/>
      <c r="AQ259" s="295"/>
      <c r="AR259" s="295"/>
      <c r="AS259" s="16" t="s">
        <v>203</v>
      </c>
      <c r="AT259" s="182" t="s">
        <v>897</v>
      </c>
      <c r="AU259" s="182" t="s">
        <v>272</v>
      </c>
      <c r="AV259" s="128">
        <v>45291</v>
      </c>
      <c r="AW259" s="129"/>
      <c r="AX259" s="189"/>
      <c r="AY259" s="41"/>
      <c r="AZ259" s="185"/>
      <c r="BA259" s="33"/>
      <c r="BB259" s="16"/>
      <c r="BC259" s="131"/>
      <c r="BD259" s="33"/>
      <c r="BE259" s="41"/>
      <c r="BF259" s="36"/>
      <c r="BG259" s="33"/>
      <c r="BH259" s="21"/>
    </row>
    <row r="260" spans="1:86" ht="66.599999999999994" customHeight="1" x14ac:dyDescent="0.25">
      <c r="A260" s="335"/>
      <c r="B260" s="338"/>
      <c r="C260" s="301"/>
      <c r="D260" s="341"/>
      <c r="E260" s="283"/>
      <c r="F260" s="283"/>
      <c r="G260" s="14" t="s">
        <v>898</v>
      </c>
      <c r="H260" s="283"/>
      <c r="I260" s="344"/>
      <c r="J260" s="301"/>
      <c r="K260" s="289"/>
      <c r="L260" s="289"/>
      <c r="M260" s="301"/>
      <c r="N260" s="292"/>
      <c r="O260" s="295"/>
      <c r="P260" s="298"/>
      <c r="Q260" s="286"/>
      <c r="R260" s="298"/>
      <c r="S260" s="295"/>
      <c r="T260" s="295"/>
      <c r="U260" s="18">
        <v>3</v>
      </c>
      <c r="V260" s="22"/>
      <c r="W260" s="22"/>
      <c r="X260" s="22"/>
      <c r="Y260" s="16"/>
      <c r="Z260" s="16"/>
      <c r="AA260" s="17"/>
      <c r="AB260" s="18"/>
      <c r="AC260" s="332"/>
      <c r="AD260" s="332"/>
      <c r="AE260" s="16"/>
      <c r="AF260" s="16"/>
      <c r="AG260" s="16"/>
      <c r="AH260" s="19" t="str">
        <f>IFERROR(VLOOKUP(AI260,'4.Criterios'!$C$4:$E$8,3,1),"")</f>
        <v/>
      </c>
      <c r="AI260" s="126" t="str">
        <f>IFERROR(IF(AB260="Probabilidad",(AI259*(1-AA260)),IF(AB260="Impacto",AI259,"")),"")</f>
        <v/>
      </c>
      <c r="AJ260" s="19" t="str">
        <f>IFERROR(VLOOKUP(AK260,'4.Criterios'!$C$12:$E$16,3,1),"")</f>
        <v/>
      </c>
      <c r="AK260" s="20" t="str">
        <f>IFERROR(IF(AB260="Impacto",(AK259*(1-AA260)),IF(AB260="Probabilidad",AK259,"")),"")</f>
        <v/>
      </c>
      <c r="AL260" s="19" t="str">
        <f>IFERROR(VLOOKUP(CONCATENATE(AH260,AJ260),Niveles!$B$3:$E$27,4,0),"")</f>
        <v/>
      </c>
      <c r="AM260" s="295"/>
      <c r="AN260" s="329"/>
      <c r="AO260" s="286"/>
      <c r="AP260" s="329"/>
      <c r="AQ260" s="295"/>
      <c r="AR260" s="295"/>
      <c r="AS260" s="16" t="s">
        <v>203</v>
      </c>
      <c r="AT260" s="182" t="s">
        <v>610</v>
      </c>
      <c r="AU260" s="182" t="s">
        <v>272</v>
      </c>
      <c r="AV260" s="128">
        <v>45291</v>
      </c>
      <c r="AW260" s="129"/>
      <c r="AX260" s="229"/>
      <c r="AY260" s="41"/>
      <c r="AZ260" s="36"/>
      <c r="BA260" s="33"/>
      <c r="BB260" s="16"/>
      <c r="BC260" s="131"/>
      <c r="BD260" s="33"/>
      <c r="BE260" s="41"/>
      <c r="BF260" s="36"/>
      <c r="BG260" s="33"/>
      <c r="BH260" s="21"/>
    </row>
    <row r="261" spans="1:86" x14ac:dyDescent="0.25">
      <c r="A261" s="335"/>
      <c r="B261" s="338"/>
      <c r="C261" s="301"/>
      <c r="D261" s="341"/>
      <c r="E261" s="283"/>
      <c r="F261" s="283"/>
      <c r="G261" s="14"/>
      <c r="H261" s="283"/>
      <c r="I261" s="344"/>
      <c r="J261" s="301"/>
      <c r="K261" s="289"/>
      <c r="L261" s="289"/>
      <c r="M261" s="301"/>
      <c r="N261" s="292"/>
      <c r="O261" s="295"/>
      <c r="P261" s="298"/>
      <c r="Q261" s="286"/>
      <c r="R261" s="298"/>
      <c r="S261" s="295"/>
      <c r="T261" s="295"/>
      <c r="U261" s="18">
        <v>4</v>
      </c>
      <c r="V261" s="22"/>
      <c r="W261" s="22"/>
      <c r="X261" s="22"/>
      <c r="Y261" s="16"/>
      <c r="Z261" s="16"/>
      <c r="AA261" s="17" t="str">
        <f>IFERROR(VLOOKUP(Y261,'4.Criterios'!$H$4:$J$6,3,0)+VLOOKUP(Z261,'4.Criterios'!$H$7:$J$8,3,0),"")</f>
        <v/>
      </c>
      <c r="AB261" s="18"/>
      <c r="AC261" s="332"/>
      <c r="AD261" s="332"/>
      <c r="AE261" s="16"/>
      <c r="AF261" s="16"/>
      <c r="AG261" s="16"/>
      <c r="AH261" s="19" t="str">
        <f>IFERROR(VLOOKUP(AI261,'4.Criterios'!$C$4:$E$8,3,1),"")</f>
        <v/>
      </c>
      <c r="AI261" s="126" t="str">
        <f>IFERROR(IF(AB261="Probabilidad",(AI260*(1-AA261)),IF(AB261="Impacto",AI260,"")),"")</f>
        <v/>
      </c>
      <c r="AJ261" s="19" t="str">
        <f>IFERROR(VLOOKUP(AK261,'4.Criterios'!$C$12:$E$16,3,1),"")</f>
        <v/>
      </c>
      <c r="AK261" s="20" t="str">
        <f>IFERROR(IF(AB261="Impacto",(AK260*(1-AA261)),IF(AB261="Probabilidad",AK260,"")),"")</f>
        <v/>
      </c>
      <c r="AL261" s="19" t="str">
        <f>IFERROR(VLOOKUP(CONCATENATE(AH261,AJ261),Niveles!$B$3:$E$27,4,0),"")</f>
        <v/>
      </c>
      <c r="AM261" s="295"/>
      <c r="AN261" s="329"/>
      <c r="AO261" s="286"/>
      <c r="AP261" s="329"/>
      <c r="AQ261" s="295"/>
      <c r="AR261" s="295"/>
      <c r="AS261" s="16"/>
      <c r="AT261" s="182"/>
      <c r="AU261" s="182"/>
      <c r="AV261" s="130"/>
      <c r="AW261" s="131"/>
      <c r="AX261" s="33"/>
      <c r="AY261" s="41"/>
      <c r="AZ261" s="36"/>
      <c r="BA261" s="33"/>
      <c r="BB261" s="16"/>
      <c r="BC261" s="131"/>
      <c r="BD261" s="33"/>
      <c r="BE261" s="41"/>
      <c r="BF261" s="36"/>
      <c r="BG261" s="33"/>
      <c r="BH261" s="21"/>
    </row>
    <row r="262" spans="1:86" ht="14.1" customHeight="1" x14ac:dyDescent="0.25">
      <c r="A262" s="335"/>
      <c r="B262" s="338"/>
      <c r="C262" s="301"/>
      <c r="D262" s="341"/>
      <c r="E262" s="283"/>
      <c r="F262" s="283"/>
      <c r="G262" s="14"/>
      <c r="H262" s="283"/>
      <c r="I262" s="344"/>
      <c r="J262" s="301"/>
      <c r="K262" s="289"/>
      <c r="L262" s="289"/>
      <c r="M262" s="301"/>
      <c r="N262" s="292"/>
      <c r="O262" s="295"/>
      <c r="P262" s="298"/>
      <c r="Q262" s="286"/>
      <c r="R262" s="298"/>
      <c r="S262" s="295"/>
      <c r="T262" s="295"/>
      <c r="U262" s="18">
        <v>5</v>
      </c>
      <c r="V262" s="22"/>
      <c r="W262" s="22"/>
      <c r="X262" s="22"/>
      <c r="Y262" s="16"/>
      <c r="Z262" s="16"/>
      <c r="AA262" s="17" t="str">
        <f>IFERROR(VLOOKUP(Y262,'4.Criterios'!$H$4:$J$6,3,0)+VLOOKUP(Z262,'4.Criterios'!$H$7:$J$8,3,0),"")</f>
        <v/>
      </c>
      <c r="AB262" s="18" t="str">
        <f>IFERROR(VLOOKUP(Y262,Niveles!$H$25:$I$27,2,0),"")</f>
        <v/>
      </c>
      <c r="AC262" s="332"/>
      <c r="AD262" s="332"/>
      <c r="AE262" s="16"/>
      <c r="AF262" s="16"/>
      <c r="AG262" s="16"/>
      <c r="AH262" s="19" t="str">
        <f>IFERROR(VLOOKUP(AI262,'4.Criterios'!$C$4:$E$8,3,1),"")</f>
        <v/>
      </c>
      <c r="AI262" s="126" t="str">
        <f>IFERROR(IF(AB262="Probabilidad",(AI261*(1-AA262)),IF(AB262="Impacto",AI261,"")),"")</f>
        <v/>
      </c>
      <c r="AJ262" s="19" t="str">
        <f>IFERROR(VLOOKUP(AK262,'4.Criterios'!$C$12:$E$16,3,1),"")</f>
        <v/>
      </c>
      <c r="AK262" s="20" t="str">
        <f>IFERROR(IF(AB262="Impacto",(AK261*(1-AA262)),IF(AB262="Probabilidad",AK261,"")),"")</f>
        <v/>
      </c>
      <c r="AL262" s="19" t="str">
        <f>IFERROR(VLOOKUP(CONCATENATE(AH262,AJ262),Niveles!$B$3:$E$27,4,0),"")</f>
        <v/>
      </c>
      <c r="AM262" s="295"/>
      <c r="AN262" s="329"/>
      <c r="AO262" s="286"/>
      <c r="AP262" s="329"/>
      <c r="AQ262" s="295"/>
      <c r="AR262" s="295"/>
      <c r="AS262" s="16"/>
      <c r="AT262" s="182"/>
      <c r="AU262" s="182"/>
      <c r="AV262" s="130"/>
      <c r="AW262" s="131"/>
      <c r="AX262" s="33"/>
      <c r="AY262" s="41"/>
      <c r="AZ262" s="36"/>
      <c r="BA262" s="33"/>
      <c r="BB262" s="16"/>
      <c r="BC262" s="131"/>
      <c r="BD262" s="33"/>
      <c r="BE262" s="41"/>
      <c r="BF262" s="36"/>
      <c r="BG262" s="33"/>
      <c r="BH262" s="21"/>
    </row>
    <row r="263" spans="1:86" ht="14.45" customHeight="1" thickBot="1" x14ac:dyDescent="0.3">
      <c r="A263" s="336"/>
      <c r="B263" s="339"/>
      <c r="C263" s="302"/>
      <c r="D263" s="342"/>
      <c r="E263" s="284"/>
      <c r="F263" s="284"/>
      <c r="G263" s="23"/>
      <c r="H263" s="284"/>
      <c r="I263" s="345"/>
      <c r="J263" s="302"/>
      <c r="K263" s="290"/>
      <c r="L263" s="290"/>
      <c r="M263" s="302"/>
      <c r="N263" s="293"/>
      <c r="O263" s="296"/>
      <c r="P263" s="299"/>
      <c r="Q263" s="287"/>
      <c r="R263" s="299"/>
      <c r="S263" s="296"/>
      <c r="T263" s="296"/>
      <c r="U263" s="52">
        <v>6</v>
      </c>
      <c r="V263" s="183"/>
      <c r="W263" s="183"/>
      <c r="X263" s="183"/>
      <c r="Y263" s="25"/>
      <c r="Z263" s="25"/>
      <c r="AA263" s="17" t="str">
        <f>IFERROR(VLOOKUP(Y263,'4.Criterios'!$H$4:$J$6,3,0)+VLOOKUP(Z263,'4.Criterios'!$H$7:$J$8,3,0),"")</f>
        <v/>
      </c>
      <c r="AB263" s="18" t="str">
        <f>IFERROR(VLOOKUP(Y263,Niveles!$H$25:$I$27,2,0),"")</f>
        <v/>
      </c>
      <c r="AC263" s="333"/>
      <c r="AD263" s="333"/>
      <c r="AE263" s="25"/>
      <c r="AF263" s="25"/>
      <c r="AG263" s="25"/>
      <c r="AH263" s="26" t="str">
        <f>IFERROR(VLOOKUP(AI263,'4.Criterios'!$C$4:$E$8,3,1),"")</f>
        <v/>
      </c>
      <c r="AI263" s="127" t="str">
        <f>IFERROR(IF(AB263="Probabilidad",(AI262*(1-AA263)),IF(AB263="Impacto",AI262,"")),"")</f>
        <v/>
      </c>
      <c r="AJ263" s="26" t="str">
        <f>IFERROR(VLOOKUP(AK263,'4.Criterios'!$C$12:$E$16,3,1),"")</f>
        <v/>
      </c>
      <c r="AK263" s="27" t="str">
        <f>IFERROR(IF(AB263="Impacto",(AK262*(1-AA263)),IF(AB263="Probabilidad",AK262,"")),"")</f>
        <v/>
      </c>
      <c r="AL263" s="26" t="str">
        <f>IFERROR(VLOOKUP(CONCATENATE(AH263,AJ263),Niveles!$B$3:$E$27,4,0),"")</f>
        <v/>
      </c>
      <c r="AM263" s="296"/>
      <c r="AN263" s="330"/>
      <c r="AO263" s="287"/>
      <c r="AP263" s="330"/>
      <c r="AQ263" s="296"/>
      <c r="AR263" s="296"/>
      <c r="AS263" s="25"/>
      <c r="AT263" s="192"/>
      <c r="AU263" s="192"/>
      <c r="AV263" s="132"/>
      <c r="AW263" s="133"/>
      <c r="AX263" s="34"/>
      <c r="AY263" s="42"/>
      <c r="AZ263" s="37"/>
      <c r="BA263" s="34"/>
      <c r="BB263" s="25"/>
      <c r="BC263" s="133"/>
      <c r="BD263" s="34"/>
      <c r="BE263" s="42"/>
      <c r="BF263" s="37"/>
      <c r="BG263" s="34"/>
      <c r="BH263" s="28"/>
    </row>
    <row r="264" spans="1:86" ht="126.6" customHeight="1" x14ac:dyDescent="0.25">
      <c r="A264" s="334" t="s">
        <v>65</v>
      </c>
      <c r="B264" s="337">
        <v>55</v>
      </c>
      <c r="C264" s="300" t="s">
        <v>188</v>
      </c>
      <c r="D264" s="340" t="s">
        <v>611</v>
      </c>
      <c r="E264" s="282" t="s">
        <v>232</v>
      </c>
      <c r="F264" s="282" t="s">
        <v>410</v>
      </c>
      <c r="G264" s="6" t="s">
        <v>612</v>
      </c>
      <c r="H264" s="282" t="str">
        <f>+CONCATENATE(E264," de la ",D264)</f>
        <v>pérdida de disponibilidad de la Gestión de copias de respaldo</v>
      </c>
      <c r="I264" s="343" t="str">
        <f>IF(F264&lt;&gt;"","Las vulnerabilidades de la columna anterior, pueden facilitar "&amp;F264&amp;" generando "&amp;E264&amp;" de "&amp;D264,"")</f>
        <v>Las vulnerabilidades de la columna anterior, pueden facilitar extravío de la información, daño de los medios donde se almacena generando pérdida de disponibilidad de Gestión de copias de respaldo</v>
      </c>
      <c r="J264" s="300" t="s">
        <v>192</v>
      </c>
      <c r="K264" s="288">
        <v>8160</v>
      </c>
      <c r="L264" s="288" t="s">
        <v>224</v>
      </c>
      <c r="M264" s="300" t="s">
        <v>194</v>
      </c>
      <c r="N264" s="291" t="s">
        <v>321</v>
      </c>
      <c r="O264" s="294" t="str">
        <f>IFERROR(VLOOKUP(P264,'4.Criterios'!$D$4:$E$8,2,0),"")</f>
        <v>Muy Alta</v>
      </c>
      <c r="P264" s="297">
        <f>IF(K264&lt;&gt;"",VLOOKUP(K264,'4.Criterios'!$A$4:$E$8,4,1),"")</f>
        <v>1</v>
      </c>
      <c r="Q264" s="285" t="str">
        <f>IFERROR(VLOOKUP(R264,'4.Criterios'!$D$12:$E$16,2,0),"")</f>
        <v>Mayor</v>
      </c>
      <c r="R264" s="297">
        <f>IFERROR(IF(M264='4.Criterios'!$A$10,VLOOKUP(N264,'4.Criterios'!$A$12:$E$16,4,0),IF(M264='4.Criterios'!$B$10,VLOOKUP(N264,'4.Criterios'!$B$12:$E$16,3,0),"")),)</f>
        <v>0.8</v>
      </c>
      <c r="S264" s="294" t="str">
        <f>IFERROR(VLOOKUP(CONCATENATE(O264,Q264),Niveles!$B$3:$E$27,4,0),"")</f>
        <v>Alto</v>
      </c>
      <c r="T264" s="294">
        <f>IFERROR(VLOOKUP(CONCATENATE(O264,Q264),Niveles!$B$3:$F$27,5,0),"")</f>
        <v>20</v>
      </c>
      <c r="U264" s="10">
        <v>1</v>
      </c>
      <c r="V264" s="180" t="s">
        <v>613</v>
      </c>
      <c r="W264" s="180" t="s">
        <v>899</v>
      </c>
      <c r="X264" s="180" t="s">
        <v>614</v>
      </c>
      <c r="Y264" s="8" t="s">
        <v>38</v>
      </c>
      <c r="Z264" s="8" t="s">
        <v>199</v>
      </c>
      <c r="AA264" s="9">
        <f>IFERROR(VLOOKUP(Y264,'4.Criterios'!$H$4:$J$6,3,0)+VLOOKUP(Z264,'4.Criterios'!$H$7:$J$8,3,0),"")</f>
        <v>0.4</v>
      </c>
      <c r="AB264" s="10" t="str">
        <f>IFERROR(VLOOKUP(Y264,Niveles!$H$25:$I$27,2,0),"")</f>
        <v>Probabilidad</v>
      </c>
      <c r="AC264" s="331">
        <f ca="1">IFERROR(P264-AN264,"")</f>
        <v>0.64</v>
      </c>
      <c r="AD264" s="331">
        <f ca="1">IFERROR(R264-AP264,"")</f>
        <v>0</v>
      </c>
      <c r="AE264" s="8" t="s">
        <v>200</v>
      </c>
      <c r="AF264" s="8" t="s">
        <v>201</v>
      </c>
      <c r="AG264" s="8" t="s">
        <v>202</v>
      </c>
      <c r="AH264" s="11" t="str">
        <f>IFERROR(VLOOKUP(AI264,'4.Criterios'!$C$4:$E$8,3,1),"")</f>
        <v>Media</v>
      </c>
      <c r="AI264" s="125">
        <f>IFERROR(IF(AB264="Probabilidad",(P264*(1-AA264)),IF(AB264="Impacto",P264,"")),"")</f>
        <v>0.6</v>
      </c>
      <c r="AJ264" s="11" t="str">
        <f>IFERROR(VLOOKUP(AK264,'4.Criterios'!$C$12:$E$16,3,1),"")</f>
        <v>Mayor</v>
      </c>
      <c r="AK264" s="12">
        <f>IFERROR(IF(AB264="Impacto",(R264*(1-AA264)),IF(AB264="Probabilidad",R264,"")),"")</f>
        <v>0.8</v>
      </c>
      <c r="AL264" s="11" t="str">
        <f>IFERROR(VLOOKUP(CONCATENATE(AH264,AJ264),Niveles!$B$3:$E$27,4,0),"")</f>
        <v>Alto</v>
      </c>
      <c r="AM264" s="294" t="str">
        <f ca="1">OFFSET(AH263,6-COUNTBLANK(AH264:AH269),0,1,1)</f>
        <v>Baja</v>
      </c>
      <c r="AN264" s="328">
        <f ca="1">OFFSET(AI263,6-COUNTBLANK(AI264:AI269),0,1,1)</f>
        <v>0.36</v>
      </c>
      <c r="AO264" s="285" t="str">
        <f ca="1">OFFSET(AJ263,6-COUNTBLANK(AJ264:AJ269),0,1,1)</f>
        <v>Mayor</v>
      </c>
      <c r="AP264" s="328">
        <f ca="1">OFFSET(AK263,6-COUNTBLANK(AK264:AK269),0,1,1)</f>
        <v>0.8</v>
      </c>
      <c r="AQ264" s="294" t="str">
        <f ca="1">OFFSET(AL263,6-COUNTBLANK(AL264:AL269),0,1,1)</f>
        <v>Alto</v>
      </c>
      <c r="AR264" s="294">
        <f ca="1">IFERROR(VLOOKUP(CONCATENATE(AM264,AO264),Niveles!$B$3:$F$27,5,0),"")</f>
        <v>16</v>
      </c>
      <c r="AS264" s="217" t="s">
        <v>203</v>
      </c>
      <c r="AT264" s="223" t="s">
        <v>615</v>
      </c>
      <c r="AU264" s="223" t="s">
        <v>616</v>
      </c>
      <c r="AV264" s="224">
        <v>45214</v>
      </c>
      <c r="AW264" s="129"/>
      <c r="AX264" s="187"/>
      <c r="AY264" s="43"/>
      <c r="AZ264" s="184"/>
      <c r="BA264" s="187"/>
      <c r="BB264" s="181"/>
      <c r="BC264" s="129"/>
      <c r="BD264" s="32"/>
      <c r="BE264" s="43"/>
      <c r="BF264" s="35"/>
      <c r="BG264" s="32"/>
      <c r="BH264" s="13"/>
    </row>
    <row r="265" spans="1:86" ht="88.35" customHeight="1" x14ac:dyDescent="0.25">
      <c r="A265" s="335"/>
      <c r="B265" s="338"/>
      <c r="C265" s="301"/>
      <c r="D265" s="341"/>
      <c r="E265" s="283"/>
      <c r="F265" s="283"/>
      <c r="G265" s="14" t="s">
        <v>617</v>
      </c>
      <c r="H265" s="283"/>
      <c r="I265" s="344"/>
      <c r="J265" s="301"/>
      <c r="K265" s="289"/>
      <c r="L265" s="289"/>
      <c r="M265" s="301"/>
      <c r="N265" s="292"/>
      <c r="O265" s="295"/>
      <c r="P265" s="298"/>
      <c r="Q265" s="286"/>
      <c r="R265" s="298"/>
      <c r="S265" s="295"/>
      <c r="T265" s="295"/>
      <c r="U265" s="18">
        <v>2</v>
      </c>
      <c r="V265" s="22" t="s">
        <v>606</v>
      </c>
      <c r="W265" s="22" t="s">
        <v>900</v>
      </c>
      <c r="X265" s="22" t="s">
        <v>901</v>
      </c>
      <c r="Y265" s="16" t="s">
        <v>38</v>
      </c>
      <c r="Z265" s="16" t="s">
        <v>199</v>
      </c>
      <c r="AA265" s="17">
        <f>IFERROR(VLOOKUP(Y265,'4.Criterios'!$H$4:$J$6,3,0)+VLOOKUP(Z265,'4.Criterios'!$H$7:$J$8,3,0),"")</f>
        <v>0.4</v>
      </c>
      <c r="AB265" s="18" t="str">
        <f>IFERROR(VLOOKUP(Y265,Niveles!$H$25:$I$27,2,0),"")</f>
        <v>Probabilidad</v>
      </c>
      <c r="AC265" s="332"/>
      <c r="AD265" s="332"/>
      <c r="AE265" s="16" t="s">
        <v>246</v>
      </c>
      <c r="AF265" s="16" t="s">
        <v>216</v>
      </c>
      <c r="AG265" s="16" t="s">
        <v>202</v>
      </c>
      <c r="AH265" s="19" t="str">
        <f>IFERROR(VLOOKUP(AI265,'4.Criterios'!$C$4:$E$8,3,1),"")</f>
        <v>Baja</v>
      </c>
      <c r="AI265" s="126">
        <f>IFERROR(IF(AB265="Probabilidad",(AI264*(1-AA265)),IF(AB265="Impacto",AI264,"")),"")</f>
        <v>0.36</v>
      </c>
      <c r="AJ265" s="19" t="str">
        <f>IFERROR(VLOOKUP(AK265,'4.Criterios'!$C$12:$E$16,3,1),"")</f>
        <v>Mayor</v>
      </c>
      <c r="AK265" s="20">
        <f>IFERROR(IF(AB265="Impacto",(AK264*(1-AA265)),IF(AB265="Probabilidad",AK264,"")),"")</f>
        <v>0.8</v>
      </c>
      <c r="AL265" s="19" t="str">
        <f>IFERROR(VLOOKUP(CONCATENATE(AH265,AJ265),Niveles!$B$3:$E$27,4,0),"")</f>
        <v>Alto</v>
      </c>
      <c r="AM265" s="295"/>
      <c r="AN265" s="329"/>
      <c r="AO265" s="286"/>
      <c r="AP265" s="329"/>
      <c r="AQ265" s="295"/>
      <c r="AR265" s="295"/>
      <c r="AS265" s="16" t="s">
        <v>203</v>
      </c>
      <c r="AT265" s="182" t="s">
        <v>618</v>
      </c>
      <c r="AU265" s="182" t="s">
        <v>272</v>
      </c>
      <c r="AV265" s="130">
        <v>45291</v>
      </c>
      <c r="AW265" s="225"/>
      <c r="AX265" s="189"/>
      <c r="AY265" s="41"/>
      <c r="AZ265" s="185"/>
      <c r="BA265" s="189"/>
      <c r="BB265" s="182"/>
      <c r="BC265" s="131"/>
      <c r="BD265" s="33"/>
      <c r="BE265" s="41"/>
      <c r="BF265" s="36"/>
      <c r="BG265" s="33"/>
      <c r="BH265" s="21"/>
    </row>
    <row r="266" spans="1:86" ht="96.6" customHeight="1" x14ac:dyDescent="0.25">
      <c r="A266" s="335"/>
      <c r="B266" s="338"/>
      <c r="C266" s="301"/>
      <c r="D266" s="341"/>
      <c r="E266" s="283"/>
      <c r="F266" s="283"/>
      <c r="G266" s="14" t="s">
        <v>902</v>
      </c>
      <c r="H266" s="283"/>
      <c r="I266" s="344"/>
      <c r="J266" s="301"/>
      <c r="K266" s="289"/>
      <c r="L266" s="289"/>
      <c r="M266" s="301"/>
      <c r="N266" s="292"/>
      <c r="O266" s="295"/>
      <c r="P266" s="298"/>
      <c r="Q266" s="286"/>
      <c r="R266" s="298"/>
      <c r="S266" s="295"/>
      <c r="T266" s="295"/>
      <c r="U266" s="18">
        <v>3</v>
      </c>
      <c r="V266" s="22"/>
      <c r="W266" s="22"/>
      <c r="X266" s="22"/>
      <c r="Y266" s="16"/>
      <c r="Z266" s="16"/>
      <c r="AA266" s="17"/>
      <c r="AB266" s="18"/>
      <c r="AC266" s="332"/>
      <c r="AD266" s="332"/>
      <c r="AE266" s="16"/>
      <c r="AF266" s="16"/>
      <c r="AG266" s="16"/>
      <c r="AH266" s="19" t="str">
        <f>IFERROR(VLOOKUP(AI266,'4.Criterios'!$C$4:$E$8,3,1),"")</f>
        <v/>
      </c>
      <c r="AI266" s="126" t="str">
        <f>IFERROR(IF(AB266="Probabilidad",(AI265*(1-AA266)),IF(AB266="Impacto",AI265,"")),"")</f>
        <v/>
      </c>
      <c r="AJ266" s="19" t="str">
        <f>IFERROR(VLOOKUP(AK266,'4.Criterios'!$C$12:$E$16,3,1),"")</f>
        <v/>
      </c>
      <c r="AK266" s="20" t="str">
        <f>IFERROR(IF(AB266="Impacto",(AK265*(1-AA266)),IF(AB266="Probabilidad",AK265,"")),"")</f>
        <v/>
      </c>
      <c r="AL266" s="19" t="str">
        <f>IFERROR(VLOOKUP(CONCATENATE(AH266,AJ266),Niveles!$B$3:$E$27,4,0),"")</f>
        <v/>
      </c>
      <c r="AM266" s="295"/>
      <c r="AN266" s="329"/>
      <c r="AO266" s="286"/>
      <c r="AP266" s="329"/>
      <c r="AQ266" s="295"/>
      <c r="AR266" s="295"/>
      <c r="AS266" s="16" t="s">
        <v>228</v>
      </c>
      <c r="AT266" s="182" t="s">
        <v>903</v>
      </c>
      <c r="AU266" s="182" t="s">
        <v>616</v>
      </c>
      <c r="AV266" s="130">
        <v>45214</v>
      </c>
      <c r="AW266" s="225"/>
      <c r="AX266" s="229"/>
      <c r="AY266" s="41"/>
      <c r="AZ266" s="230"/>
      <c r="BA266" s="189"/>
      <c r="BB266" s="182"/>
      <c r="BC266" s="131"/>
      <c r="BD266" s="33"/>
      <c r="BE266" s="41"/>
      <c r="BF266" s="36"/>
      <c r="BG266" s="33"/>
      <c r="BH266" s="21"/>
    </row>
    <row r="267" spans="1:86" ht="14.1" customHeight="1" x14ac:dyDescent="0.25">
      <c r="A267" s="335"/>
      <c r="B267" s="338"/>
      <c r="C267" s="301"/>
      <c r="D267" s="341"/>
      <c r="E267" s="283"/>
      <c r="F267" s="283"/>
      <c r="G267" s="14"/>
      <c r="H267" s="283"/>
      <c r="I267" s="344"/>
      <c r="J267" s="301"/>
      <c r="K267" s="289"/>
      <c r="L267" s="289"/>
      <c r="M267" s="301"/>
      <c r="N267" s="292"/>
      <c r="O267" s="295"/>
      <c r="P267" s="298"/>
      <c r="Q267" s="286"/>
      <c r="R267" s="298"/>
      <c r="S267" s="295"/>
      <c r="T267" s="295"/>
      <c r="U267" s="18">
        <v>4</v>
      </c>
      <c r="V267" s="22"/>
      <c r="W267" s="22"/>
      <c r="X267" s="22"/>
      <c r="Y267" s="16"/>
      <c r="Z267" s="16"/>
      <c r="AA267" s="17"/>
      <c r="AB267" s="18"/>
      <c r="AC267" s="332"/>
      <c r="AD267" s="332"/>
      <c r="AE267" s="16"/>
      <c r="AF267" s="16"/>
      <c r="AG267" s="16"/>
      <c r="AH267" s="19" t="str">
        <f>IFERROR(VLOOKUP(AI267,'4.Criterios'!$C$4:$E$8,3,1),"")</f>
        <v/>
      </c>
      <c r="AI267" s="126" t="str">
        <f>IFERROR(IF(AB267="Probabilidad",(AI266*(1-AA267)),IF(AB267="Impacto",AI266,"")),"")</f>
        <v/>
      </c>
      <c r="AJ267" s="19" t="str">
        <f>IFERROR(VLOOKUP(AK267,'4.Criterios'!$C$12:$E$16,3,1),"")</f>
        <v/>
      </c>
      <c r="AK267" s="20" t="str">
        <f>IFERROR(IF(AB267="Impacto",(AK266*(1-AA267)),IF(AB267="Probabilidad",AK266,"")),"")</f>
        <v/>
      </c>
      <c r="AL267" s="19" t="str">
        <f>IFERROR(VLOOKUP(CONCATENATE(AH267,AJ267),Niveles!$B$3:$E$27,4,0),"")</f>
        <v/>
      </c>
      <c r="AM267" s="295"/>
      <c r="AN267" s="329"/>
      <c r="AO267" s="286"/>
      <c r="AP267" s="329"/>
      <c r="AQ267" s="295"/>
      <c r="AR267" s="295"/>
      <c r="AS267" s="16"/>
      <c r="AT267" s="182"/>
      <c r="AU267" s="182"/>
      <c r="AV267" s="130"/>
      <c r="AW267" s="131"/>
      <c r="AX267" s="33"/>
      <c r="AY267" s="41"/>
      <c r="AZ267" s="36"/>
      <c r="BA267" s="33"/>
      <c r="BB267" s="16"/>
      <c r="BC267" s="131"/>
      <c r="BD267" s="33"/>
      <c r="BE267" s="41"/>
      <c r="BF267" s="36"/>
      <c r="BG267" s="33"/>
      <c r="BH267" s="21"/>
    </row>
    <row r="268" spans="1:86" ht="14.1" customHeight="1" x14ac:dyDescent="0.25">
      <c r="A268" s="335"/>
      <c r="B268" s="338"/>
      <c r="C268" s="301"/>
      <c r="D268" s="341"/>
      <c r="E268" s="283"/>
      <c r="F268" s="283"/>
      <c r="G268" s="14"/>
      <c r="H268" s="283"/>
      <c r="I268" s="344"/>
      <c r="J268" s="301"/>
      <c r="K268" s="289"/>
      <c r="L268" s="289"/>
      <c r="M268" s="301"/>
      <c r="N268" s="292"/>
      <c r="O268" s="295"/>
      <c r="P268" s="298"/>
      <c r="Q268" s="286"/>
      <c r="R268" s="298"/>
      <c r="S268" s="295"/>
      <c r="T268" s="295"/>
      <c r="U268" s="18">
        <v>5</v>
      </c>
      <c r="V268" s="22"/>
      <c r="W268" s="22"/>
      <c r="X268" s="22"/>
      <c r="Y268" s="16"/>
      <c r="Z268" s="16"/>
      <c r="AA268" s="17" t="str">
        <f>IFERROR(VLOOKUP(Y268,'4.Criterios'!$H$4:$J$6,3,0)+VLOOKUP(Z268,'4.Criterios'!$H$7:$J$8,3,0),"")</f>
        <v/>
      </c>
      <c r="AB268" s="18" t="str">
        <f>IFERROR(VLOOKUP(Y268,Niveles!$H$25:$I$27,2,0),"")</f>
        <v/>
      </c>
      <c r="AC268" s="332"/>
      <c r="AD268" s="332"/>
      <c r="AE268" s="16"/>
      <c r="AF268" s="16"/>
      <c r="AG268" s="16"/>
      <c r="AH268" s="19" t="str">
        <f>IFERROR(VLOOKUP(AI268,'4.Criterios'!$C$4:$E$8,3,1),"")</f>
        <v/>
      </c>
      <c r="AI268" s="126" t="str">
        <f>IFERROR(IF(AB268="Probabilidad",(AI267*(1-AA268)),IF(AB268="Impacto",AI267,"")),"")</f>
        <v/>
      </c>
      <c r="AJ268" s="19" t="str">
        <f>IFERROR(VLOOKUP(AK268,'4.Criterios'!$C$12:$E$16,3,1),"")</f>
        <v/>
      </c>
      <c r="AK268" s="20" t="str">
        <f>IFERROR(IF(AB268="Impacto",(AK267*(1-AA268)),IF(AB268="Probabilidad",AK267,"")),"")</f>
        <v/>
      </c>
      <c r="AL268" s="19" t="str">
        <f>IFERROR(VLOOKUP(CONCATENATE(AH268,AJ268),Niveles!$B$3:$E$27,4,0),"")</f>
        <v/>
      </c>
      <c r="AM268" s="295"/>
      <c r="AN268" s="329"/>
      <c r="AO268" s="286"/>
      <c r="AP268" s="329"/>
      <c r="AQ268" s="295"/>
      <c r="AR268" s="295"/>
      <c r="AS268" s="16"/>
      <c r="AT268" s="182"/>
      <c r="AU268" s="182"/>
      <c r="AV268" s="130"/>
      <c r="AW268" s="131"/>
      <c r="AX268" s="33"/>
      <c r="AY268" s="41"/>
      <c r="AZ268" s="36"/>
      <c r="BA268" s="33"/>
      <c r="BB268" s="16"/>
      <c r="BC268" s="131"/>
      <c r="BD268" s="33"/>
      <c r="BE268" s="41"/>
      <c r="BF268" s="36"/>
      <c r="BG268" s="33"/>
      <c r="BH268" s="21"/>
    </row>
    <row r="269" spans="1:86" ht="14.45" customHeight="1" thickBot="1" x14ac:dyDescent="0.3">
      <c r="A269" s="336"/>
      <c r="B269" s="339"/>
      <c r="C269" s="302"/>
      <c r="D269" s="342"/>
      <c r="E269" s="284"/>
      <c r="F269" s="284"/>
      <c r="G269" s="23"/>
      <c r="H269" s="284"/>
      <c r="I269" s="345"/>
      <c r="J269" s="302"/>
      <c r="K269" s="290"/>
      <c r="L269" s="290"/>
      <c r="M269" s="302"/>
      <c r="N269" s="293"/>
      <c r="O269" s="296"/>
      <c r="P269" s="299"/>
      <c r="Q269" s="287"/>
      <c r="R269" s="299"/>
      <c r="S269" s="296"/>
      <c r="T269" s="296"/>
      <c r="U269" s="52">
        <v>6</v>
      </c>
      <c r="V269" s="183"/>
      <c r="W269" s="183"/>
      <c r="X269" s="183"/>
      <c r="Y269" s="25"/>
      <c r="Z269" s="25"/>
      <c r="AA269" s="17" t="str">
        <f>IFERROR(VLOOKUP(Y269,'4.Criterios'!$H$4:$J$6,3,0)+VLOOKUP(Z269,'4.Criterios'!$H$7:$J$8,3,0),"")</f>
        <v/>
      </c>
      <c r="AB269" s="18" t="str">
        <f>IFERROR(VLOOKUP(Y269,Niveles!$H$25:$I$27,2,0),"")</f>
        <v/>
      </c>
      <c r="AC269" s="333"/>
      <c r="AD269" s="333"/>
      <c r="AE269" s="25"/>
      <c r="AF269" s="25"/>
      <c r="AG269" s="25"/>
      <c r="AH269" s="26" t="str">
        <f>IFERROR(VLOOKUP(AI269,'4.Criterios'!$C$4:$E$8,3,1),"")</f>
        <v/>
      </c>
      <c r="AI269" s="127" t="str">
        <f>IFERROR(IF(AB269="Probabilidad",(AI268*(1-AA269)),IF(AB269="Impacto",AI268,"")),"")</f>
        <v/>
      </c>
      <c r="AJ269" s="26" t="str">
        <f>IFERROR(VLOOKUP(AK269,'4.Criterios'!$C$12:$E$16,3,1),"")</f>
        <v/>
      </c>
      <c r="AK269" s="27" t="str">
        <f>IFERROR(IF(AB269="Impacto",(AK268*(1-AA269)),IF(AB269="Probabilidad",AK268,"")),"")</f>
        <v/>
      </c>
      <c r="AL269" s="26" t="str">
        <f>IFERROR(VLOOKUP(CONCATENATE(AH269,AJ269),Niveles!$B$3:$E$27,4,0),"")</f>
        <v/>
      </c>
      <c r="AM269" s="296"/>
      <c r="AN269" s="330"/>
      <c r="AO269" s="287"/>
      <c r="AP269" s="330"/>
      <c r="AQ269" s="296"/>
      <c r="AR269" s="296"/>
      <c r="AS269" s="25"/>
      <c r="AT269" s="192"/>
      <c r="AU269" s="192"/>
      <c r="AV269" s="132"/>
      <c r="AW269" s="133"/>
      <c r="AX269" s="34"/>
      <c r="AY269" s="42"/>
      <c r="AZ269" s="37"/>
      <c r="BA269" s="34"/>
      <c r="BB269" s="25"/>
      <c r="BC269" s="133"/>
      <c r="BD269" s="34"/>
      <c r="BE269" s="42"/>
      <c r="BF269" s="37"/>
      <c r="BG269" s="34"/>
      <c r="BH269" s="28"/>
    </row>
    <row r="270" spans="1:86" ht="105.75" customHeight="1" x14ac:dyDescent="0.25">
      <c r="A270" s="334" t="s">
        <v>74</v>
      </c>
      <c r="B270" s="337">
        <v>35</v>
      </c>
      <c r="C270" s="300" t="s">
        <v>220</v>
      </c>
      <c r="D270" s="340" t="s">
        <v>619</v>
      </c>
      <c r="E270" s="282" t="s">
        <v>190</v>
      </c>
      <c r="F270" s="282" t="s">
        <v>620</v>
      </c>
      <c r="G270" s="6" t="s">
        <v>621</v>
      </c>
      <c r="H270" s="282" t="str">
        <f>+CONCATENATE(E270," del ",D270)</f>
        <v>pérdida de integridad del WEBSAFI</v>
      </c>
      <c r="I270" s="343" t="str">
        <f>IF(F270&lt;&gt;"","Las vulnerabilidades de la columna anterior, pueden facilitar "&amp;F270&amp;" generando "&amp;E270&amp;" de "&amp;D270,"")</f>
        <v>Las vulnerabilidades de la columna anterior, pueden facilitar Fallas de configuración y parametrización del software generando pérdida de integridad de WEBSAFI</v>
      </c>
      <c r="J270" s="300" t="s">
        <v>235</v>
      </c>
      <c r="K270" s="288">
        <v>8160</v>
      </c>
      <c r="L270" s="288" t="s">
        <v>224</v>
      </c>
      <c r="M270" s="300" t="s">
        <v>288</v>
      </c>
      <c r="N270" s="291" t="s">
        <v>289</v>
      </c>
      <c r="O270" s="294" t="str">
        <f>IFERROR(VLOOKUP(P270,'4.Criterios'!$D$4:$E$8,2,0),"")</f>
        <v>Muy Alta</v>
      </c>
      <c r="P270" s="297">
        <f>IF(K270&lt;&gt;"",VLOOKUP(K270,'4.Criterios'!$A$4:$E$8,4,1),"")</f>
        <v>1</v>
      </c>
      <c r="Q270" s="285" t="str">
        <f>IFERROR(VLOOKUP(R270,'4.Criterios'!$D$12:$E$16,2,0),"")</f>
        <v>Menor</v>
      </c>
      <c r="R270" s="297">
        <f>IFERROR(IF(M270='4.Criterios'!$A$10,VLOOKUP(N270,'4.Criterios'!$A$12:$E$16,4,0),IF(M270='4.Criterios'!$B$10,VLOOKUP(N270,'4.Criterios'!$B$12:$E$16,3,0),"")),)</f>
        <v>0.4</v>
      </c>
      <c r="S270" s="294" t="str">
        <f>IFERROR(VLOOKUP(CONCATENATE(O270,Q270),Niveles!$B$3:$E$27,4,0),"")</f>
        <v>Alto</v>
      </c>
      <c r="T270" s="294">
        <f>IFERROR(VLOOKUP(CONCATENATE(O270,Q270),Niveles!$B$3:$F$27,5,0),"")</f>
        <v>14</v>
      </c>
      <c r="U270" s="10">
        <v>1</v>
      </c>
      <c r="V270" s="181" t="s">
        <v>622</v>
      </c>
      <c r="W270" s="180" t="s">
        <v>623</v>
      </c>
      <c r="X270" s="180" t="s">
        <v>624</v>
      </c>
      <c r="Y270" s="8" t="s">
        <v>39</v>
      </c>
      <c r="Z270" s="8" t="s">
        <v>199</v>
      </c>
      <c r="AA270" s="9">
        <f>IFERROR(VLOOKUP(Y270,'4.Criterios'!$H$4:$J$6,3,0)+VLOOKUP(Z270,'4.Criterios'!$H$7:$J$8,3,0),"")</f>
        <v>0.3</v>
      </c>
      <c r="AB270" s="10" t="str">
        <f>IFERROR(VLOOKUP(Y270,Niveles!$H$25:$I$27,2,0),"")</f>
        <v>Probabilidad</v>
      </c>
      <c r="AC270" s="331">
        <f ca="1">IFERROR(P270-AN270,"")</f>
        <v>0.58000000000000007</v>
      </c>
      <c r="AD270" s="331">
        <f ca="1">IFERROR(R270-AP270,"")</f>
        <v>0</v>
      </c>
      <c r="AE270" s="8" t="s">
        <v>200</v>
      </c>
      <c r="AF270" s="8" t="s">
        <v>216</v>
      </c>
      <c r="AG270" s="8" t="s">
        <v>202</v>
      </c>
      <c r="AH270" s="11" t="str">
        <f>IFERROR(VLOOKUP(AI270,'4.Criterios'!$C$4:$E$8,3,1),"")</f>
        <v>Alta</v>
      </c>
      <c r="AI270" s="125">
        <f>IFERROR(IF(AB270="Probabilidad",(P270*(1-AA270)),IF(AB270="Impacto",P270,"")),"")</f>
        <v>0.7</v>
      </c>
      <c r="AJ270" s="11" t="str">
        <f>IFERROR(VLOOKUP(AK270,'4.Criterios'!$C$12:$E$16,3,1),"")</f>
        <v>Menor</v>
      </c>
      <c r="AK270" s="12">
        <f>IFERROR(IF(AB270="Impacto",(R270*(1-AA270)),IF(AB270="Probabilidad",R270,"")),"")</f>
        <v>0.4</v>
      </c>
      <c r="AL270" s="11" t="str">
        <f>IFERROR(VLOOKUP(CONCATENATE(AH270,AJ270),Niveles!$B$3:$E$27,4,0),"")</f>
        <v>Moderado</v>
      </c>
      <c r="AM270" s="294" t="str">
        <f ca="1">OFFSET(AH269,6-COUNTBLANK(AH270:AH275),0,1,1)</f>
        <v>Media</v>
      </c>
      <c r="AN270" s="328">
        <f ca="1">OFFSET(AI269,6-COUNTBLANK(AI270:AI275),0,1,1)</f>
        <v>0.42</v>
      </c>
      <c r="AO270" s="285" t="str">
        <f ca="1">OFFSET(AJ269,6-COUNTBLANK(AJ270:AJ275),0,1,1)</f>
        <v>Menor</v>
      </c>
      <c r="AP270" s="328">
        <f ca="1">OFFSET(AK269,6-COUNTBLANK(AK270:AK275),0,1,1)</f>
        <v>0.4</v>
      </c>
      <c r="AQ270" s="294" t="str">
        <f ca="1">OFFSET(AL269,6-COUNTBLANK(AL270:AL275),0,1,1)</f>
        <v>Moderado</v>
      </c>
      <c r="AR270" s="294">
        <f ca="1">IFERROR(VLOOKUP(CONCATENATE(AM270,AO270),Niveles!$B$3:$F$27,5,0),"")</f>
        <v>6</v>
      </c>
      <c r="AS270" s="8" t="s">
        <v>217</v>
      </c>
      <c r="AT270" s="181" t="s">
        <v>625</v>
      </c>
      <c r="AU270" s="181" t="s">
        <v>626</v>
      </c>
      <c r="AV270" s="128">
        <v>45291</v>
      </c>
      <c r="AW270" s="129"/>
      <c r="AX270" s="187"/>
      <c r="AY270" s="188"/>
      <c r="AZ270" s="184"/>
      <c r="BA270" s="187"/>
      <c r="BB270" s="181"/>
      <c r="BC270" s="129"/>
      <c r="BD270" s="32"/>
      <c r="BE270" s="43"/>
      <c r="BF270" s="35"/>
      <c r="BG270" s="32"/>
      <c r="BH270" s="13"/>
    </row>
    <row r="271" spans="1:86" ht="95.45" customHeight="1" x14ac:dyDescent="0.25">
      <c r="A271" s="335"/>
      <c r="B271" s="338"/>
      <c r="C271" s="301"/>
      <c r="D271" s="341"/>
      <c r="E271" s="283"/>
      <c r="F271" s="283"/>
      <c r="G271" s="14"/>
      <c r="H271" s="283"/>
      <c r="I271" s="344"/>
      <c r="J271" s="301"/>
      <c r="K271" s="289"/>
      <c r="L271" s="289"/>
      <c r="M271" s="301"/>
      <c r="N271" s="292"/>
      <c r="O271" s="295"/>
      <c r="P271" s="298"/>
      <c r="Q271" s="286"/>
      <c r="R271" s="298"/>
      <c r="S271" s="295"/>
      <c r="T271" s="295"/>
      <c r="U271" s="18">
        <v>2</v>
      </c>
      <c r="V271" s="22" t="s">
        <v>627</v>
      </c>
      <c r="W271" s="22" t="s">
        <v>628</v>
      </c>
      <c r="X271" s="22" t="s">
        <v>629</v>
      </c>
      <c r="Y271" s="16" t="s">
        <v>38</v>
      </c>
      <c r="Z271" s="16" t="s">
        <v>199</v>
      </c>
      <c r="AA271" s="17">
        <f>IFERROR(VLOOKUP(Y271,'4.Criterios'!$H$4:$J$6,3,0)+VLOOKUP(Z271,'4.Criterios'!$H$7:$J$8,3,0),"")</f>
        <v>0.4</v>
      </c>
      <c r="AB271" s="18" t="str">
        <f>IFERROR(VLOOKUP(Y271,Niveles!$H$25:$I$27,2,0),"")</f>
        <v>Probabilidad</v>
      </c>
      <c r="AC271" s="332"/>
      <c r="AD271" s="332"/>
      <c r="AE271" s="16" t="s">
        <v>200</v>
      </c>
      <c r="AF271" s="16" t="s">
        <v>216</v>
      </c>
      <c r="AG271" s="16" t="s">
        <v>202</v>
      </c>
      <c r="AH271" s="19" t="str">
        <f>IFERROR(VLOOKUP(AI271,'4.Criterios'!$C$4:$E$8,3,1),"")</f>
        <v>Media</v>
      </c>
      <c r="AI271" s="126">
        <f>IFERROR(IF(AB271="Probabilidad",(AI270*(1-AA271)),IF(AB271="Impacto",AI270,"")),"")</f>
        <v>0.42</v>
      </c>
      <c r="AJ271" s="19" t="str">
        <f>IFERROR(VLOOKUP(AK271,'4.Criterios'!$C$12:$E$16,3,1),"")</f>
        <v>Menor</v>
      </c>
      <c r="AK271" s="20">
        <f>IFERROR(IF(AB271="Impacto",(AK270*(1-AA271)),IF(AB271="Probabilidad",AK270,"")),"")</f>
        <v>0.4</v>
      </c>
      <c r="AL271" s="19" t="str">
        <f>IFERROR(VLOOKUP(CONCATENATE(AH271,AJ271),Niveles!$B$3:$E$27,4,0),"")</f>
        <v>Moderado</v>
      </c>
      <c r="AM271" s="295"/>
      <c r="AN271" s="329"/>
      <c r="AO271" s="286"/>
      <c r="AP271" s="329"/>
      <c r="AQ271" s="295"/>
      <c r="AR271" s="295"/>
      <c r="AS271" s="16"/>
      <c r="AT271" s="182"/>
      <c r="AU271" s="182"/>
      <c r="AV271" s="130"/>
      <c r="AW271" s="131"/>
      <c r="AX271" s="33"/>
      <c r="AY271" s="41"/>
      <c r="AZ271" s="36"/>
      <c r="BA271" s="189"/>
      <c r="BB271" s="182"/>
      <c r="BC271" s="131"/>
      <c r="BD271" s="33"/>
      <c r="BE271" s="41"/>
      <c r="BF271" s="36"/>
      <c r="BG271" s="33"/>
      <c r="BH271" s="21"/>
    </row>
    <row r="272" spans="1:86" ht="14.1" customHeight="1" x14ac:dyDescent="0.25">
      <c r="A272" s="335"/>
      <c r="B272" s="338"/>
      <c r="C272" s="301"/>
      <c r="D272" s="341"/>
      <c r="E272" s="283"/>
      <c r="F272" s="283"/>
      <c r="G272" s="14"/>
      <c r="H272" s="283"/>
      <c r="I272" s="344"/>
      <c r="J272" s="301"/>
      <c r="K272" s="289"/>
      <c r="L272" s="289"/>
      <c r="M272" s="301"/>
      <c r="N272" s="292"/>
      <c r="O272" s="295"/>
      <c r="P272" s="298"/>
      <c r="Q272" s="286"/>
      <c r="R272" s="298"/>
      <c r="S272" s="295"/>
      <c r="T272" s="295"/>
      <c r="U272" s="18">
        <v>3</v>
      </c>
      <c r="V272" s="22"/>
      <c r="W272" s="22"/>
      <c r="X272" s="22"/>
      <c r="Y272" s="16"/>
      <c r="Z272" s="16"/>
      <c r="AA272" s="17" t="str">
        <f>IFERROR(VLOOKUP(Y272,'4.Criterios'!$H$4:$J$6,3,0)+VLOOKUP(Z272,'4.Criterios'!$H$7:$J$8,3,0),"")</f>
        <v/>
      </c>
      <c r="AB272" s="18" t="str">
        <f>IFERROR(VLOOKUP(Y272,Niveles!$H$25:$I$27,2,0),"")</f>
        <v/>
      </c>
      <c r="AC272" s="332"/>
      <c r="AD272" s="332"/>
      <c r="AE272" s="16"/>
      <c r="AF272" s="16"/>
      <c r="AG272" s="16"/>
      <c r="AH272" s="19" t="str">
        <f>IFERROR(VLOOKUP(AI272,'4.Criterios'!$C$4:$E$8,3,1),"")</f>
        <v/>
      </c>
      <c r="AI272" s="126" t="str">
        <f>IFERROR(IF(AB272="Probabilidad",(AI271*(1-AA272)),IF(AB272="Impacto",AI271,"")),"")</f>
        <v/>
      </c>
      <c r="AJ272" s="19" t="str">
        <f>IFERROR(VLOOKUP(AK272,'4.Criterios'!$C$12:$E$16,3,1),"")</f>
        <v/>
      </c>
      <c r="AK272" s="20" t="str">
        <f>IFERROR(IF(AB272="Impacto",(AK271*(1-AA272)),IF(AB272="Probabilidad",AK271,"")),"")</f>
        <v/>
      </c>
      <c r="AL272" s="19" t="str">
        <f>IFERROR(VLOOKUP(CONCATENATE(AH272,AJ272),Niveles!$B$3:$E$27,4,0),"")</f>
        <v/>
      </c>
      <c r="AM272" s="295"/>
      <c r="AN272" s="329"/>
      <c r="AO272" s="286"/>
      <c r="AP272" s="329"/>
      <c r="AQ272" s="295"/>
      <c r="AR272" s="295"/>
      <c r="AS272" s="16"/>
      <c r="AT272" s="182"/>
      <c r="AU272" s="182"/>
      <c r="AV272" s="130"/>
      <c r="AW272" s="131"/>
      <c r="AX272" s="33"/>
      <c r="AY272" s="41"/>
      <c r="AZ272" s="36"/>
      <c r="BA272" s="33"/>
      <c r="BB272" s="16"/>
      <c r="BC272" s="131"/>
      <c r="BD272" s="33"/>
      <c r="BE272" s="41"/>
      <c r="BF272" s="36"/>
      <c r="BG272" s="33"/>
      <c r="BH272" s="21"/>
    </row>
    <row r="273" spans="1:60" ht="14.1" customHeight="1" x14ac:dyDescent="0.25">
      <c r="A273" s="335"/>
      <c r="B273" s="338"/>
      <c r="C273" s="301"/>
      <c r="D273" s="341"/>
      <c r="E273" s="283"/>
      <c r="F273" s="283"/>
      <c r="G273" s="14"/>
      <c r="H273" s="283"/>
      <c r="I273" s="344"/>
      <c r="J273" s="301"/>
      <c r="K273" s="289"/>
      <c r="L273" s="289"/>
      <c r="M273" s="301"/>
      <c r="N273" s="292"/>
      <c r="O273" s="295"/>
      <c r="P273" s="298"/>
      <c r="Q273" s="286"/>
      <c r="R273" s="298"/>
      <c r="S273" s="295"/>
      <c r="T273" s="295"/>
      <c r="U273" s="18">
        <v>4</v>
      </c>
      <c r="V273" s="22"/>
      <c r="W273" s="22"/>
      <c r="X273" s="22"/>
      <c r="Y273" s="16"/>
      <c r="Z273" s="16"/>
      <c r="AA273" s="17" t="str">
        <f>IFERROR(VLOOKUP(Y273,'4.Criterios'!$H$4:$J$6,3,0)+VLOOKUP(Z273,'4.Criterios'!$H$7:$J$8,3,0),"")</f>
        <v/>
      </c>
      <c r="AB273" s="18" t="str">
        <f>IFERROR(VLOOKUP(Y273,Niveles!$H$25:$I$27,2,0),"")</f>
        <v/>
      </c>
      <c r="AC273" s="332"/>
      <c r="AD273" s="332"/>
      <c r="AE273" s="16"/>
      <c r="AF273" s="16"/>
      <c r="AG273" s="16"/>
      <c r="AH273" s="19" t="str">
        <f>IFERROR(VLOOKUP(AI273,'4.Criterios'!$C$4:$E$8,3,1),"")</f>
        <v/>
      </c>
      <c r="AI273" s="126" t="str">
        <f>IFERROR(IF(AB273="Probabilidad",(AI272*(1-AA273)),IF(AB273="Impacto",AI272,"")),"")</f>
        <v/>
      </c>
      <c r="AJ273" s="19" t="str">
        <f>IFERROR(VLOOKUP(AK273,'4.Criterios'!$C$12:$E$16,3,1),"")</f>
        <v/>
      </c>
      <c r="AK273" s="20" t="str">
        <f>IFERROR(IF(AB273="Impacto",(AK272*(1-AA273)),IF(AB273="Probabilidad",AK272,"")),"")</f>
        <v/>
      </c>
      <c r="AL273" s="19" t="str">
        <f>IFERROR(VLOOKUP(CONCATENATE(AH273,AJ273),Niveles!$B$3:$E$27,4,0),"")</f>
        <v/>
      </c>
      <c r="AM273" s="295"/>
      <c r="AN273" s="329"/>
      <c r="AO273" s="286"/>
      <c r="AP273" s="329"/>
      <c r="AQ273" s="295"/>
      <c r="AR273" s="295"/>
      <c r="AS273" s="16"/>
      <c r="AT273" s="182"/>
      <c r="AU273" s="182"/>
      <c r="AV273" s="130"/>
      <c r="AW273" s="131"/>
      <c r="AX273" s="33"/>
      <c r="AY273" s="41"/>
      <c r="AZ273" s="36"/>
      <c r="BA273" s="33"/>
      <c r="BB273" s="16"/>
      <c r="BC273" s="131"/>
      <c r="BD273" s="33"/>
      <c r="BE273" s="41"/>
      <c r="BF273" s="36"/>
      <c r="BG273" s="33"/>
      <c r="BH273" s="21"/>
    </row>
    <row r="274" spans="1:60" ht="14.1" customHeight="1" x14ac:dyDescent="0.25">
      <c r="A274" s="335"/>
      <c r="B274" s="338"/>
      <c r="C274" s="301"/>
      <c r="D274" s="341"/>
      <c r="E274" s="283"/>
      <c r="F274" s="283"/>
      <c r="G274" s="14"/>
      <c r="H274" s="283"/>
      <c r="I274" s="344"/>
      <c r="J274" s="301"/>
      <c r="K274" s="289"/>
      <c r="L274" s="289"/>
      <c r="M274" s="301"/>
      <c r="N274" s="292"/>
      <c r="O274" s="295"/>
      <c r="P274" s="298"/>
      <c r="Q274" s="286"/>
      <c r="R274" s="298"/>
      <c r="S274" s="295"/>
      <c r="T274" s="295"/>
      <c r="U274" s="18">
        <v>5</v>
      </c>
      <c r="V274" s="22"/>
      <c r="W274" s="22"/>
      <c r="X274" s="22"/>
      <c r="Y274" s="16"/>
      <c r="Z274" s="16"/>
      <c r="AA274" s="17" t="str">
        <f>IFERROR(VLOOKUP(Y274,'4.Criterios'!$H$4:$J$6,3,0)+VLOOKUP(Z274,'4.Criterios'!$H$7:$J$8,3,0),"")</f>
        <v/>
      </c>
      <c r="AB274" s="18" t="str">
        <f>IFERROR(VLOOKUP(Y274,Niveles!$H$25:$I$27,2,0),"")</f>
        <v/>
      </c>
      <c r="AC274" s="332"/>
      <c r="AD274" s="332"/>
      <c r="AE274" s="16"/>
      <c r="AF274" s="16"/>
      <c r="AG274" s="16"/>
      <c r="AH274" s="19" t="str">
        <f>IFERROR(VLOOKUP(AI274,'4.Criterios'!$C$4:$E$8,3,1),"")</f>
        <v/>
      </c>
      <c r="AI274" s="126" t="str">
        <f>IFERROR(IF(AB274="Probabilidad",(AI273*(1-AA274)),IF(AB274="Impacto",AI273,"")),"")</f>
        <v/>
      </c>
      <c r="AJ274" s="19" t="str">
        <f>IFERROR(VLOOKUP(AK274,'4.Criterios'!$C$12:$E$16,3,1),"")</f>
        <v/>
      </c>
      <c r="AK274" s="20" t="str">
        <f>IFERROR(IF(AB274="Impacto",(AK273*(1-AA274)),IF(AB274="Probabilidad",AK273,"")),"")</f>
        <v/>
      </c>
      <c r="AL274" s="19" t="str">
        <f>IFERROR(VLOOKUP(CONCATENATE(AH274,AJ274),Niveles!$B$3:$E$27,4,0),"")</f>
        <v/>
      </c>
      <c r="AM274" s="295"/>
      <c r="AN274" s="329"/>
      <c r="AO274" s="286"/>
      <c r="AP274" s="329"/>
      <c r="AQ274" s="295"/>
      <c r="AR274" s="295"/>
      <c r="AS274" s="16"/>
      <c r="AT274" s="182"/>
      <c r="AU274" s="182"/>
      <c r="AV274" s="130"/>
      <c r="AW274" s="131"/>
      <c r="AX274" s="33"/>
      <c r="AY274" s="41"/>
      <c r="AZ274" s="36"/>
      <c r="BA274" s="33"/>
      <c r="BB274" s="16"/>
      <c r="BC274" s="131"/>
      <c r="BD274" s="33"/>
      <c r="BE274" s="41"/>
      <c r="BF274" s="36"/>
      <c r="BG274" s="33"/>
      <c r="BH274" s="21"/>
    </row>
    <row r="275" spans="1:60" ht="14.45" customHeight="1" thickBot="1" x14ac:dyDescent="0.3">
      <c r="A275" s="336"/>
      <c r="B275" s="339"/>
      <c r="C275" s="302"/>
      <c r="D275" s="342"/>
      <c r="E275" s="284"/>
      <c r="F275" s="284"/>
      <c r="G275" s="23"/>
      <c r="H275" s="284"/>
      <c r="I275" s="345"/>
      <c r="J275" s="302"/>
      <c r="K275" s="290"/>
      <c r="L275" s="290"/>
      <c r="M275" s="302"/>
      <c r="N275" s="293"/>
      <c r="O275" s="296"/>
      <c r="P275" s="299"/>
      <c r="Q275" s="287"/>
      <c r="R275" s="299"/>
      <c r="S275" s="296"/>
      <c r="T275" s="296"/>
      <c r="U275" s="52">
        <v>6</v>
      </c>
      <c r="V275" s="183"/>
      <c r="W275" s="183"/>
      <c r="X275" s="183"/>
      <c r="Y275" s="25"/>
      <c r="Z275" s="25"/>
      <c r="AA275" s="17" t="str">
        <f>IFERROR(VLOOKUP(Y275,'4.Criterios'!$H$4:$J$6,3,0)+VLOOKUP(Z275,'4.Criterios'!$H$7:$J$8,3,0),"")</f>
        <v/>
      </c>
      <c r="AB275" s="18" t="str">
        <f>IFERROR(VLOOKUP(Y275,Niveles!$H$25:$I$27,2,0),"")</f>
        <v/>
      </c>
      <c r="AC275" s="333"/>
      <c r="AD275" s="333"/>
      <c r="AE275" s="25"/>
      <c r="AF275" s="25"/>
      <c r="AG275" s="25"/>
      <c r="AH275" s="26" t="str">
        <f>IFERROR(VLOOKUP(AI275,'4.Criterios'!$C$4:$E$8,3,1),"")</f>
        <v/>
      </c>
      <c r="AI275" s="127" t="str">
        <f>IFERROR(IF(AB275="Probabilidad",(AI274*(1-AA275)),IF(AB275="Impacto",AI274,"")),"")</f>
        <v/>
      </c>
      <c r="AJ275" s="26" t="str">
        <f>IFERROR(VLOOKUP(AK275,'4.Criterios'!$C$12:$E$16,3,1),"")</f>
        <v/>
      </c>
      <c r="AK275" s="27" t="str">
        <f>IFERROR(IF(AB275="Impacto",(AK274*(1-AA275)),IF(AB275="Probabilidad",AK274,"")),"")</f>
        <v/>
      </c>
      <c r="AL275" s="26" t="str">
        <f>IFERROR(VLOOKUP(CONCATENATE(AH275,AJ275),Niveles!$B$3:$E$27,4,0),"")</f>
        <v/>
      </c>
      <c r="AM275" s="296"/>
      <c r="AN275" s="330"/>
      <c r="AO275" s="287"/>
      <c r="AP275" s="330"/>
      <c r="AQ275" s="296"/>
      <c r="AR275" s="296"/>
      <c r="AS275" s="25"/>
      <c r="AT275" s="192"/>
      <c r="AU275" s="192"/>
      <c r="AV275" s="132"/>
      <c r="AW275" s="133"/>
      <c r="AX275" s="34"/>
      <c r="AY275" s="42"/>
      <c r="AZ275" s="37"/>
      <c r="BA275" s="34"/>
      <c r="BB275" s="25"/>
      <c r="BC275" s="133"/>
      <c r="BD275" s="34"/>
      <c r="BE275" s="42"/>
      <c r="BF275" s="37"/>
      <c r="BG275" s="34"/>
      <c r="BH275" s="28"/>
    </row>
    <row r="276" spans="1:60" ht="110.45" customHeight="1" x14ac:dyDescent="0.25">
      <c r="A276" s="334" t="s">
        <v>65</v>
      </c>
      <c r="B276" s="337">
        <v>56</v>
      </c>
      <c r="C276" s="300" t="s">
        <v>630</v>
      </c>
      <c r="D276" s="340" t="s">
        <v>631</v>
      </c>
      <c r="E276" s="282" t="s">
        <v>232</v>
      </c>
      <c r="F276" s="282" t="s">
        <v>632</v>
      </c>
      <c r="G276" s="6" t="s">
        <v>904</v>
      </c>
      <c r="H276" s="282" t="str">
        <f>+CONCATENATE(E276," de la ",D276)</f>
        <v>pérdida de disponibilidad de la NAS (Unidad de almacenamiento)</v>
      </c>
      <c r="I276" s="343" t="str">
        <f>IF(F276&lt;&gt;"","Las vulnerabilidades de la columna anterior, pueden facilitar "&amp;F276&amp;" generando "&amp;E276&amp;" de "&amp;D276,"")</f>
        <v>Las vulnerabilidades de la columna anterior, pueden facilitar Imposibilidad de mantener la información existente e implementar nuevos proyectos por espacio insuficiente. generando pérdida de disponibilidad de NAS (Unidad de almacenamiento)</v>
      </c>
      <c r="J276" s="300" t="s">
        <v>192</v>
      </c>
      <c r="K276" s="288">
        <v>8760</v>
      </c>
      <c r="L276" s="288" t="s">
        <v>224</v>
      </c>
      <c r="M276" s="300" t="s">
        <v>194</v>
      </c>
      <c r="N276" s="291" t="s">
        <v>321</v>
      </c>
      <c r="O276" s="294" t="str">
        <f>IFERROR(VLOOKUP(P276,'4.Criterios'!$D$4:$E$8,2,0),"")</f>
        <v>Muy Alta</v>
      </c>
      <c r="P276" s="297">
        <f>IF(K276&lt;&gt;"",VLOOKUP(K276,'4.Criterios'!$A$4:$E$8,4,1),"")</f>
        <v>1</v>
      </c>
      <c r="Q276" s="285" t="str">
        <f>IFERROR(VLOOKUP(R276,'4.Criterios'!$D$12:$E$16,2,0),"")</f>
        <v>Mayor</v>
      </c>
      <c r="R276" s="297">
        <f>IFERROR(IF(M276='4.Criterios'!$A$10,VLOOKUP(N276,'4.Criterios'!$A$12:$E$16,4,0),IF(M276='4.Criterios'!$B$10,VLOOKUP(N276,'4.Criterios'!$B$12:$E$16,3,0),"")),)</f>
        <v>0.8</v>
      </c>
      <c r="S276" s="294" t="str">
        <f>IFERROR(VLOOKUP(CONCATENATE(O276,Q276),Niveles!$B$3:$E$27,4,0),"")</f>
        <v>Alto</v>
      </c>
      <c r="T276" s="294">
        <f>IFERROR(VLOOKUP(CONCATENATE(O276,Q276),Niveles!$B$3:$F$27,5,0),"")</f>
        <v>20</v>
      </c>
      <c r="U276" s="10">
        <v>1</v>
      </c>
      <c r="V276" s="180" t="s">
        <v>633</v>
      </c>
      <c r="W276" s="180" t="s">
        <v>905</v>
      </c>
      <c r="X276" s="180" t="s">
        <v>634</v>
      </c>
      <c r="Y276" s="8" t="s">
        <v>38</v>
      </c>
      <c r="Z276" s="8" t="s">
        <v>199</v>
      </c>
      <c r="AA276" s="9">
        <f>IFERROR(VLOOKUP(Y276,'4.Criterios'!$H$4:$J$6,3,0)+VLOOKUP(Z276,'4.Criterios'!$H$7:$J$8,3,0),"")</f>
        <v>0.4</v>
      </c>
      <c r="AB276" s="10" t="str">
        <f>IFERROR(VLOOKUP(Y276,Niveles!$H$25:$I$27,2,0),"")</f>
        <v>Probabilidad</v>
      </c>
      <c r="AC276" s="331">
        <f ca="1">IFERROR(P276-AN276,"")</f>
        <v>0.4</v>
      </c>
      <c r="AD276" s="331">
        <f ca="1">IFERROR(R276-AP276,"")</f>
        <v>0</v>
      </c>
      <c r="AE276" s="8" t="s">
        <v>200</v>
      </c>
      <c r="AF276" s="8" t="s">
        <v>216</v>
      </c>
      <c r="AG276" s="8" t="s">
        <v>247</v>
      </c>
      <c r="AH276" s="11" t="str">
        <f>IFERROR(VLOOKUP(AI276,'4.Criterios'!$C$4:$E$8,3,1),"")</f>
        <v>Media</v>
      </c>
      <c r="AI276" s="125">
        <f>IFERROR(IF(AB276="Probabilidad",(P276*(1-AA276)),IF(AB276="Impacto",P276,"")),"")</f>
        <v>0.6</v>
      </c>
      <c r="AJ276" s="11" t="str">
        <f>IFERROR(VLOOKUP(AK276,'4.Criterios'!$C$12:$E$16,3,1),"")</f>
        <v>Mayor</v>
      </c>
      <c r="AK276" s="12">
        <f>IFERROR(IF(AB276="Impacto",(R276*(1-AA276)),IF(AB276="Probabilidad",R276,"")),"")</f>
        <v>0.8</v>
      </c>
      <c r="AL276" s="11" t="str">
        <f>IFERROR(VLOOKUP(CONCATENATE(AH276,AJ276),Niveles!$B$3:$E$27,4,0),"")</f>
        <v>Alto</v>
      </c>
      <c r="AM276" s="294" t="str">
        <f ca="1">OFFSET(AH275,6-COUNTBLANK(AH276:AH281),0,1,1)</f>
        <v>Media</v>
      </c>
      <c r="AN276" s="328">
        <f ca="1">OFFSET(AI275,6-COUNTBLANK(AI276:AI281),0,1,1)</f>
        <v>0.6</v>
      </c>
      <c r="AO276" s="285" t="str">
        <f ca="1">OFFSET(AJ275,6-COUNTBLANK(AJ276:AJ281),0,1,1)</f>
        <v>Mayor</v>
      </c>
      <c r="AP276" s="328">
        <f ca="1">OFFSET(AK275,6-COUNTBLANK(AK276:AK281),0,1,1)</f>
        <v>0.8</v>
      </c>
      <c r="AQ276" s="294" t="str">
        <f ca="1">OFFSET(AL275,6-COUNTBLANK(AL276:AL281),0,1,1)</f>
        <v>Alto</v>
      </c>
      <c r="AR276" s="294">
        <f ca="1">IFERROR(VLOOKUP(CONCATENATE(AM276,AO276),Niveles!$B$3:$F$27,5,0),"")</f>
        <v>17</v>
      </c>
      <c r="AS276" s="8" t="s">
        <v>203</v>
      </c>
      <c r="AT276" s="181" t="s">
        <v>635</v>
      </c>
      <c r="AU276" s="181" t="s">
        <v>636</v>
      </c>
      <c r="AV276" s="128">
        <v>45270</v>
      </c>
      <c r="AW276" s="129"/>
      <c r="AX276" s="187"/>
      <c r="AY276" s="43"/>
      <c r="AZ276" s="184"/>
      <c r="BA276" s="32"/>
      <c r="BB276" s="181"/>
      <c r="BC276" s="129"/>
      <c r="BD276" s="32"/>
      <c r="BE276" s="43"/>
      <c r="BF276" s="35"/>
      <c r="BG276" s="32"/>
      <c r="BH276" s="13"/>
    </row>
    <row r="277" spans="1:60" x14ac:dyDescent="0.25">
      <c r="A277" s="335"/>
      <c r="B277" s="338"/>
      <c r="C277" s="301"/>
      <c r="D277" s="341"/>
      <c r="E277" s="283"/>
      <c r="F277" s="283"/>
      <c r="G277" s="14"/>
      <c r="H277" s="283"/>
      <c r="I277" s="344"/>
      <c r="J277" s="301"/>
      <c r="K277" s="289"/>
      <c r="L277" s="289"/>
      <c r="M277" s="301"/>
      <c r="N277" s="292"/>
      <c r="O277" s="295"/>
      <c r="P277" s="298"/>
      <c r="Q277" s="286"/>
      <c r="R277" s="298"/>
      <c r="S277" s="295"/>
      <c r="T277" s="295"/>
      <c r="U277" s="18">
        <v>2</v>
      </c>
      <c r="V277" s="22"/>
      <c r="W277" s="22"/>
      <c r="X277" s="22"/>
      <c r="Y277" s="16"/>
      <c r="Z277" s="16"/>
      <c r="AA277" s="17"/>
      <c r="AB277" s="18"/>
      <c r="AC277" s="332"/>
      <c r="AD277" s="332"/>
      <c r="AE277" s="16"/>
      <c r="AF277" s="16"/>
      <c r="AG277" s="16"/>
      <c r="AH277" s="19" t="str">
        <f>IFERROR(VLOOKUP(AI277,'4.Criterios'!$C$4:$E$8,3,1),"")</f>
        <v/>
      </c>
      <c r="AI277" s="126" t="str">
        <f>IFERROR(IF(AB277="Probabilidad",(AI276*(1-AA277)),IF(AB277="Impacto",AI276,"")),"")</f>
        <v/>
      </c>
      <c r="AJ277" s="19" t="str">
        <f>IFERROR(VLOOKUP(AK277,'4.Criterios'!$C$12:$E$16,3,1),"")</f>
        <v/>
      </c>
      <c r="AK277" s="20" t="str">
        <f>IFERROR(IF(AB277="Impacto",(AK276*(1-AA277)),IF(AB277="Probabilidad",AK276,"")),"")</f>
        <v/>
      </c>
      <c r="AL277" s="19" t="str">
        <f>IFERROR(VLOOKUP(CONCATENATE(AH277,AJ277),Niveles!$B$3:$E$27,4,0),"")</f>
        <v/>
      </c>
      <c r="AM277" s="295"/>
      <c r="AN277" s="329"/>
      <c r="AO277" s="286"/>
      <c r="AP277" s="329"/>
      <c r="AQ277" s="295"/>
      <c r="AR277" s="295"/>
      <c r="AS277" s="16"/>
      <c r="AT277" s="182"/>
      <c r="AU277" s="182"/>
      <c r="AV277" s="128"/>
      <c r="AW277" s="131"/>
      <c r="AX277" s="33"/>
      <c r="AY277" s="41"/>
      <c r="AZ277" s="36"/>
      <c r="BA277" s="33"/>
      <c r="BB277" s="16"/>
      <c r="BC277" s="131"/>
      <c r="BD277" s="33"/>
      <c r="BE277" s="41"/>
      <c r="BF277" s="36"/>
      <c r="BG277" s="33"/>
      <c r="BH277" s="21"/>
    </row>
    <row r="278" spans="1:60" x14ac:dyDescent="0.25">
      <c r="A278" s="335"/>
      <c r="B278" s="338"/>
      <c r="C278" s="301"/>
      <c r="D278" s="341"/>
      <c r="E278" s="283"/>
      <c r="F278" s="283"/>
      <c r="G278" s="14"/>
      <c r="H278" s="283"/>
      <c r="I278" s="344"/>
      <c r="J278" s="301"/>
      <c r="K278" s="289"/>
      <c r="L278" s="289"/>
      <c r="M278" s="301"/>
      <c r="N278" s="292"/>
      <c r="O278" s="295"/>
      <c r="P278" s="298"/>
      <c r="Q278" s="286"/>
      <c r="R278" s="298"/>
      <c r="S278" s="295"/>
      <c r="T278" s="295"/>
      <c r="U278" s="18">
        <v>3</v>
      </c>
      <c r="V278" s="22"/>
      <c r="W278" s="22"/>
      <c r="X278" s="22"/>
      <c r="Y278" s="16"/>
      <c r="Z278" s="16"/>
      <c r="AA278" s="17" t="str">
        <f>IFERROR(VLOOKUP(Y278,'4.Criterios'!$H$4:$J$6,3,0)+VLOOKUP(Z278,'4.Criterios'!$H$7:$J$8,3,0),"")</f>
        <v/>
      </c>
      <c r="AB278" s="18" t="str">
        <f>IFERROR(VLOOKUP(Y278,Niveles!$H$25:$I$27,2,0),"")</f>
        <v/>
      </c>
      <c r="AC278" s="332"/>
      <c r="AD278" s="332"/>
      <c r="AE278" s="16"/>
      <c r="AF278" s="16"/>
      <c r="AG278" s="16"/>
      <c r="AH278" s="19" t="str">
        <f>IFERROR(VLOOKUP(AI278,'4.Criterios'!$C$4:$E$8,3,1),"")</f>
        <v/>
      </c>
      <c r="AI278" s="126" t="str">
        <f>IFERROR(IF(AB278="Probabilidad",(AI277*(1-AA278)),IF(AB278="Impacto",AI277,"")),"")</f>
        <v/>
      </c>
      <c r="AJ278" s="19" t="str">
        <f>IFERROR(VLOOKUP(AK278,'4.Criterios'!$C$12:$E$16,3,1),"")</f>
        <v/>
      </c>
      <c r="AK278" s="20" t="str">
        <f>IFERROR(IF(AB278="Impacto",(AK277*(1-AA278)),IF(AB278="Probabilidad",AK277,"")),"")</f>
        <v/>
      </c>
      <c r="AL278" s="19" t="str">
        <f>IFERROR(VLOOKUP(CONCATENATE(AH278,AJ278),Niveles!$B$3:$E$27,4,0),"")</f>
        <v/>
      </c>
      <c r="AM278" s="295"/>
      <c r="AN278" s="329"/>
      <c r="AO278" s="286"/>
      <c r="AP278" s="329"/>
      <c r="AQ278" s="295"/>
      <c r="AR278" s="295"/>
      <c r="AS278" s="16"/>
      <c r="AT278" s="182"/>
      <c r="AU278" s="182"/>
      <c r="AV278" s="130"/>
      <c r="AW278" s="131"/>
      <c r="AX278" s="33"/>
      <c r="AY278" s="41"/>
      <c r="AZ278" s="36"/>
      <c r="BA278" s="33"/>
      <c r="BB278" s="16"/>
      <c r="BC278" s="131"/>
      <c r="BD278" s="33"/>
      <c r="BE278" s="41"/>
      <c r="BF278" s="36"/>
      <c r="BG278" s="33"/>
      <c r="BH278" s="21"/>
    </row>
    <row r="279" spans="1:60" ht="14.1" customHeight="1" x14ac:dyDescent="0.25">
      <c r="A279" s="335"/>
      <c r="B279" s="338"/>
      <c r="C279" s="301"/>
      <c r="D279" s="341"/>
      <c r="E279" s="283"/>
      <c r="F279" s="283"/>
      <c r="G279" s="14"/>
      <c r="H279" s="283"/>
      <c r="I279" s="344"/>
      <c r="J279" s="301"/>
      <c r="K279" s="289"/>
      <c r="L279" s="289"/>
      <c r="M279" s="301"/>
      <c r="N279" s="292"/>
      <c r="O279" s="295"/>
      <c r="P279" s="298"/>
      <c r="Q279" s="286"/>
      <c r="R279" s="298"/>
      <c r="S279" s="295"/>
      <c r="T279" s="295"/>
      <c r="U279" s="18">
        <v>4</v>
      </c>
      <c r="V279" s="22"/>
      <c r="W279" s="22"/>
      <c r="X279" s="22"/>
      <c r="Y279" s="16"/>
      <c r="Z279" s="16"/>
      <c r="AA279" s="17" t="str">
        <f>IFERROR(VLOOKUP(Y279,'4.Criterios'!$H$4:$J$6,3,0)+VLOOKUP(Z279,'4.Criterios'!$H$7:$J$8,3,0),"")</f>
        <v/>
      </c>
      <c r="AB279" s="18" t="str">
        <f>IFERROR(VLOOKUP(Y279,Niveles!$H$25:$I$27,2,0),"")</f>
        <v/>
      </c>
      <c r="AC279" s="332"/>
      <c r="AD279" s="332"/>
      <c r="AE279" s="16"/>
      <c r="AF279" s="16"/>
      <c r="AG279" s="16"/>
      <c r="AH279" s="19" t="str">
        <f>IFERROR(VLOOKUP(AI279,'4.Criterios'!$C$4:$E$8,3,1),"")</f>
        <v/>
      </c>
      <c r="AI279" s="126" t="str">
        <f>IFERROR(IF(AB279="Probabilidad",(AI278*(1-AA279)),IF(AB279="Impacto",AI278,"")),"")</f>
        <v/>
      </c>
      <c r="AJ279" s="19" t="str">
        <f>IFERROR(VLOOKUP(AK279,'4.Criterios'!$C$12:$E$16,3,1),"")</f>
        <v/>
      </c>
      <c r="AK279" s="20" t="str">
        <f>IFERROR(IF(AB279="Impacto",(AK278*(1-AA279)),IF(AB279="Probabilidad",AK278,"")),"")</f>
        <v/>
      </c>
      <c r="AL279" s="19" t="str">
        <f>IFERROR(VLOOKUP(CONCATENATE(AH279,AJ279),Niveles!$B$3:$E$27,4,0),"")</f>
        <v/>
      </c>
      <c r="AM279" s="295"/>
      <c r="AN279" s="329"/>
      <c r="AO279" s="286"/>
      <c r="AP279" s="329"/>
      <c r="AQ279" s="295"/>
      <c r="AR279" s="295"/>
      <c r="AS279" s="16"/>
      <c r="AT279" s="182"/>
      <c r="AU279" s="182"/>
      <c r="AV279" s="130"/>
      <c r="AW279" s="131"/>
      <c r="AX279" s="33"/>
      <c r="AY279" s="41"/>
      <c r="AZ279" s="36"/>
      <c r="BA279" s="33"/>
      <c r="BB279" s="16"/>
      <c r="BC279" s="131"/>
      <c r="BD279" s="33"/>
      <c r="BE279" s="41"/>
      <c r="BF279" s="36"/>
      <c r="BG279" s="33"/>
      <c r="BH279" s="21"/>
    </row>
    <row r="280" spans="1:60" ht="14.1" customHeight="1" x14ac:dyDescent="0.25">
      <c r="A280" s="335"/>
      <c r="B280" s="338"/>
      <c r="C280" s="301"/>
      <c r="D280" s="341"/>
      <c r="E280" s="283"/>
      <c r="F280" s="283"/>
      <c r="G280" s="14"/>
      <c r="H280" s="283"/>
      <c r="I280" s="344"/>
      <c r="J280" s="301"/>
      <c r="K280" s="289"/>
      <c r="L280" s="289"/>
      <c r="M280" s="301"/>
      <c r="N280" s="292"/>
      <c r="O280" s="295"/>
      <c r="P280" s="298"/>
      <c r="Q280" s="286"/>
      <c r="R280" s="298"/>
      <c r="S280" s="295"/>
      <c r="T280" s="295"/>
      <c r="U280" s="18">
        <v>5</v>
      </c>
      <c r="V280" s="22"/>
      <c r="W280" s="22"/>
      <c r="X280" s="22"/>
      <c r="Y280" s="16"/>
      <c r="Z280" s="16"/>
      <c r="AA280" s="17" t="str">
        <f>IFERROR(VLOOKUP(Y280,'4.Criterios'!$H$4:$J$6,3,0)+VLOOKUP(Z280,'4.Criterios'!$H$7:$J$8,3,0),"")</f>
        <v/>
      </c>
      <c r="AB280" s="18" t="str">
        <f>IFERROR(VLOOKUP(Y280,Niveles!$H$25:$I$27,2,0),"")</f>
        <v/>
      </c>
      <c r="AC280" s="332"/>
      <c r="AD280" s="332"/>
      <c r="AE280" s="16"/>
      <c r="AF280" s="16"/>
      <c r="AG280" s="16"/>
      <c r="AH280" s="19" t="str">
        <f>IFERROR(VLOOKUP(AI280,'4.Criterios'!$C$4:$E$8,3,1),"")</f>
        <v/>
      </c>
      <c r="AI280" s="126" t="str">
        <f>IFERROR(IF(AB280="Probabilidad",(AI279*(1-AA280)),IF(AB280="Impacto",AI279,"")),"")</f>
        <v/>
      </c>
      <c r="AJ280" s="19" t="str">
        <f>IFERROR(VLOOKUP(AK280,'4.Criterios'!$C$12:$E$16,3,1),"")</f>
        <v/>
      </c>
      <c r="AK280" s="20" t="str">
        <f>IFERROR(IF(AB280="Impacto",(AK279*(1-AA280)),IF(AB280="Probabilidad",AK279,"")),"")</f>
        <v/>
      </c>
      <c r="AL280" s="19" t="str">
        <f>IFERROR(VLOOKUP(CONCATENATE(AH280,AJ280),Niveles!$B$3:$E$27,4,0),"")</f>
        <v/>
      </c>
      <c r="AM280" s="295"/>
      <c r="AN280" s="329"/>
      <c r="AO280" s="286"/>
      <c r="AP280" s="329"/>
      <c r="AQ280" s="295"/>
      <c r="AR280" s="295"/>
      <c r="AS280" s="16"/>
      <c r="AT280" s="182"/>
      <c r="AU280" s="182"/>
      <c r="AV280" s="130"/>
      <c r="AW280" s="131"/>
      <c r="AX280" s="33"/>
      <c r="AY280" s="41"/>
      <c r="AZ280" s="36"/>
      <c r="BA280" s="33"/>
      <c r="BB280" s="16"/>
      <c r="BC280" s="131"/>
      <c r="BD280" s="33"/>
      <c r="BE280" s="41"/>
      <c r="BF280" s="36"/>
      <c r="BG280" s="33"/>
      <c r="BH280" s="21"/>
    </row>
    <row r="281" spans="1:60" ht="14.45" customHeight="1" thickBot="1" x14ac:dyDescent="0.3">
      <c r="A281" s="336"/>
      <c r="B281" s="339"/>
      <c r="C281" s="302"/>
      <c r="D281" s="342"/>
      <c r="E281" s="284"/>
      <c r="F281" s="284"/>
      <c r="G281" s="23"/>
      <c r="H281" s="284"/>
      <c r="I281" s="345"/>
      <c r="J281" s="302"/>
      <c r="K281" s="290"/>
      <c r="L281" s="290"/>
      <c r="M281" s="302"/>
      <c r="N281" s="293"/>
      <c r="O281" s="296"/>
      <c r="P281" s="299"/>
      <c r="Q281" s="287"/>
      <c r="R281" s="299"/>
      <c r="S281" s="296"/>
      <c r="T281" s="296"/>
      <c r="U281" s="52">
        <v>6</v>
      </c>
      <c r="V281" s="183"/>
      <c r="W281" s="183"/>
      <c r="X281" s="183"/>
      <c r="Y281" s="25"/>
      <c r="Z281" s="25"/>
      <c r="AA281" s="17" t="str">
        <f>IFERROR(VLOOKUP(Y281,'4.Criterios'!$H$4:$J$6,3,0)+VLOOKUP(Z281,'4.Criterios'!$H$7:$J$8,3,0),"")</f>
        <v/>
      </c>
      <c r="AB281" s="18" t="str">
        <f>IFERROR(VLOOKUP(Y281,Niveles!$H$25:$I$27,2,0),"")</f>
        <v/>
      </c>
      <c r="AC281" s="333"/>
      <c r="AD281" s="333"/>
      <c r="AE281" s="25"/>
      <c r="AF281" s="25"/>
      <c r="AG281" s="25"/>
      <c r="AH281" s="26" t="str">
        <f>IFERROR(VLOOKUP(AI281,'4.Criterios'!$C$4:$E$8,3,1),"")</f>
        <v/>
      </c>
      <c r="AI281" s="127" t="str">
        <f>IFERROR(IF(AB281="Probabilidad",(AI280*(1-AA281)),IF(AB281="Impacto",AI280,"")),"")</f>
        <v/>
      </c>
      <c r="AJ281" s="26" t="str">
        <f>IFERROR(VLOOKUP(AK281,'4.Criterios'!$C$12:$E$16,3,1),"")</f>
        <v/>
      </c>
      <c r="AK281" s="27" t="str">
        <f>IFERROR(IF(AB281="Impacto",(AK280*(1-AA281)),IF(AB281="Probabilidad",AK280,"")),"")</f>
        <v/>
      </c>
      <c r="AL281" s="26" t="str">
        <f>IFERROR(VLOOKUP(CONCATENATE(AH281,AJ281),Niveles!$B$3:$E$27,4,0),"")</f>
        <v/>
      </c>
      <c r="AM281" s="296"/>
      <c r="AN281" s="330"/>
      <c r="AO281" s="287"/>
      <c r="AP281" s="330"/>
      <c r="AQ281" s="296"/>
      <c r="AR281" s="296"/>
      <c r="AS281" s="25"/>
      <c r="AT281" s="192"/>
      <c r="AU281" s="192"/>
      <c r="AV281" s="132"/>
      <c r="AW281" s="133"/>
      <c r="AX281" s="34"/>
      <c r="AY281" s="42"/>
      <c r="AZ281" s="37"/>
      <c r="BA281" s="34"/>
      <c r="BB281" s="25"/>
      <c r="BC281" s="133"/>
      <c r="BD281" s="34"/>
      <c r="BE281" s="42"/>
      <c r="BF281" s="37"/>
      <c r="BG281" s="34"/>
      <c r="BH281" s="28"/>
    </row>
    <row r="282" spans="1:60" ht="95.45" customHeight="1" x14ac:dyDescent="0.25">
      <c r="A282" s="334" t="s">
        <v>65</v>
      </c>
      <c r="B282" s="337">
        <v>57</v>
      </c>
      <c r="C282" s="300" t="s">
        <v>220</v>
      </c>
      <c r="D282" s="340" t="s">
        <v>637</v>
      </c>
      <c r="E282" s="282" t="s">
        <v>232</v>
      </c>
      <c r="F282" s="282" t="s">
        <v>638</v>
      </c>
      <c r="G282" s="14" t="s">
        <v>639</v>
      </c>
      <c r="H282" s="282" t="str">
        <f>+CONCATENATE(E282," de la ",D282)</f>
        <v>pérdida de disponibilidad de la Nube Institucional</v>
      </c>
      <c r="I282" s="343" t="str">
        <f>IF(F282&lt;&gt;"","Las vulnerabilidades de la columna anterior, pueden facilitar "&amp;F282&amp;" generando "&amp;E282&amp;" de "&amp;D282,"")</f>
        <v>Las vulnerabilidades de la columna anterior, pueden facilitar Falla en el hardware y software generando pérdida de disponibilidad de Nube Institucional</v>
      </c>
      <c r="J282" s="300" t="s">
        <v>348</v>
      </c>
      <c r="K282" s="288">
        <v>8760</v>
      </c>
      <c r="L282" s="288" t="s">
        <v>224</v>
      </c>
      <c r="M282" s="300" t="s">
        <v>194</v>
      </c>
      <c r="N282" s="291" t="s">
        <v>321</v>
      </c>
      <c r="O282" s="294" t="str">
        <f>IFERROR(VLOOKUP(P282,'4.Criterios'!$D$4:$E$8,2,0),"")</f>
        <v>Muy Alta</v>
      </c>
      <c r="P282" s="297">
        <f>IF(K282&lt;&gt;"",VLOOKUP(K282,'4.Criterios'!$A$4:$E$8,4,1),"")</f>
        <v>1</v>
      </c>
      <c r="Q282" s="285" t="str">
        <f>IFERROR(VLOOKUP(R282,'4.Criterios'!$D$12:$E$16,2,0),"")</f>
        <v>Mayor</v>
      </c>
      <c r="R282" s="297">
        <f>IFERROR(IF(M282='4.Criterios'!$A$10,VLOOKUP(N282,'4.Criterios'!$A$12:$E$16,4,0),IF(M282='4.Criterios'!$B$10,VLOOKUP(N282,'4.Criterios'!$B$12:$E$16,3,0),"")),)</f>
        <v>0.8</v>
      </c>
      <c r="S282" s="294" t="str">
        <f>IFERROR(VLOOKUP(CONCATENATE(O282,Q282),Niveles!$B$3:$E$27,4,0),"")</f>
        <v>Alto</v>
      </c>
      <c r="T282" s="294">
        <f>IFERROR(VLOOKUP(CONCATENATE(O282,Q282),Niveles!$B$3:$F$27,5,0),"")</f>
        <v>20</v>
      </c>
      <c r="U282" s="10">
        <v>1</v>
      </c>
      <c r="V282" s="180" t="s">
        <v>633</v>
      </c>
      <c r="W282" s="180" t="s">
        <v>906</v>
      </c>
      <c r="X282" s="180" t="s">
        <v>640</v>
      </c>
      <c r="Y282" s="8" t="s">
        <v>38</v>
      </c>
      <c r="Z282" s="8" t="s">
        <v>199</v>
      </c>
      <c r="AA282" s="9">
        <f>IFERROR(VLOOKUP(Y282,'4.Criterios'!$H$4:$J$6,3,0)+VLOOKUP(Z282,'4.Criterios'!$H$7:$J$8,3,0),"")</f>
        <v>0.4</v>
      </c>
      <c r="AB282" s="10" t="str">
        <f>IFERROR(VLOOKUP(Y282,Niveles!$H$25:$I$27,2,0),"")</f>
        <v>Probabilidad</v>
      </c>
      <c r="AC282" s="331">
        <f ca="1">IFERROR(P282-AN282,"")</f>
        <v>0.64</v>
      </c>
      <c r="AD282" s="331">
        <f ca="1">IFERROR(R282-AP282,"")</f>
        <v>0</v>
      </c>
      <c r="AE282" s="8" t="s">
        <v>246</v>
      </c>
      <c r="AF282" s="8" t="s">
        <v>216</v>
      </c>
      <c r="AG282" s="8" t="s">
        <v>202</v>
      </c>
      <c r="AH282" s="11" t="str">
        <f>IFERROR(VLOOKUP(AI282,'4.Criterios'!$C$4:$E$8,3,1),"")</f>
        <v>Media</v>
      </c>
      <c r="AI282" s="125">
        <f>IFERROR(IF(AB282="Probabilidad",(P282*(1-AA282)),IF(AB282="Impacto",P282,"")),"")</f>
        <v>0.6</v>
      </c>
      <c r="AJ282" s="11" t="str">
        <f>IFERROR(VLOOKUP(AK282,'4.Criterios'!$C$12:$E$16,3,1),"")</f>
        <v>Mayor</v>
      </c>
      <c r="AK282" s="12">
        <f>IFERROR(IF(AB282="Impacto",(R282*(1-AA282)),IF(AB282="Probabilidad",R282,"")),"")</f>
        <v>0.8</v>
      </c>
      <c r="AL282" s="11" t="str">
        <f>IFERROR(VLOOKUP(CONCATENATE(AH282,AJ282),Niveles!$B$3:$E$27,4,0),"")</f>
        <v>Alto</v>
      </c>
      <c r="AM282" s="294" t="str">
        <f ca="1">OFFSET(AH281,6-COUNTBLANK(AH282:AH287),0,1,1)</f>
        <v>Baja</v>
      </c>
      <c r="AN282" s="328">
        <f ca="1">OFFSET(AI281,6-COUNTBLANK(AI282:AI287),0,1,1)</f>
        <v>0.36</v>
      </c>
      <c r="AO282" s="285" t="str">
        <f ca="1">OFFSET(AJ281,6-COUNTBLANK(AJ282:AJ287),0,1,1)</f>
        <v>Mayor</v>
      </c>
      <c r="AP282" s="328">
        <f ca="1">OFFSET(AK281,6-COUNTBLANK(AK282:AK287),0,1,1)</f>
        <v>0.8</v>
      </c>
      <c r="AQ282" s="294" t="str">
        <f ca="1">OFFSET(AL281,6-COUNTBLANK(AL282:AL287),0,1,1)</f>
        <v>Alto</v>
      </c>
      <c r="AR282" s="294">
        <f ca="1">IFERROR(VLOOKUP(CONCATENATE(AM282,AO282),Niveles!$B$3:$F$27,5,0),"")</f>
        <v>16</v>
      </c>
      <c r="AS282" s="8" t="s">
        <v>203</v>
      </c>
      <c r="AT282" s="181" t="s">
        <v>641</v>
      </c>
      <c r="AU282" s="181" t="s">
        <v>642</v>
      </c>
      <c r="AV282" s="128">
        <v>45015</v>
      </c>
      <c r="AW282" s="129"/>
      <c r="AX282" s="187"/>
      <c r="AY282" s="43"/>
      <c r="AZ282" s="184"/>
      <c r="BA282" s="231"/>
      <c r="BB282" s="181"/>
      <c r="BC282" s="129"/>
      <c r="BD282" s="32"/>
      <c r="BE282" s="43"/>
      <c r="BF282" s="35"/>
      <c r="BG282" s="32"/>
      <c r="BH282" s="13"/>
    </row>
    <row r="283" spans="1:60" ht="75.599999999999994" customHeight="1" x14ac:dyDescent="0.25">
      <c r="A283" s="335"/>
      <c r="B283" s="338"/>
      <c r="C283" s="301"/>
      <c r="D283" s="341"/>
      <c r="E283" s="283"/>
      <c r="F283" s="283"/>
      <c r="G283" s="14"/>
      <c r="H283" s="283"/>
      <c r="I283" s="344"/>
      <c r="J283" s="301"/>
      <c r="K283" s="289"/>
      <c r="L283" s="289"/>
      <c r="M283" s="301"/>
      <c r="N283" s="292"/>
      <c r="O283" s="295"/>
      <c r="P283" s="298"/>
      <c r="Q283" s="286"/>
      <c r="R283" s="298"/>
      <c r="S283" s="295"/>
      <c r="T283" s="295"/>
      <c r="U283" s="18">
        <v>2</v>
      </c>
      <c r="V283" s="22" t="s">
        <v>642</v>
      </c>
      <c r="W283" s="22" t="s">
        <v>641</v>
      </c>
      <c r="X283" s="22" t="s">
        <v>907</v>
      </c>
      <c r="Y283" s="16" t="s">
        <v>38</v>
      </c>
      <c r="Z283" s="16" t="s">
        <v>199</v>
      </c>
      <c r="AA283" s="17">
        <f>IFERROR(VLOOKUP(Y283,'4.Criterios'!$H$4:$J$6,3,0)+VLOOKUP(Z283,'4.Criterios'!$H$7:$J$8,3,0),"")</f>
        <v>0.4</v>
      </c>
      <c r="AB283" s="18" t="str">
        <f>IFERROR(VLOOKUP(Y283,Niveles!$H$25:$I$27,2,0),"")</f>
        <v>Probabilidad</v>
      </c>
      <c r="AC283" s="332"/>
      <c r="AD283" s="332"/>
      <c r="AE283" s="16" t="s">
        <v>200</v>
      </c>
      <c r="AF283" s="16" t="s">
        <v>216</v>
      </c>
      <c r="AG283" s="16" t="s">
        <v>247</v>
      </c>
      <c r="AH283" s="19" t="str">
        <f>IFERROR(VLOOKUP(AI283,'4.Criterios'!$C$4:$E$8,3,1),"")</f>
        <v>Baja</v>
      </c>
      <c r="AI283" s="126">
        <f>IFERROR(IF(AB283="Probabilidad",(AI282*(1-AA283)),IF(AB283="Impacto",AI282,"")),"")</f>
        <v>0.36</v>
      </c>
      <c r="AJ283" s="19" t="str">
        <f>IFERROR(VLOOKUP(AK283,'4.Criterios'!$C$12:$E$16,3,1),"")</f>
        <v>Mayor</v>
      </c>
      <c r="AK283" s="20">
        <f>IFERROR(IF(AB283="Impacto",(AK282*(1-AA283)),IF(AB283="Probabilidad",AK282,"")),"")</f>
        <v>0.8</v>
      </c>
      <c r="AL283" s="19" t="str">
        <f>IFERROR(VLOOKUP(CONCATENATE(AH283,AJ283),Niveles!$B$3:$E$27,4,0),"")</f>
        <v>Alto</v>
      </c>
      <c r="AM283" s="295"/>
      <c r="AN283" s="329"/>
      <c r="AO283" s="286"/>
      <c r="AP283" s="329"/>
      <c r="AQ283" s="295"/>
      <c r="AR283" s="295"/>
      <c r="AS283" s="16"/>
      <c r="AT283" s="182"/>
      <c r="AU283" s="182"/>
      <c r="AV283" s="130"/>
      <c r="AW283" s="131"/>
      <c r="AX283" s="33"/>
      <c r="AY283" s="41"/>
      <c r="AZ283" s="36"/>
      <c r="BA283" s="226"/>
      <c r="BB283" s="223"/>
      <c r="BC283" s="131"/>
      <c r="BD283" s="33"/>
      <c r="BE283" s="41"/>
      <c r="BF283" s="36"/>
      <c r="BG283" s="33"/>
      <c r="BH283" s="21"/>
    </row>
    <row r="284" spans="1:60" ht="14.1" customHeight="1" x14ac:dyDescent="0.25">
      <c r="A284" s="335"/>
      <c r="B284" s="338"/>
      <c r="C284" s="301"/>
      <c r="D284" s="341"/>
      <c r="E284" s="283"/>
      <c r="F284" s="283"/>
      <c r="G284" s="14"/>
      <c r="H284" s="283"/>
      <c r="I284" s="344"/>
      <c r="J284" s="301"/>
      <c r="K284" s="289"/>
      <c r="L284" s="289"/>
      <c r="M284" s="301"/>
      <c r="N284" s="292"/>
      <c r="O284" s="295"/>
      <c r="P284" s="298"/>
      <c r="Q284" s="286"/>
      <c r="R284" s="298"/>
      <c r="S284" s="295"/>
      <c r="T284" s="295"/>
      <c r="U284" s="18">
        <v>3</v>
      </c>
      <c r="V284" s="22"/>
      <c r="W284" s="22"/>
      <c r="X284" s="22"/>
      <c r="Y284" s="16"/>
      <c r="Z284" s="16"/>
      <c r="AA284" s="17" t="str">
        <f>IFERROR(VLOOKUP(Y284,'4.Criterios'!$H$4:$J$6,3,0)+VLOOKUP(Z284,'4.Criterios'!$H$7:$J$8,3,0),"")</f>
        <v/>
      </c>
      <c r="AB284" s="18" t="str">
        <f>IFERROR(VLOOKUP(Y284,Niveles!$H$25:$I$27,2,0),"")</f>
        <v/>
      </c>
      <c r="AC284" s="332"/>
      <c r="AD284" s="332"/>
      <c r="AE284" s="16"/>
      <c r="AF284" s="16"/>
      <c r="AG284" s="16"/>
      <c r="AH284" s="19" t="str">
        <f>IFERROR(VLOOKUP(AI284,'4.Criterios'!$C$4:$E$8,3,1),"")</f>
        <v/>
      </c>
      <c r="AI284" s="126" t="str">
        <f>IFERROR(IF(AB284="Probabilidad",(AI283*(1-AA284)),IF(AB284="Impacto",AI283,"")),"")</f>
        <v/>
      </c>
      <c r="AJ284" s="19" t="str">
        <f>IFERROR(VLOOKUP(AK284,'4.Criterios'!$C$12:$E$16,3,1),"")</f>
        <v/>
      </c>
      <c r="AK284" s="20" t="str">
        <f>IFERROR(IF(AB284="Impacto",(AK283*(1-AA284)),IF(AB284="Probabilidad",AK283,"")),"")</f>
        <v/>
      </c>
      <c r="AL284" s="19" t="str">
        <f>IFERROR(VLOOKUP(CONCATENATE(AH284,AJ284),Niveles!$B$3:$E$27,4,0),"")</f>
        <v/>
      </c>
      <c r="AM284" s="295"/>
      <c r="AN284" s="329"/>
      <c r="AO284" s="286"/>
      <c r="AP284" s="329"/>
      <c r="AQ284" s="295"/>
      <c r="AR284" s="295"/>
      <c r="AS284" s="16"/>
      <c r="AT284" s="182"/>
      <c r="AU284" s="182"/>
      <c r="AV284" s="130"/>
      <c r="AW284" s="131"/>
      <c r="AX284" s="33"/>
      <c r="AY284" s="41"/>
      <c r="AZ284" s="36"/>
      <c r="BA284" s="33"/>
      <c r="BB284" s="16"/>
      <c r="BC284" s="131"/>
      <c r="BD284" s="33"/>
      <c r="BE284" s="41"/>
      <c r="BF284" s="36"/>
      <c r="BG284" s="33"/>
      <c r="BH284" s="21"/>
    </row>
    <row r="285" spans="1:60" ht="14.1" customHeight="1" x14ac:dyDescent="0.25">
      <c r="A285" s="335"/>
      <c r="B285" s="338"/>
      <c r="C285" s="301"/>
      <c r="D285" s="341"/>
      <c r="E285" s="283"/>
      <c r="F285" s="283"/>
      <c r="G285" s="14"/>
      <c r="H285" s="283"/>
      <c r="I285" s="344"/>
      <c r="J285" s="301"/>
      <c r="K285" s="289"/>
      <c r="L285" s="289"/>
      <c r="M285" s="301"/>
      <c r="N285" s="292"/>
      <c r="O285" s="295"/>
      <c r="P285" s="298"/>
      <c r="Q285" s="286"/>
      <c r="R285" s="298"/>
      <c r="S285" s="295"/>
      <c r="T285" s="295"/>
      <c r="U285" s="18">
        <v>4</v>
      </c>
      <c r="V285" s="22"/>
      <c r="W285" s="22"/>
      <c r="X285" s="22"/>
      <c r="Y285" s="16"/>
      <c r="Z285" s="16"/>
      <c r="AA285" s="17" t="str">
        <f>IFERROR(VLOOKUP(Y285,'4.Criterios'!$H$4:$J$6,3,0)+VLOOKUP(Z285,'4.Criterios'!$H$7:$J$8,3,0),"")</f>
        <v/>
      </c>
      <c r="AB285" s="18" t="str">
        <f>IFERROR(VLOOKUP(Y285,Niveles!$H$25:$I$27,2,0),"")</f>
        <v/>
      </c>
      <c r="AC285" s="332"/>
      <c r="AD285" s="332"/>
      <c r="AE285" s="16"/>
      <c r="AF285" s="16"/>
      <c r="AG285" s="16"/>
      <c r="AH285" s="19" t="str">
        <f>IFERROR(VLOOKUP(AI285,'4.Criterios'!$C$4:$E$8,3,1),"")</f>
        <v/>
      </c>
      <c r="AI285" s="126" t="str">
        <f>IFERROR(IF(AB285="Probabilidad",(AI284*(1-AA285)),IF(AB285="Impacto",AI284,"")),"")</f>
        <v/>
      </c>
      <c r="AJ285" s="19" t="str">
        <f>IFERROR(VLOOKUP(AK285,'4.Criterios'!$C$12:$E$16,3,1),"")</f>
        <v/>
      </c>
      <c r="AK285" s="20" t="str">
        <f>IFERROR(IF(AB285="Impacto",(AK284*(1-AA285)),IF(AB285="Probabilidad",AK284,"")),"")</f>
        <v/>
      </c>
      <c r="AL285" s="19" t="str">
        <f>IFERROR(VLOOKUP(CONCATENATE(AH285,AJ285),Niveles!$B$3:$E$27,4,0),"")</f>
        <v/>
      </c>
      <c r="AM285" s="295"/>
      <c r="AN285" s="329"/>
      <c r="AO285" s="286"/>
      <c r="AP285" s="329"/>
      <c r="AQ285" s="295"/>
      <c r="AR285" s="295"/>
      <c r="AS285" s="16"/>
      <c r="AT285" s="182"/>
      <c r="AU285" s="182"/>
      <c r="AV285" s="130"/>
      <c r="AW285" s="131"/>
      <c r="AX285" s="33"/>
      <c r="AY285" s="41"/>
      <c r="AZ285" s="36"/>
      <c r="BA285" s="33"/>
      <c r="BB285" s="16"/>
      <c r="BC285" s="131"/>
      <c r="BD285" s="33"/>
      <c r="BE285" s="41"/>
      <c r="BF285" s="36"/>
      <c r="BG285" s="33"/>
      <c r="BH285" s="21"/>
    </row>
    <row r="286" spans="1:60" ht="14.1" customHeight="1" x14ac:dyDescent="0.25">
      <c r="A286" s="335"/>
      <c r="B286" s="338"/>
      <c r="C286" s="301"/>
      <c r="D286" s="341"/>
      <c r="E286" s="283"/>
      <c r="F286" s="283"/>
      <c r="G286" s="14"/>
      <c r="H286" s="283"/>
      <c r="I286" s="344"/>
      <c r="J286" s="301"/>
      <c r="K286" s="289"/>
      <c r="L286" s="289"/>
      <c r="M286" s="301"/>
      <c r="N286" s="292"/>
      <c r="O286" s="295"/>
      <c r="P286" s="298"/>
      <c r="Q286" s="286"/>
      <c r="R286" s="298"/>
      <c r="S286" s="295"/>
      <c r="T286" s="295"/>
      <c r="U286" s="18">
        <v>5</v>
      </c>
      <c r="V286" s="219"/>
      <c r="W286" s="22"/>
      <c r="X286" s="22"/>
      <c r="Y286" s="16"/>
      <c r="Z286" s="16"/>
      <c r="AA286" s="17" t="str">
        <f>IFERROR(VLOOKUP(Y286,'4.Criterios'!$H$4:$J$6,3,0)+VLOOKUP(Z286,'4.Criterios'!$H$7:$J$8,3,0),"")</f>
        <v/>
      </c>
      <c r="AB286" s="18" t="str">
        <f>IFERROR(VLOOKUP(Y286,Niveles!$H$25:$I$27,2,0),"")</f>
        <v/>
      </c>
      <c r="AC286" s="332"/>
      <c r="AD286" s="332"/>
      <c r="AE286" s="16"/>
      <c r="AF286" s="16"/>
      <c r="AG286" s="16"/>
      <c r="AH286" s="19" t="str">
        <f>IFERROR(VLOOKUP(AI286,'4.Criterios'!$C$4:$E$8,3,1),"")</f>
        <v/>
      </c>
      <c r="AI286" s="126" t="str">
        <f>IFERROR(IF(AB286="Probabilidad",(AI285*(1-AA286)),IF(AB286="Impacto",AI285,"")),"")</f>
        <v/>
      </c>
      <c r="AJ286" s="19" t="str">
        <f>IFERROR(VLOOKUP(AK286,'4.Criterios'!$C$12:$E$16,3,1),"")</f>
        <v/>
      </c>
      <c r="AK286" s="20" t="str">
        <f>IFERROR(IF(AB286="Impacto",(AK285*(1-AA286)),IF(AB286="Probabilidad",AK285,"")),"")</f>
        <v/>
      </c>
      <c r="AL286" s="19" t="str">
        <f>IFERROR(VLOOKUP(CONCATENATE(AH286,AJ286),Niveles!$B$3:$E$27,4,0),"")</f>
        <v/>
      </c>
      <c r="AM286" s="295"/>
      <c r="AN286" s="329"/>
      <c r="AO286" s="286"/>
      <c r="AP286" s="329"/>
      <c r="AQ286" s="295"/>
      <c r="AR286" s="295"/>
      <c r="AS286" s="16"/>
      <c r="AT286" s="182"/>
      <c r="AU286" s="182"/>
      <c r="AV286" s="130"/>
      <c r="AW286" s="131"/>
      <c r="AX286" s="33"/>
      <c r="AY286" s="41"/>
      <c r="AZ286" s="36"/>
      <c r="BA286" s="33"/>
      <c r="BB286" s="16"/>
      <c r="BC286" s="131"/>
      <c r="BD286" s="33"/>
      <c r="BE286" s="41"/>
      <c r="BF286" s="36"/>
      <c r="BG286" s="33"/>
      <c r="BH286" s="21"/>
    </row>
    <row r="287" spans="1:60" ht="14.45" customHeight="1" thickBot="1" x14ac:dyDescent="0.3">
      <c r="A287" s="336"/>
      <c r="B287" s="339"/>
      <c r="C287" s="302"/>
      <c r="D287" s="342"/>
      <c r="E287" s="284"/>
      <c r="F287" s="284"/>
      <c r="G287" s="23"/>
      <c r="H287" s="284"/>
      <c r="I287" s="345"/>
      <c r="J287" s="302"/>
      <c r="K287" s="290"/>
      <c r="L287" s="290"/>
      <c r="M287" s="302"/>
      <c r="N287" s="293"/>
      <c r="O287" s="296"/>
      <c r="P287" s="299"/>
      <c r="Q287" s="287"/>
      <c r="R287" s="299"/>
      <c r="S287" s="296"/>
      <c r="T287" s="296"/>
      <c r="U287" s="52">
        <v>6</v>
      </c>
      <c r="V287" s="183"/>
      <c r="W287" s="183"/>
      <c r="X287" s="183"/>
      <c r="Y287" s="25"/>
      <c r="Z287" s="25"/>
      <c r="AA287" s="17" t="str">
        <f>IFERROR(VLOOKUP(Y287,'4.Criterios'!$H$4:$J$6,3,0)+VLOOKUP(Z287,'4.Criterios'!$H$7:$J$8,3,0),"")</f>
        <v/>
      </c>
      <c r="AB287" s="18" t="str">
        <f>IFERROR(VLOOKUP(Y287,Niveles!$H$25:$I$27,2,0),"")</f>
        <v/>
      </c>
      <c r="AC287" s="333"/>
      <c r="AD287" s="333"/>
      <c r="AE287" s="25"/>
      <c r="AF287" s="25"/>
      <c r="AG287" s="25"/>
      <c r="AH287" s="26" t="str">
        <f>IFERROR(VLOOKUP(AI287,'4.Criterios'!$C$4:$E$8,3,1),"")</f>
        <v/>
      </c>
      <c r="AI287" s="127" t="str">
        <f>IFERROR(IF(AB287="Probabilidad",(AI286*(1-AA287)),IF(AB287="Impacto",AI286,"")),"")</f>
        <v/>
      </c>
      <c r="AJ287" s="26" t="str">
        <f>IFERROR(VLOOKUP(AK287,'4.Criterios'!$C$12:$E$16,3,1),"")</f>
        <v/>
      </c>
      <c r="AK287" s="27" t="str">
        <f>IFERROR(IF(AB287="Impacto",(AK286*(1-AA287)),IF(AB287="Probabilidad",AK286,"")),"")</f>
        <v/>
      </c>
      <c r="AL287" s="26" t="str">
        <f>IFERROR(VLOOKUP(CONCATENATE(AH287,AJ287),Niveles!$B$3:$E$27,4,0),"")</f>
        <v/>
      </c>
      <c r="AM287" s="296"/>
      <c r="AN287" s="330"/>
      <c r="AO287" s="287"/>
      <c r="AP287" s="330"/>
      <c r="AQ287" s="296"/>
      <c r="AR287" s="296"/>
      <c r="AS287" s="25"/>
      <c r="AT287" s="192"/>
      <c r="AU287" s="192"/>
      <c r="AV287" s="132"/>
      <c r="AW287" s="133"/>
      <c r="AX287" s="34"/>
      <c r="AY287" s="42"/>
      <c r="AZ287" s="37"/>
      <c r="BA287" s="34"/>
      <c r="BB287" s="25"/>
      <c r="BC287" s="133"/>
      <c r="BD287" s="34"/>
      <c r="BE287" s="42"/>
      <c r="BF287" s="37"/>
      <c r="BG287" s="34"/>
      <c r="BH287" s="28"/>
    </row>
    <row r="288" spans="1:60" ht="104.1" customHeight="1" x14ac:dyDescent="0.25">
      <c r="A288" s="334" t="s">
        <v>65</v>
      </c>
      <c r="B288" s="337">
        <v>58</v>
      </c>
      <c r="C288" s="300" t="s">
        <v>220</v>
      </c>
      <c r="D288" s="346" t="s">
        <v>643</v>
      </c>
      <c r="E288" s="282" t="s">
        <v>190</v>
      </c>
      <c r="F288" s="282" t="s">
        <v>908</v>
      </c>
      <c r="G288" s="14" t="s">
        <v>644</v>
      </c>
      <c r="H288" s="282" t="str">
        <f>+CONCATENATE(E288," de la ",D288)</f>
        <v>pérdida de integridad de la Página emisora</v>
      </c>
      <c r="I288" s="343" t="str">
        <f>IF(F288&lt;&gt;"","Las vulnerabilidades de la columna anterior, pueden facilitar "&amp;F288&amp;" generando "&amp;E288&amp;" de "&amp;D288,"")</f>
        <v>Las vulnerabilidades de la columna anterior, pueden facilitar Ataques cibernéticos generando pérdida de integridad de Página emisora</v>
      </c>
      <c r="J288" s="300" t="s">
        <v>235</v>
      </c>
      <c r="K288" s="288">
        <v>2100</v>
      </c>
      <c r="L288" s="288" t="s">
        <v>224</v>
      </c>
      <c r="M288" s="300" t="s">
        <v>194</v>
      </c>
      <c r="N288" s="291" t="s">
        <v>195</v>
      </c>
      <c r="O288" s="294" t="str">
        <f>IFERROR(VLOOKUP(P288,'4.Criterios'!$D$4:$E$8,2,0),"")</f>
        <v>Alta</v>
      </c>
      <c r="P288" s="297">
        <f>IF(K288&lt;&gt;"",VLOOKUP(K288,'4.Criterios'!$A$4:$E$8,4,1),"")</f>
        <v>0.8</v>
      </c>
      <c r="Q288" s="285" t="str">
        <f>IFERROR(VLOOKUP(R288,'4.Criterios'!$D$12:$E$16,2,0),"")</f>
        <v>Catastrófico</v>
      </c>
      <c r="R288" s="297">
        <f>IFERROR(IF(M288='4.Criterios'!$A$10,VLOOKUP(N288,'4.Criterios'!$A$12:$E$16,4,0),IF(M288='4.Criterios'!$B$10,VLOOKUP(N288,'4.Criterios'!$B$12:$E$16,3,0),"")),)</f>
        <v>1</v>
      </c>
      <c r="S288" s="294" t="str">
        <f>IFERROR(VLOOKUP(CONCATENATE(O288,Q288),Niveles!$B$3:$E$27,4,0),"")</f>
        <v>Extremo</v>
      </c>
      <c r="T288" s="294">
        <f>IFERROR(VLOOKUP(CONCATENATE(O288,Q288),Niveles!$B$3:$F$27,5,0),"")</f>
        <v>24</v>
      </c>
      <c r="U288" s="10">
        <v>1</v>
      </c>
      <c r="V288" s="180" t="s">
        <v>243</v>
      </c>
      <c r="W288" s="180" t="s">
        <v>645</v>
      </c>
      <c r="X288" s="180" t="s">
        <v>909</v>
      </c>
      <c r="Y288" s="8" t="s">
        <v>38</v>
      </c>
      <c r="Z288" s="8" t="s">
        <v>199</v>
      </c>
      <c r="AA288" s="9">
        <f>IFERROR(VLOOKUP(Y288,'4.Criterios'!$H$4:$J$6,3,0)+VLOOKUP(Z288,'4.Criterios'!$H$7:$J$8,3,0),"")</f>
        <v>0.4</v>
      </c>
      <c r="AB288" s="10" t="str">
        <f>IFERROR(VLOOKUP(Y288,Niveles!$H$25:$I$27,2,0),"")</f>
        <v>Probabilidad</v>
      </c>
      <c r="AC288" s="331">
        <f ca="1">IFERROR(P288-AN288,"")</f>
        <v>0.32000000000000006</v>
      </c>
      <c r="AD288" s="331">
        <f ca="1">IFERROR(R288-AP288,"")</f>
        <v>0</v>
      </c>
      <c r="AE288" s="8" t="s">
        <v>246</v>
      </c>
      <c r="AF288" s="8" t="s">
        <v>216</v>
      </c>
      <c r="AG288" s="8" t="s">
        <v>247</v>
      </c>
      <c r="AH288" s="11" t="str">
        <f>IFERROR(VLOOKUP(AI288,'4.Criterios'!$C$4:$E$8,3,1),"")</f>
        <v>Media</v>
      </c>
      <c r="AI288" s="125">
        <f>IFERROR(IF(AB288="Probabilidad",(P288*(1-AA288)),IF(AB288="Impacto",P288,"")),"")</f>
        <v>0.48</v>
      </c>
      <c r="AJ288" s="11" t="str">
        <f>IFERROR(VLOOKUP(AK288,'4.Criterios'!$C$12:$E$16,3,1),"")</f>
        <v>Catastrófico</v>
      </c>
      <c r="AK288" s="12">
        <f>IFERROR(IF(AB288="Impacto",(R288*(1-AA288)),IF(AB288="Probabilidad",R288,"")),"")</f>
        <v>1</v>
      </c>
      <c r="AL288" s="11" t="str">
        <f>IFERROR(VLOOKUP(CONCATENATE(AH288,AJ288),Niveles!$B$3:$E$27,4,0),"")</f>
        <v>Extremo</v>
      </c>
      <c r="AM288" s="294" t="str">
        <f ca="1">OFFSET(AH287,6-COUNTBLANK(AH288:AH293),0,1,1)</f>
        <v>Media</v>
      </c>
      <c r="AN288" s="328">
        <f ca="1">OFFSET(AI287,6-COUNTBLANK(AI288:AI293),0,1,1)</f>
        <v>0.48</v>
      </c>
      <c r="AO288" s="285" t="str">
        <f ca="1">OFFSET(AJ287,6-COUNTBLANK(AJ288:AJ293),0,1,1)</f>
        <v>Catastrófico</v>
      </c>
      <c r="AP288" s="328">
        <f ca="1">OFFSET(AK287,6-COUNTBLANK(AK288:AK293),0,1,1)</f>
        <v>1</v>
      </c>
      <c r="AQ288" s="294" t="str">
        <f ca="1">OFFSET(AL287,6-COUNTBLANK(AL288:AL293),0,1,1)</f>
        <v>Extremo</v>
      </c>
      <c r="AR288" s="294">
        <f ca="1">IFERROR(VLOOKUP(CONCATENATE(AM288,AO288),Niveles!$B$3:$F$27,5,0),"")</f>
        <v>23</v>
      </c>
      <c r="AS288" s="217" t="s">
        <v>203</v>
      </c>
      <c r="AT288" s="223" t="s">
        <v>646</v>
      </c>
      <c r="AU288" s="223" t="s">
        <v>647</v>
      </c>
      <c r="AV288" s="224">
        <v>45015</v>
      </c>
      <c r="AW288" s="129"/>
      <c r="AX288" s="32"/>
      <c r="AY288" s="43"/>
      <c r="AZ288" s="35"/>
      <c r="BA288" s="32"/>
      <c r="BB288" s="181"/>
      <c r="BC288" s="129"/>
      <c r="BD288" s="32"/>
      <c r="BE288" s="43"/>
      <c r="BF288" s="35"/>
      <c r="BG288" s="32"/>
      <c r="BH288" s="13"/>
    </row>
    <row r="289" spans="1:86" ht="104.25" customHeight="1" x14ac:dyDescent="0.25">
      <c r="A289" s="335"/>
      <c r="B289" s="338"/>
      <c r="C289" s="301"/>
      <c r="D289" s="347"/>
      <c r="E289" s="283"/>
      <c r="F289" s="283"/>
      <c r="G289" s="14" t="s">
        <v>648</v>
      </c>
      <c r="H289" s="283"/>
      <c r="I289" s="344"/>
      <c r="J289" s="301"/>
      <c r="K289" s="289"/>
      <c r="L289" s="289"/>
      <c r="M289" s="301"/>
      <c r="N289" s="292"/>
      <c r="O289" s="295"/>
      <c r="P289" s="298"/>
      <c r="Q289" s="286"/>
      <c r="R289" s="298"/>
      <c r="S289" s="295"/>
      <c r="T289" s="295"/>
      <c r="U289" s="18">
        <v>2</v>
      </c>
      <c r="V289" s="22"/>
      <c r="W289" s="22"/>
      <c r="X289" s="22"/>
      <c r="Y289" s="16"/>
      <c r="Z289" s="16"/>
      <c r="AA289" s="17"/>
      <c r="AB289" s="18"/>
      <c r="AC289" s="332"/>
      <c r="AD289" s="332"/>
      <c r="AE289" s="16"/>
      <c r="AF289" s="16"/>
      <c r="AG289" s="16"/>
      <c r="AH289" s="19" t="str">
        <f>IFERROR(VLOOKUP(AI289,'4.Criterios'!$C$4:$E$8,3,1),"")</f>
        <v/>
      </c>
      <c r="AI289" s="126" t="str">
        <f>IFERROR(IF(AB289="Probabilidad",(AI288*(1-AA289)),IF(AB289="Impacto",AI288,"")),"")</f>
        <v/>
      </c>
      <c r="AJ289" s="19" t="str">
        <f>IFERROR(VLOOKUP(AK289,'4.Criterios'!$C$12:$E$16,3,1),"")</f>
        <v/>
      </c>
      <c r="AK289" s="20" t="str">
        <f>IFERROR(IF(AB289="Impacto",(AK288*(1-AA289)),IF(AB289="Probabilidad",AK288,"")),"")</f>
        <v/>
      </c>
      <c r="AL289" s="19" t="str">
        <f>IFERROR(VLOOKUP(CONCATENATE(AH289,AJ289),Niveles!$B$3:$E$27,4,0),"")</f>
        <v/>
      </c>
      <c r="AM289" s="295"/>
      <c r="AN289" s="329"/>
      <c r="AO289" s="286"/>
      <c r="AP289" s="329"/>
      <c r="AQ289" s="295"/>
      <c r="AR289" s="295"/>
      <c r="AS289" s="16" t="s">
        <v>203</v>
      </c>
      <c r="AT289" s="182" t="s">
        <v>649</v>
      </c>
      <c r="AU289" s="182" t="s">
        <v>272</v>
      </c>
      <c r="AV289" s="130">
        <v>45290</v>
      </c>
      <c r="AW289" s="131"/>
      <c r="AX289" s="229"/>
      <c r="AY289" s="41"/>
      <c r="AZ289" s="36"/>
      <c r="BA289" s="33"/>
      <c r="BB289" s="16"/>
      <c r="BC289" s="131"/>
      <c r="BD289" s="33"/>
      <c r="BE289" s="41"/>
      <c r="BF289" s="36"/>
      <c r="BG289" s="33"/>
      <c r="BH289" s="21"/>
    </row>
    <row r="290" spans="1:86" x14ac:dyDescent="0.25">
      <c r="A290" s="335"/>
      <c r="B290" s="338"/>
      <c r="C290" s="301"/>
      <c r="D290" s="347"/>
      <c r="E290" s="283"/>
      <c r="F290" s="283"/>
      <c r="G290" s="14"/>
      <c r="H290" s="283"/>
      <c r="I290" s="344"/>
      <c r="J290" s="301"/>
      <c r="K290" s="289"/>
      <c r="L290" s="289"/>
      <c r="M290" s="301"/>
      <c r="N290" s="292"/>
      <c r="O290" s="295"/>
      <c r="P290" s="298"/>
      <c r="Q290" s="286"/>
      <c r="R290" s="298"/>
      <c r="S290" s="295"/>
      <c r="T290" s="295"/>
      <c r="U290" s="18">
        <v>3</v>
      </c>
      <c r="V290" s="22"/>
      <c r="W290" s="22"/>
      <c r="X290" s="22"/>
      <c r="Y290" s="16"/>
      <c r="Z290" s="16"/>
      <c r="AA290" s="17"/>
      <c r="AB290" s="18"/>
      <c r="AC290" s="332"/>
      <c r="AD290" s="332"/>
      <c r="AE290" s="16"/>
      <c r="AF290" s="16"/>
      <c r="AG290" s="16"/>
      <c r="AH290" s="19" t="str">
        <f>IFERROR(VLOOKUP(AI290,'4.Criterios'!$C$4:$E$8,3,1),"")</f>
        <v/>
      </c>
      <c r="AI290" s="126" t="str">
        <f>IFERROR(IF(AB290="Probabilidad",(AI289*(1-AA290)),IF(AB290="Impacto",AI289,"")),"")</f>
        <v/>
      </c>
      <c r="AJ290" s="19" t="str">
        <f>IFERROR(VLOOKUP(AK290,'4.Criterios'!$C$12:$E$16,3,1),"")</f>
        <v/>
      </c>
      <c r="AK290" s="20" t="str">
        <f>IFERROR(IF(AB290="Impacto",(AK289*(1-AA290)),IF(AB290="Probabilidad",AK289,"")),"")</f>
        <v/>
      </c>
      <c r="AL290" s="19" t="str">
        <f>IFERROR(VLOOKUP(CONCATENATE(AH290,AJ290),Niveles!$B$3:$E$27,4,0),"")</f>
        <v/>
      </c>
      <c r="AM290" s="295"/>
      <c r="AN290" s="329"/>
      <c r="AO290" s="286"/>
      <c r="AP290" s="329"/>
      <c r="AQ290" s="295"/>
      <c r="AR290" s="295"/>
      <c r="AS290" s="16"/>
      <c r="AT290" s="182"/>
      <c r="AU290" s="182"/>
      <c r="AV290" s="130"/>
      <c r="AW290" s="131"/>
      <c r="AX290" s="33"/>
      <c r="AY290" s="41"/>
      <c r="AZ290" s="36"/>
      <c r="BA290" s="33"/>
      <c r="BB290" s="16"/>
      <c r="BC290" s="131"/>
      <c r="BD290" s="33"/>
      <c r="BE290" s="41"/>
      <c r="BF290" s="36"/>
      <c r="BG290" s="33"/>
      <c r="BH290" s="21"/>
    </row>
    <row r="291" spans="1:86" ht="37.35" customHeight="1" x14ac:dyDescent="0.25">
      <c r="A291" s="335"/>
      <c r="B291" s="338"/>
      <c r="C291" s="301"/>
      <c r="D291" s="347"/>
      <c r="E291" s="283"/>
      <c r="F291" s="283"/>
      <c r="G291" s="53"/>
      <c r="H291" s="283"/>
      <c r="I291" s="344"/>
      <c r="J291" s="301"/>
      <c r="K291" s="289"/>
      <c r="L291" s="289"/>
      <c r="M291" s="301"/>
      <c r="N291" s="292"/>
      <c r="O291" s="295"/>
      <c r="P291" s="298"/>
      <c r="Q291" s="286"/>
      <c r="R291" s="298"/>
      <c r="S291" s="295"/>
      <c r="T291" s="295"/>
      <c r="U291" s="18">
        <v>4</v>
      </c>
      <c r="V291" s="22"/>
      <c r="W291" s="22"/>
      <c r="X291" s="22"/>
      <c r="Y291" s="16"/>
      <c r="Z291" s="16"/>
      <c r="AA291" s="17" t="str">
        <f>IFERROR(VLOOKUP(Y291,'4.Criterios'!$H$4:$J$6,3,0)+VLOOKUP(Z291,'4.Criterios'!$H$7:$J$8,3,0),"")</f>
        <v/>
      </c>
      <c r="AB291" s="18" t="str">
        <f>IFERROR(VLOOKUP(Y291,Niveles!$H$25:$I$27,2,0),"")</f>
        <v/>
      </c>
      <c r="AC291" s="332"/>
      <c r="AD291" s="332"/>
      <c r="AE291" s="16"/>
      <c r="AF291" s="16"/>
      <c r="AG291" s="16"/>
      <c r="AH291" s="19" t="str">
        <f>IFERROR(VLOOKUP(AI291,'4.Criterios'!$C$4:$E$8,3,1),"")</f>
        <v/>
      </c>
      <c r="AI291" s="126" t="str">
        <f>IFERROR(IF(AB291="Probabilidad",(AI290*(1-AA291)),IF(AB291="Impacto",AI290,"")),"")</f>
        <v/>
      </c>
      <c r="AJ291" s="19" t="str">
        <f>IFERROR(VLOOKUP(AK291,'4.Criterios'!$C$12:$E$16,3,1),"")</f>
        <v/>
      </c>
      <c r="AK291" s="20" t="str">
        <f>IFERROR(IF(AB291="Impacto",(AK290*(1-AA291)),IF(AB291="Probabilidad",AK290,"")),"")</f>
        <v/>
      </c>
      <c r="AL291" s="19" t="str">
        <f>IFERROR(VLOOKUP(CONCATENATE(AH291,AJ291),Niveles!$B$3:$E$27,4,0),"")</f>
        <v/>
      </c>
      <c r="AM291" s="295"/>
      <c r="AN291" s="329"/>
      <c r="AO291" s="286"/>
      <c r="AP291" s="329"/>
      <c r="AQ291" s="295"/>
      <c r="AR291" s="295"/>
      <c r="AS291" s="16"/>
      <c r="AT291" s="182"/>
      <c r="AU291" s="182"/>
      <c r="AV291" s="130"/>
      <c r="AW291" s="131"/>
      <c r="AX291" s="33"/>
      <c r="AY291" s="41"/>
      <c r="AZ291" s="36"/>
      <c r="BA291" s="33"/>
      <c r="BB291" s="16"/>
      <c r="BC291" s="131"/>
      <c r="BD291" s="33"/>
      <c r="BE291" s="41"/>
      <c r="BF291" s="36"/>
      <c r="BG291" s="33"/>
      <c r="BH291" s="21"/>
    </row>
    <row r="292" spans="1:86" x14ac:dyDescent="0.25">
      <c r="A292" s="335"/>
      <c r="B292" s="338"/>
      <c r="C292" s="301"/>
      <c r="D292" s="347"/>
      <c r="E292" s="283"/>
      <c r="F292" s="283"/>
      <c r="G292" s="53"/>
      <c r="H292" s="283"/>
      <c r="I292" s="344"/>
      <c r="J292" s="301"/>
      <c r="K292" s="289"/>
      <c r="L292" s="289"/>
      <c r="M292" s="301"/>
      <c r="N292" s="292"/>
      <c r="O292" s="295"/>
      <c r="P292" s="298"/>
      <c r="Q292" s="286"/>
      <c r="R292" s="298"/>
      <c r="S292" s="295"/>
      <c r="T292" s="295"/>
      <c r="U292" s="18">
        <v>5</v>
      </c>
      <c r="V292" s="22"/>
      <c r="W292" s="22"/>
      <c r="X292" s="22"/>
      <c r="Y292" s="16"/>
      <c r="Z292" s="16"/>
      <c r="AA292" s="17" t="str">
        <f>IFERROR(VLOOKUP(Y292,'4.Criterios'!$H$4:$J$6,3,0)+VLOOKUP(Z292,'4.Criterios'!$H$7:$J$8,3,0),"")</f>
        <v/>
      </c>
      <c r="AB292" s="18" t="str">
        <f>IFERROR(VLOOKUP(Y292,Niveles!$H$25:$I$27,2,0),"")</f>
        <v/>
      </c>
      <c r="AC292" s="332"/>
      <c r="AD292" s="332"/>
      <c r="AE292" s="16"/>
      <c r="AF292" s="16"/>
      <c r="AG292" s="16"/>
      <c r="AH292" s="19" t="str">
        <f>IFERROR(VLOOKUP(AI292,'4.Criterios'!$C$4:$E$8,3,1),"")</f>
        <v/>
      </c>
      <c r="AI292" s="126" t="str">
        <f>IFERROR(IF(AB292="Probabilidad",(AI291*(1-AA292)),IF(AB292="Impacto",AI291,"")),"")</f>
        <v/>
      </c>
      <c r="AJ292" s="19" t="str">
        <f>IFERROR(VLOOKUP(AK292,'4.Criterios'!$C$12:$E$16,3,1),"")</f>
        <v/>
      </c>
      <c r="AK292" s="20" t="str">
        <f>IFERROR(IF(AB292="Impacto",(AK291*(1-AA292)),IF(AB292="Probabilidad",AK291,"")),"")</f>
        <v/>
      </c>
      <c r="AL292" s="19" t="str">
        <f>IFERROR(VLOOKUP(CONCATENATE(AH292,AJ292),Niveles!$B$3:$E$27,4,0),"")</f>
        <v/>
      </c>
      <c r="AM292" s="295"/>
      <c r="AN292" s="329"/>
      <c r="AO292" s="286"/>
      <c r="AP292" s="329"/>
      <c r="AQ292" s="295"/>
      <c r="AR292" s="295"/>
      <c r="AS292" s="16"/>
      <c r="AT292" s="182"/>
      <c r="AU292" s="182"/>
      <c r="AV292" s="130"/>
      <c r="AW292" s="131"/>
      <c r="AX292" s="33"/>
      <c r="AY292" s="41"/>
      <c r="AZ292" s="36"/>
      <c r="BA292" s="33"/>
      <c r="BB292" s="16"/>
      <c r="BC292" s="131"/>
      <c r="BD292" s="33"/>
      <c r="BE292" s="41"/>
      <c r="BF292" s="36"/>
      <c r="BG292" s="33"/>
      <c r="BH292" s="21"/>
    </row>
    <row r="293" spans="1:86" ht="14.45" customHeight="1" thickBot="1" x14ac:dyDescent="0.3">
      <c r="A293" s="336"/>
      <c r="B293" s="339"/>
      <c r="C293" s="302"/>
      <c r="D293" s="348"/>
      <c r="E293" s="284"/>
      <c r="F293" s="284"/>
      <c r="G293" s="23"/>
      <c r="H293" s="284"/>
      <c r="I293" s="345"/>
      <c r="J293" s="302"/>
      <c r="K293" s="290"/>
      <c r="L293" s="290"/>
      <c r="M293" s="302"/>
      <c r="N293" s="293"/>
      <c r="O293" s="296"/>
      <c r="P293" s="299"/>
      <c r="Q293" s="287"/>
      <c r="R293" s="299"/>
      <c r="S293" s="296"/>
      <c r="T293" s="296"/>
      <c r="U293" s="52">
        <v>6</v>
      </c>
      <c r="V293" s="183"/>
      <c r="W293" s="183"/>
      <c r="X293" s="183"/>
      <c r="Y293" s="25"/>
      <c r="Z293" s="25"/>
      <c r="AA293" s="17" t="str">
        <f>IFERROR(VLOOKUP(Y293,'4.Criterios'!$H$4:$J$6,3,0)+VLOOKUP(Z293,'4.Criterios'!$H$7:$J$8,3,0),"")</f>
        <v/>
      </c>
      <c r="AB293" s="18" t="str">
        <f>IFERROR(VLOOKUP(Y293,Niveles!$H$25:$I$27,2,0),"")</f>
        <v/>
      </c>
      <c r="AC293" s="333"/>
      <c r="AD293" s="333"/>
      <c r="AE293" s="25"/>
      <c r="AF293" s="25"/>
      <c r="AG293" s="25"/>
      <c r="AH293" s="26" t="str">
        <f>IFERROR(VLOOKUP(AI293,'4.Criterios'!$C$4:$E$8,3,1),"")</f>
        <v/>
      </c>
      <c r="AI293" s="127" t="str">
        <f>IFERROR(IF(AB293="Probabilidad",(AI292*(1-AA293)),IF(AB293="Impacto",AI292,"")),"")</f>
        <v/>
      </c>
      <c r="AJ293" s="26" t="str">
        <f>IFERROR(VLOOKUP(AK293,'4.Criterios'!$C$12:$E$16,3,1),"")</f>
        <v/>
      </c>
      <c r="AK293" s="27" t="str">
        <f>IFERROR(IF(AB293="Impacto",(AK292*(1-AA293)),IF(AB293="Probabilidad",AK292,"")),"")</f>
        <v/>
      </c>
      <c r="AL293" s="26" t="str">
        <f>IFERROR(VLOOKUP(CONCATENATE(AH293,AJ293),Niveles!$B$3:$E$27,4,0),"")</f>
        <v/>
      </c>
      <c r="AM293" s="296"/>
      <c r="AN293" s="330"/>
      <c r="AO293" s="287"/>
      <c r="AP293" s="330"/>
      <c r="AQ293" s="296"/>
      <c r="AR293" s="296"/>
      <c r="AS293" s="25"/>
      <c r="AT293" s="192"/>
      <c r="AU293" s="192"/>
      <c r="AV293" s="132"/>
      <c r="AW293" s="133"/>
      <c r="AX293" s="34"/>
      <c r="AY293" s="42"/>
      <c r="AZ293" s="37"/>
      <c r="BA293" s="34"/>
      <c r="BB293" s="25"/>
      <c r="BC293" s="133"/>
      <c r="BD293" s="34"/>
      <c r="BE293" s="42"/>
      <c r="BF293" s="37"/>
      <c r="BG293" s="34"/>
      <c r="BH293" s="28"/>
    </row>
    <row r="294" spans="1:86" ht="66" x14ac:dyDescent="0.25">
      <c r="A294" s="334" t="s">
        <v>71</v>
      </c>
      <c r="B294" s="337">
        <v>33</v>
      </c>
      <c r="C294" s="300" t="s">
        <v>650</v>
      </c>
      <c r="D294" s="340" t="s">
        <v>650</v>
      </c>
      <c r="E294" s="282" t="s">
        <v>232</v>
      </c>
      <c r="F294" s="282" t="s">
        <v>910</v>
      </c>
      <c r="G294" s="6" t="s">
        <v>651</v>
      </c>
      <c r="H294" s="282" t="str">
        <f>+CONCATENATE(E294," de las ",D294)</f>
        <v>pérdida de disponibilidad de las Instalaciones</v>
      </c>
      <c r="I294" s="343" t="str">
        <f>IF(F294&lt;&gt;"","Las vulnerabilidades de la columna anterior, pueden facilitar "&amp;F294&amp;" generando "&amp;E294&amp;" de "&amp;D294,"")</f>
        <v>Las vulnerabilidades de la columna anterior, pueden facilitar Ingreso de personas  no autorizadas a las instalaciones físicas,  donde se procesa información crítica de la Entidad generando pérdida de disponibilidad de Instalaciones</v>
      </c>
      <c r="J294" s="300" t="s">
        <v>258</v>
      </c>
      <c r="K294" s="288">
        <v>1000</v>
      </c>
      <c r="L294" s="288" t="s">
        <v>652</v>
      </c>
      <c r="M294" s="300" t="s">
        <v>288</v>
      </c>
      <c r="N294" s="291" t="s">
        <v>381</v>
      </c>
      <c r="O294" s="294" t="str">
        <f>IFERROR(VLOOKUP(P294,'4.Criterios'!$D$4:$E$8,2,0),"")</f>
        <v>Alta</v>
      </c>
      <c r="P294" s="297">
        <f>IF(K294&lt;&gt;"",VLOOKUP(K294,'4.Criterios'!$A$4:$E$8,4,1),"")</f>
        <v>0.8</v>
      </c>
      <c r="Q294" s="285" t="str">
        <f>IFERROR(VLOOKUP(R294,'4.Criterios'!$D$12:$E$16,2,0),"")</f>
        <v>Leve</v>
      </c>
      <c r="R294" s="297">
        <f>IFERROR(IF(M294='4.Criterios'!$A$10,VLOOKUP(N294,'4.Criterios'!$A$12:$E$16,4,0),IF(M294='4.Criterios'!$B$10,VLOOKUP(N294,'4.Criterios'!$B$12:$E$16,3,0),"")),)</f>
        <v>0.2</v>
      </c>
      <c r="S294" s="294" t="str">
        <f>IFERROR(VLOOKUP(CONCATENATE(O294,Q294),Niveles!$B$3:$E$27,4,0),"")</f>
        <v>Moderado</v>
      </c>
      <c r="T294" s="294">
        <f>IFERROR(VLOOKUP(CONCATENATE(O294,Q294),Niveles!$B$3:$F$27,5,0),"")</f>
        <v>7</v>
      </c>
      <c r="U294" s="10">
        <v>1</v>
      </c>
      <c r="V294" s="180" t="s">
        <v>653</v>
      </c>
      <c r="W294" s="180" t="s">
        <v>654</v>
      </c>
      <c r="X294" s="180" t="s">
        <v>655</v>
      </c>
      <c r="Y294" s="8" t="s">
        <v>39</v>
      </c>
      <c r="Z294" s="8" t="s">
        <v>199</v>
      </c>
      <c r="AA294" s="9">
        <f>IFERROR(VLOOKUP(Y294,'4.Criterios'!$H$4:$J$6,3,0)+VLOOKUP(Z294,'4.Criterios'!$H$7:$J$8,3,0),"")</f>
        <v>0.3</v>
      </c>
      <c r="AB294" s="10" t="str">
        <f>IFERROR(VLOOKUP(Y294,Niveles!$H$25:$I$27,2,0),"")</f>
        <v>Probabilidad</v>
      </c>
      <c r="AC294" s="331">
        <f ca="1">IFERROR(P294-AN294,"")</f>
        <v>0.59840000000000004</v>
      </c>
      <c r="AD294" s="331">
        <f ca="1">IFERROR(R294-AP294,"")</f>
        <v>0</v>
      </c>
      <c r="AE294" s="8" t="s">
        <v>200</v>
      </c>
      <c r="AF294" s="8" t="s">
        <v>216</v>
      </c>
      <c r="AG294" s="8" t="s">
        <v>202</v>
      </c>
      <c r="AH294" s="11" t="str">
        <f>IFERROR(VLOOKUP(AI294,'4.Criterios'!$C$4:$E$8,3,1),"")</f>
        <v>Media</v>
      </c>
      <c r="AI294" s="125">
        <f>IFERROR(IF(AB294="Probabilidad",(P294*(1-AA294)),IF(AB294="Impacto",P294,"")),"")</f>
        <v>0.55999999999999994</v>
      </c>
      <c r="AJ294" s="11" t="str">
        <f>IFERROR(VLOOKUP(AK294,'4.Criterios'!$C$12:$E$16,3,1),"")</f>
        <v>Leve</v>
      </c>
      <c r="AK294" s="12">
        <f>IFERROR(IF(AB294="Impacto",(R294*(1-AA294)),IF(AB294="Probabilidad",R294,"")),"")</f>
        <v>0.2</v>
      </c>
      <c r="AL294" s="11" t="str">
        <f>IFERROR(VLOOKUP(CONCATENATE(AH294,AJ294),Niveles!$B$3:$E$27,4,0),"")</f>
        <v>Moderado</v>
      </c>
      <c r="AM294" s="294" t="str">
        <f ca="1">OFFSET(AH293,6-COUNTBLANK(AH294:AH299),0,1,1)</f>
        <v>Baja</v>
      </c>
      <c r="AN294" s="328">
        <f ca="1">OFFSET(AI293,6-COUNTBLANK(AI294:AI299),0,1,1)</f>
        <v>0.20159999999999997</v>
      </c>
      <c r="AO294" s="285" t="str">
        <f ca="1">OFFSET(AJ293,6-COUNTBLANK(AJ294:AJ299),0,1,1)</f>
        <v>Leve</v>
      </c>
      <c r="AP294" s="328">
        <f ca="1">OFFSET(AK293,6-COUNTBLANK(AK294:AK299),0,1,1)</f>
        <v>0.2</v>
      </c>
      <c r="AQ294" s="294" t="str">
        <f ca="1">OFFSET(AL293,6-COUNTBLANK(AL294:AL299),0,1,1)</f>
        <v>Bajo</v>
      </c>
      <c r="AR294" s="294">
        <f ca="1">IFERROR(VLOOKUP(CONCATENATE(AM294,AO294),Niveles!$B$3:$F$27,5,0),"")</f>
        <v>2</v>
      </c>
      <c r="AS294" s="8" t="s">
        <v>217</v>
      </c>
      <c r="AT294" s="181" t="s">
        <v>301</v>
      </c>
      <c r="AU294" s="181" t="s">
        <v>911</v>
      </c>
      <c r="AV294" s="128">
        <v>45291</v>
      </c>
      <c r="AW294" s="129"/>
      <c r="AX294" s="32"/>
      <c r="AY294" s="43"/>
      <c r="AZ294" s="35"/>
      <c r="BA294" s="32"/>
      <c r="BB294" s="8"/>
      <c r="BC294" s="129"/>
      <c r="BD294" s="32"/>
      <c r="BE294" s="43"/>
      <c r="BF294" s="35"/>
      <c r="BG294" s="32"/>
      <c r="BH294" s="13"/>
      <c r="BS294" s="103"/>
      <c r="BT294" s="103"/>
      <c r="BU294" s="103"/>
      <c r="BV294" s="103"/>
      <c r="BW294" s="103"/>
      <c r="BX294" s="103"/>
      <c r="BY294" s="103"/>
      <c r="BZ294" s="103"/>
      <c r="CA294" s="103"/>
      <c r="CB294" s="103"/>
      <c r="CC294" s="103"/>
      <c r="CD294" s="103"/>
      <c r="CE294" s="103"/>
      <c r="CF294" s="103"/>
      <c r="CG294" s="103"/>
      <c r="CH294" s="103"/>
    </row>
    <row r="295" spans="1:86" ht="84" customHeight="1" x14ac:dyDescent="0.25">
      <c r="A295" s="335"/>
      <c r="B295" s="338"/>
      <c r="C295" s="301"/>
      <c r="D295" s="341"/>
      <c r="E295" s="283"/>
      <c r="F295" s="283"/>
      <c r="G295" s="14" t="s">
        <v>656</v>
      </c>
      <c r="H295" s="283"/>
      <c r="I295" s="344"/>
      <c r="J295" s="301"/>
      <c r="K295" s="289"/>
      <c r="L295" s="289"/>
      <c r="M295" s="301"/>
      <c r="N295" s="292"/>
      <c r="O295" s="295"/>
      <c r="P295" s="298"/>
      <c r="Q295" s="286"/>
      <c r="R295" s="298"/>
      <c r="S295" s="295"/>
      <c r="T295" s="295"/>
      <c r="U295" s="18">
        <v>2</v>
      </c>
      <c r="V295" s="22" t="s">
        <v>657</v>
      </c>
      <c r="W295" s="22" t="s">
        <v>658</v>
      </c>
      <c r="X295" s="22" t="s">
        <v>912</v>
      </c>
      <c r="Y295" s="16" t="s">
        <v>38</v>
      </c>
      <c r="Z295" s="16" t="s">
        <v>199</v>
      </c>
      <c r="AA295" s="17">
        <f>IFERROR(VLOOKUP(Y295,'4.Criterios'!$H$4:$J$6,3,0)+VLOOKUP(Z295,'4.Criterios'!$H$7:$J$8,3,0),"")</f>
        <v>0.4</v>
      </c>
      <c r="AB295" s="18" t="str">
        <f>IFERROR(VLOOKUP(Y295,Niveles!$H$25:$I$27,2,0),"")</f>
        <v>Probabilidad</v>
      </c>
      <c r="AC295" s="332"/>
      <c r="AD295" s="332"/>
      <c r="AE295" s="16" t="s">
        <v>200</v>
      </c>
      <c r="AF295" s="16" t="s">
        <v>201</v>
      </c>
      <c r="AG295" s="16" t="s">
        <v>202</v>
      </c>
      <c r="AH295" s="19" t="str">
        <f>IFERROR(VLOOKUP(AI295,'4.Criterios'!$C$4:$E$8,3,1),"")</f>
        <v>Baja</v>
      </c>
      <c r="AI295" s="126">
        <f>IFERROR(IF(AB295="Probabilidad",(AI294*(1-AA295)),IF(AB295="Impacto",AI294,"")),"")</f>
        <v>0.33599999999999997</v>
      </c>
      <c r="AJ295" s="19" t="str">
        <f>IFERROR(VLOOKUP(AK295,'4.Criterios'!$C$12:$E$16,3,1),"")</f>
        <v>Leve</v>
      </c>
      <c r="AK295" s="20">
        <f>IFERROR(IF(AB295="Impacto",(AK294*(1-AA295)),IF(AB295="Probabilidad",AK294,"")),"")</f>
        <v>0.2</v>
      </c>
      <c r="AL295" s="19" t="str">
        <f>IFERROR(VLOOKUP(CONCATENATE(AH295,AJ295),Niveles!$B$3:$E$27,4,0),"")</f>
        <v>Bajo</v>
      </c>
      <c r="AM295" s="295"/>
      <c r="AN295" s="329"/>
      <c r="AO295" s="286"/>
      <c r="AP295" s="329"/>
      <c r="AQ295" s="295"/>
      <c r="AR295" s="295"/>
      <c r="AS295" s="16" t="s">
        <v>217</v>
      </c>
      <c r="AT295" s="182" t="s">
        <v>301</v>
      </c>
      <c r="AU295" s="182" t="s">
        <v>911</v>
      </c>
      <c r="AV295" s="130">
        <v>45291</v>
      </c>
      <c r="AW295" s="131"/>
      <c r="AX295" s="33"/>
      <c r="AY295" s="41"/>
      <c r="AZ295" s="36"/>
      <c r="BA295" s="33"/>
      <c r="BB295" s="16"/>
      <c r="BC295" s="131"/>
      <c r="BD295" s="33"/>
      <c r="BE295" s="41"/>
      <c r="BF295" s="36"/>
      <c r="BG295" s="33"/>
      <c r="BH295" s="21"/>
      <c r="BS295" s="103"/>
      <c r="BT295" s="103"/>
      <c r="BU295" s="103"/>
      <c r="BV295" s="103"/>
      <c r="BW295" s="103"/>
      <c r="BX295" s="103"/>
      <c r="BY295" s="103"/>
      <c r="BZ295" s="103"/>
      <c r="CA295" s="103"/>
      <c r="CB295" s="103"/>
      <c r="CC295" s="103"/>
      <c r="CD295" s="103"/>
      <c r="CE295" s="103"/>
      <c r="CF295" s="103"/>
      <c r="CG295" s="103"/>
      <c r="CH295" s="103"/>
    </row>
    <row r="296" spans="1:86" ht="50.45" customHeight="1" x14ac:dyDescent="0.25">
      <c r="A296" s="335"/>
      <c r="B296" s="338"/>
      <c r="C296" s="301"/>
      <c r="D296" s="341"/>
      <c r="E296" s="283"/>
      <c r="F296" s="283"/>
      <c r="G296" s="14" t="s">
        <v>659</v>
      </c>
      <c r="H296" s="283"/>
      <c r="I296" s="344"/>
      <c r="J296" s="301"/>
      <c r="K296" s="289"/>
      <c r="L296" s="289"/>
      <c r="M296" s="301"/>
      <c r="N296" s="292"/>
      <c r="O296" s="295"/>
      <c r="P296" s="298"/>
      <c r="Q296" s="286"/>
      <c r="R296" s="298"/>
      <c r="S296" s="295"/>
      <c r="T296" s="295"/>
      <c r="U296" s="18">
        <v>3</v>
      </c>
      <c r="V296" s="22" t="s">
        <v>657</v>
      </c>
      <c r="W296" s="22" t="s">
        <v>660</v>
      </c>
      <c r="X296" s="22" t="s">
        <v>661</v>
      </c>
      <c r="Y296" s="16" t="s">
        <v>38</v>
      </c>
      <c r="Z296" s="16" t="s">
        <v>199</v>
      </c>
      <c r="AA296" s="17">
        <f>IFERROR(VLOOKUP(Y296,'4.Criterios'!$H$4:$J$6,3,0)+VLOOKUP(Z296,'4.Criterios'!$H$7:$J$8,3,0),"")</f>
        <v>0.4</v>
      </c>
      <c r="AB296" s="18" t="str">
        <f>IFERROR(VLOOKUP(Y296,Niveles!$H$25:$I$27,2,0),"")</f>
        <v>Probabilidad</v>
      </c>
      <c r="AC296" s="332"/>
      <c r="AD296" s="332"/>
      <c r="AE296" s="16" t="s">
        <v>200</v>
      </c>
      <c r="AF296" s="16" t="s">
        <v>201</v>
      </c>
      <c r="AG296" s="16" t="s">
        <v>247</v>
      </c>
      <c r="AH296" s="19" t="str">
        <f>IFERROR(VLOOKUP(AI296,'4.Criterios'!$C$4:$E$8,3,1),"")</f>
        <v>Baja</v>
      </c>
      <c r="AI296" s="126">
        <f>IFERROR(IF(AB296="Probabilidad",(AI295*(1-AA296)),IF(AB296="Impacto",AI295,"")),"")</f>
        <v>0.20159999999999997</v>
      </c>
      <c r="AJ296" s="19" t="str">
        <f>IFERROR(VLOOKUP(AK296,'4.Criterios'!$C$12:$E$16,3,1),"")</f>
        <v>Leve</v>
      </c>
      <c r="AK296" s="20">
        <f>IFERROR(IF(AB296="Impacto",(AK295*(1-AA296)),IF(AB296="Probabilidad",AK295,"")),"")</f>
        <v>0.2</v>
      </c>
      <c r="AL296" s="19" t="str">
        <f>IFERROR(VLOOKUP(CONCATENATE(AH296,AJ296),Niveles!$B$3:$E$27,4,0),"")</f>
        <v>Bajo</v>
      </c>
      <c r="AM296" s="295"/>
      <c r="AN296" s="329"/>
      <c r="AO296" s="286"/>
      <c r="AP296" s="329"/>
      <c r="AQ296" s="295"/>
      <c r="AR296" s="295"/>
      <c r="AS296" s="16" t="s">
        <v>217</v>
      </c>
      <c r="AT296" s="182" t="s">
        <v>301</v>
      </c>
      <c r="AU296" s="182" t="s">
        <v>911</v>
      </c>
      <c r="AV296" s="130">
        <v>45291</v>
      </c>
      <c r="AW296" s="131"/>
      <c r="AX296" s="33"/>
      <c r="AY296" s="41"/>
      <c r="AZ296" s="36"/>
      <c r="BA296" s="33"/>
      <c r="BB296" s="16"/>
      <c r="BC296" s="131"/>
      <c r="BD296" s="33"/>
      <c r="BE296" s="41"/>
      <c r="BF296" s="36"/>
      <c r="BG296" s="33"/>
      <c r="BH296" s="21"/>
      <c r="BS296" s="103"/>
      <c r="BT296" s="103"/>
      <c r="BU296" s="103"/>
      <c r="BV296" s="103"/>
      <c r="BW296" s="103"/>
      <c r="BX296" s="103"/>
      <c r="BY296" s="103"/>
      <c r="BZ296" s="103"/>
      <c r="CA296" s="103"/>
      <c r="CB296" s="103"/>
      <c r="CC296" s="103"/>
      <c r="CD296" s="103"/>
      <c r="CE296" s="103"/>
      <c r="CF296" s="103"/>
      <c r="CG296" s="103"/>
      <c r="CH296" s="103"/>
    </row>
    <row r="297" spans="1:86" ht="14.1" customHeight="1" x14ac:dyDescent="0.25">
      <c r="A297" s="335"/>
      <c r="B297" s="338"/>
      <c r="C297" s="301"/>
      <c r="D297" s="341"/>
      <c r="E297" s="283"/>
      <c r="F297" s="283"/>
      <c r="G297" s="14"/>
      <c r="H297" s="283"/>
      <c r="I297" s="344"/>
      <c r="J297" s="301"/>
      <c r="K297" s="289"/>
      <c r="L297" s="289"/>
      <c r="M297" s="301"/>
      <c r="N297" s="292"/>
      <c r="O297" s="295"/>
      <c r="P297" s="298"/>
      <c r="Q297" s="286"/>
      <c r="R297" s="298"/>
      <c r="S297" s="295"/>
      <c r="T297" s="295"/>
      <c r="U297" s="18">
        <v>4</v>
      </c>
      <c r="V297" s="22"/>
      <c r="W297" s="22"/>
      <c r="X297" s="22"/>
      <c r="Y297" s="16"/>
      <c r="Z297" s="16"/>
      <c r="AA297" s="17" t="str">
        <f>IFERROR(VLOOKUP(Y297,'4.Criterios'!$H$4:$J$6,3,0)+VLOOKUP(Z297,'4.Criterios'!$H$7:$J$8,3,0),"")</f>
        <v/>
      </c>
      <c r="AB297" s="18" t="str">
        <f>IFERROR(VLOOKUP(Y297,Niveles!$H$25:$I$27,2,0),"")</f>
        <v/>
      </c>
      <c r="AC297" s="332"/>
      <c r="AD297" s="332"/>
      <c r="AE297" s="16"/>
      <c r="AF297" s="16"/>
      <c r="AG297" s="16"/>
      <c r="AH297" s="19" t="str">
        <f>IFERROR(VLOOKUP(AI297,'4.Criterios'!$C$4:$E$8,3,1),"")</f>
        <v/>
      </c>
      <c r="AI297" s="126" t="str">
        <f>IFERROR(IF(AB297="Probabilidad",(AI296*(1-AA297)),IF(AB297="Impacto",AI296,"")),"")</f>
        <v/>
      </c>
      <c r="AJ297" s="19" t="str">
        <f>IFERROR(VLOOKUP(AK297,'4.Criterios'!$C$12:$E$16,3,1),"")</f>
        <v/>
      </c>
      <c r="AK297" s="20" t="str">
        <f>IFERROR(IF(AB297="Impacto",(AK296*(1-AA297)),IF(AB297="Probabilidad",AK296,"")),"")</f>
        <v/>
      </c>
      <c r="AL297" s="19" t="str">
        <f>IFERROR(VLOOKUP(CONCATENATE(AH297,AJ297),Niveles!$B$3:$E$27,4,0),"")</f>
        <v/>
      </c>
      <c r="AM297" s="295"/>
      <c r="AN297" s="329"/>
      <c r="AO297" s="286"/>
      <c r="AP297" s="329"/>
      <c r="AQ297" s="295"/>
      <c r="AR297" s="295"/>
      <c r="AS297" s="16"/>
      <c r="AT297" s="182"/>
      <c r="AU297" s="182"/>
      <c r="AV297" s="130"/>
      <c r="AW297" s="131"/>
      <c r="AX297" s="33"/>
      <c r="AY297" s="41"/>
      <c r="AZ297" s="36"/>
      <c r="BA297" s="33"/>
      <c r="BB297" s="16"/>
      <c r="BC297" s="131"/>
      <c r="BD297" s="33"/>
      <c r="BE297" s="41"/>
      <c r="BF297" s="36"/>
      <c r="BG297" s="33"/>
      <c r="BH297" s="21"/>
      <c r="BS297" s="103"/>
      <c r="BT297" s="103"/>
      <c r="BU297" s="103"/>
      <c r="BV297" s="103"/>
      <c r="BW297" s="103"/>
      <c r="BX297" s="103"/>
      <c r="BY297" s="103"/>
      <c r="BZ297" s="103"/>
      <c r="CA297" s="103"/>
      <c r="CB297" s="103"/>
      <c r="CC297" s="103"/>
      <c r="CD297" s="103"/>
      <c r="CE297" s="103"/>
      <c r="CF297" s="103"/>
      <c r="CG297" s="103"/>
      <c r="CH297" s="103"/>
    </row>
    <row r="298" spans="1:86" ht="14.1" customHeight="1" x14ac:dyDescent="0.25">
      <c r="A298" s="335"/>
      <c r="B298" s="338"/>
      <c r="C298" s="301"/>
      <c r="D298" s="341"/>
      <c r="E298" s="283"/>
      <c r="F298" s="283"/>
      <c r="G298" s="14"/>
      <c r="H298" s="283"/>
      <c r="I298" s="344"/>
      <c r="J298" s="301"/>
      <c r="K298" s="289"/>
      <c r="L298" s="289"/>
      <c r="M298" s="301"/>
      <c r="N298" s="292"/>
      <c r="O298" s="295"/>
      <c r="P298" s="298"/>
      <c r="Q298" s="286"/>
      <c r="R298" s="298"/>
      <c r="S298" s="295"/>
      <c r="T298" s="295"/>
      <c r="U298" s="18">
        <v>5</v>
      </c>
      <c r="V298" s="22"/>
      <c r="W298" s="22"/>
      <c r="X298" s="22"/>
      <c r="Y298" s="16"/>
      <c r="Z298" s="16"/>
      <c r="AA298" s="17" t="str">
        <f>IFERROR(VLOOKUP(Y298,'4.Criterios'!$H$4:$J$6,3,0)+VLOOKUP(Z298,'4.Criterios'!$H$7:$J$8,3,0),"")</f>
        <v/>
      </c>
      <c r="AB298" s="18" t="str">
        <f>IFERROR(VLOOKUP(Y298,Niveles!$H$25:$I$27,2,0),"")</f>
        <v/>
      </c>
      <c r="AC298" s="332"/>
      <c r="AD298" s="332"/>
      <c r="AE298" s="16"/>
      <c r="AF298" s="16"/>
      <c r="AG298" s="16"/>
      <c r="AH298" s="19" t="str">
        <f>IFERROR(VLOOKUP(AI298,'4.Criterios'!$C$4:$E$8,3,1),"")</f>
        <v/>
      </c>
      <c r="AI298" s="126" t="str">
        <f>IFERROR(IF(AB298="Probabilidad",(AI297*(1-AA298)),IF(AB298="Impacto",AI297,"")),"")</f>
        <v/>
      </c>
      <c r="AJ298" s="19" t="str">
        <f>IFERROR(VLOOKUP(AK298,'4.Criterios'!$C$12:$E$16,3,1),"")</f>
        <v/>
      </c>
      <c r="AK298" s="20" t="str">
        <f>IFERROR(IF(AB298="Impacto",(AK297*(1-AA298)),IF(AB298="Probabilidad",AK297,"")),"")</f>
        <v/>
      </c>
      <c r="AL298" s="19" t="str">
        <f>IFERROR(VLOOKUP(CONCATENATE(AH298,AJ298),Niveles!$B$3:$E$27,4,0),"")</f>
        <v/>
      </c>
      <c r="AM298" s="295"/>
      <c r="AN298" s="329"/>
      <c r="AO298" s="286"/>
      <c r="AP298" s="329"/>
      <c r="AQ298" s="295"/>
      <c r="AR298" s="295"/>
      <c r="AS298" s="16"/>
      <c r="AT298" s="182"/>
      <c r="AU298" s="182"/>
      <c r="AV298" s="130"/>
      <c r="AW298" s="131"/>
      <c r="AX298" s="33"/>
      <c r="AY298" s="41"/>
      <c r="AZ298" s="36"/>
      <c r="BA298" s="33"/>
      <c r="BB298" s="16"/>
      <c r="BC298" s="131"/>
      <c r="BD298" s="33"/>
      <c r="BE298" s="41"/>
      <c r="BF298" s="36"/>
      <c r="BG298" s="33"/>
      <c r="BH298" s="21"/>
      <c r="BS298" s="103"/>
      <c r="BT298" s="103"/>
      <c r="BU298" s="103"/>
      <c r="BV298" s="103"/>
      <c r="BW298" s="103"/>
      <c r="BX298" s="103"/>
      <c r="BY298" s="103"/>
      <c r="BZ298" s="103"/>
      <c r="CA298" s="103"/>
      <c r="CB298" s="103"/>
      <c r="CC298" s="103"/>
      <c r="CD298" s="103"/>
      <c r="CE298" s="103"/>
      <c r="CF298" s="103"/>
      <c r="CG298" s="103"/>
      <c r="CH298" s="103"/>
    </row>
    <row r="299" spans="1:86" ht="14.45" customHeight="1" thickBot="1" x14ac:dyDescent="0.3">
      <c r="A299" s="336"/>
      <c r="B299" s="339"/>
      <c r="C299" s="302"/>
      <c r="D299" s="342"/>
      <c r="E299" s="284"/>
      <c r="F299" s="284"/>
      <c r="G299" s="23"/>
      <c r="H299" s="284"/>
      <c r="I299" s="345"/>
      <c r="J299" s="302"/>
      <c r="K299" s="290"/>
      <c r="L299" s="290"/>
      <c r="M299" s="302"/>
      <c r="N299" s="293"/>
      <c r="O299" s="296"/>
      <c r="P299" s="299"/>
      <c r="Q299" s="287"/>
      <c r="R299" s="299"/>
      <c r="S299" s="296"/>
      <c r="T299" s="296"/>
      <c r="U299" s="52">
        <v>6</v>
      </c>
      <c r="V299" s="183"/>
      <c r="W299" s="183"/>
      <c r="X299" s="183"/>
      <c r="Y299" s="25"/>
      <c r="Z299" s="25"/>
      <c r="AA299" s="17" t="str">
        <f>IFERROR(VLOOKUP(Y299,'4.Criterios'!$H$4:$J$6,3,0)+VLOOKUP(Z299,'4.Criterios'!$H$7:$J$8,3,0),"")</f>
        <v/>
      </c>
      <c r="AB299" s="18" t="str">
        <f>IFERROR(VLOOKUP(Y299,Niveles!$H$25:$I$27,2,0),"")</f>
        <v/>
      </c>
      <c r="AC299" s="333"/>
      <c r="AD299" s="333"/>
      <c r="AE299" s="25"/>
      <c r="AF299" s="25"/>
      <c r="AG299" s="25"/>
      <c r="AH299" s="26" t="str">
        <f>IFERROR(VLOOKUP(AI299,'4.Criterios'!$C$4:$E$8,3,1),"")</f>
        <v/>
      </c>
      <c r="AI299" s="127" t="str">
        <f>IFERROR(IF(AB299="Probabilidad",(AI298*(1-AA299)),IF(AB299="Impacto",AI298,"")),"")</f>
        <v/>
      </c>
      <c r="AJ299" s="26" t="str">
        <f>IFERROR(VLOOKUP(AK299,'4.Criterios'!$C$12:$E$16,3,1),"")</f>
        <v/>
      </c>
      <c r="AK299" s="27" t="str">
        <f>IFERROR(IF(AB299="Impacto",(AK298*(1-AA299)),IF(AB299="Probabilidad",AK298,"")),"")</f>
        <v/>
      </c>
      <c r="AL299" s="26" t="str">
        <f>IFERROR(VLOOKUP(CONCATENATE(AH299,AJ299),Niveles!$B$3:$E$27,4,0),"")</f>
        <v/>
      </c>
      <c r="AM299" s="296"/>
      <c r="AN299" s="330"/>
      <c r="AO299" s="287"/>
      <c r="AP299" s="330"/>
      <c r="AQ299" s="296"/>
      <c r="AR299" s="296"/>
      <c r="AS299" s="25"/>
      <c r="AT299" s="192"/>
      <c r="AU299" s="192"/>
      <c r="AV299" s="132"/>
      <c r="AW299" s="133"/>
      <c r="AX299" s="34"/>
      <c r="AY299" s="42"/>
      <c r="AZ299" s="37"/>
      <c r="BA299" s="34"/>
      <c r="BB299" s="25"/>
      <c r="BC299" s="133"/>
      <c r="BD299" s="34"/>
      <c r="BE299" s="42"/>
      <c r="BF299" s="37"/>
      <c r="BG299" s="34"/>
      <c r="BH299" s="28"/>
      <c r="BS299" s="103"/>
      <c r="BT299" s="103"/>
      <c r="BU299" s="103"/>
      <c r="BV299" s="103"/>
      <c r="BW299" s="103"/>
      <c r="BX299" s="103"/>
      <c r="BY299" s="103"/>
      <c r="BZ299" s="103"/>
      <c r="CA299" s="103"/>
      <c r="CB299" s="103"/>
      <c r="CC299" s="103"/>
      <c r="CD299" s="103"/>
      <c r="CE299" s="103"/>
      <c r="CF299" s="103"/>
      <c r="CG299" s="103"/>
      <c r="CH299" s="103"/>
    </row>
    <row r="300" spans="1:86" ht="93.6" customHeight="1" x14ac:dyDescent="0.25">
      <c r="A300" s="334" t="s">
        <v>68</v>
      </c>
      <c r="B300" s="337">
        <v>34</v>
      </c>
      <c r="C300" s="300" t="s">
        <v>208</v>
      </c>
      <c r="D300" s="340" t="s">
        <v>662</v>
      </c>
      <c r="E300" s="282" t="s">
        <v>255</v>
      </c>
      <c r="F300" s="282" t="s">
        <v>663</v>
      </c>
      <c r="G300" s="6" t="s">
        <v>664</v>
      </c>
      <c r="H300" s="282" t="str">
        <f>+CONCATENATE(E300," de los ",D300)</f>
        <v>pérdida de confidencialidad de los Contratos / convenios</v>
      </c>
      <c r="I300" s="343" t="str">
        <f>IF(F300&lt;&gt;"","Las vulnerabilidades de la columna anterior, pueden facilitar "&amp;F300&amp;" generando "&amp;E300&amp;" de "&amp;D300,"")</f>
        <v>Las vulnerabilidades de la columna anterior, pueden facilitar Fuga de la información calificada como clasificada y/o reservada por parte de contratistas generando pérdida de confidencialidad de Contratos / convenios</v>
      </c>
      <c r="J300" s="300" t="s">
        <v>258</v>
      </c>
      <c r="K300" s="288">
        <v>300</v>
      </c>
      <c r="L300" s="288" t="s">
        <v>665</v>
      </c>
      <c r="M300" s="300" t="s">
        <v>288</v>
      </c>
      <c r="N300" s="291" t="s">
        <v>289</v>
      </c>
      <c r="O300" s="294" t="str">
        <f>IFERROR(VLOOKUP(P300,'4.Criterios'!$D$4:$E$8,2,0),"")</f>
        <v>Media</v>
      </c>
      <c r="P300" s="297">
        <f>IF(K300&lt;&gt;"",VLOOKUP(K300,'4.Criterios'!$A$4:$E$8,4,1),"")</f>
        <v>0.6</v>
      </c>
      <c r="Q300" s="285" t="str">
        <f>IFERROR(VLOOKUP(R300,'4.Criterios'!$D$12:$E$16,2,0),"")</f>
        <v>Menor</v>
      </c>
      <c r="R300" s="297">
        <f>IFERROR(IF(M300='4.Criterios'!$A$10,VLOOKUP(N300,'4.Criterios'!$A$12:$E$16,4,0),IF(M300='4.Criterios'!$B$10,VLOOKUP(N300,'4.Criterios'!$B$12:$E$16,3,0),"")),)</f>
        <v>0.4</v>
      </c>
      <c r="S300" s="294" t="str">
        <f>IFERROR(VLOOKUP(CONCATENATE(O300,Q300),Niveles!$B$3:$E$27,4,0),"")</f>
        <v>Moderado</v>
      </c>
      <c r="T300" s="294">
        <f>IFERROR(VLOOKUP(CONCATENATE(O300,Q300),Niveles!$B$3:$F$27,5,0),"")</f>
        <v>6</v>
      </c>
      <c r="U300" s="10">
        <v>1</v>
      </c>
      <c r="V300" s="180" t="s">
        <v>666</v>
      </c>
      <c r="W300" s="180" t="s">
        <v>667</v>
      </c>
      <c r="X300" s="180" t="s">
        <v>668</v>
      </c>
      <c r="Y300" s="8" t="s">
        <v>38</v>
      </c>
      <c r="Z300" s="8" t="s">
        <v>199</v>
      </c>
      <c r="AA300" s="9">
        <f>IFERROR(VLOOKUP(Y300,'4.Criterios'!$H$4:$J$6,3,0)+VLOOKUP(Z300,'4.Criterios'!$H$7:$J$8,3,0),"")</f>
        <v>0.4</v>
      </c>
      <c r="AB300" s="10" t="str">
        <f>IFERROR(VLOOKUP(Y300,Niveles!$H$25:$I$27,2,0),"")</f>
        <v>Probabilidad</v>
      </c>
      <c r="AC300" s="331">
        <f ca="1">IFERROR(P300-AN300,"")</f>
        <v>0.38400000000000001</v>
      </c>
      <c r="AD300" s="331">
        <f ca="1">IFERROR(R300-AP300,"")</f>
        <v>0.14000000000000001</v>
      </c>
      <c r="AE300" s="8" t="s">
        <v>200</v>
      </c>
      <c r="AF300" s="8" t="s">
        <v>201</v>
      </c>
      <c r="AG300" s="8" t="s">
        <v>202</v>
      </c>
      <c r="AH300" s="11" t="str">
        <f>IFERROR(VLOOKUP(AI300,'4.Criterios'!$C$4:$E$8,3,1),"")</f>
        <v>Baja</v>
      </c>
      <c r="AI300" s="125">
        <f>IFERROR(IF(AB300="Probabilidad",(P300*(1-AA300)),IF(AB300="Impacto",P300,"")),"")</f>
        <v>0.36</v>
      </c>
      <c r="AJ300" s="11" t="str">
        <f>IFERROR(VLOOKUP(AK300,'4.Criterios'!$C$12:$E$16,3,1),"")</f>
        <v>Menor</v>
      </c>
      <c r="AK300" s="12">
        <f>IFERROR(IF(AB300="Impacto",(R300*(1-AA300)),IF(AB300="Probabilidad",R300,"")),"")</f>
        <v>0.4</v>
      </c>
      <c r="AL300" s="11" t="str">
        <f>IFERROR(VLOOKUP(CONCATENATE(AH300,AJ300),Niveles!$B$3:$E$27,4,0),"")</f>
        <v>Moderado</v>
      </c>
      <c r="AM300" s="294" t="str">
        <f ca="1">OFFSET(AH299,6-COUNTBLANK(AH300:AH305),0,1,1)</f>
        <v>Baja</v>
      </c>
      <c r="AN300" s="328">
        <f ca="1">OFFSET(AI299,6-COUNTBLANK(AI300:AI305),0,1,1)</f>
        <v>0.216</v>
      </c>
      <c r="AO300" s="285" t="str">
        <f ca="1">OFFSET(AJ299,6-COUNTBLANK(AJ300:AJ305),0,1,1)</f>
        <v>Menor</v>
      </c>
      <c r="AP300" s="328">
        <f ca="1">OFFSET(AK299,6-COUNTBLANK(AK300:AK305),0,1,1)</f>
        <v>0.26</v>
      </c>
      <c r="AQ300" s="294" t="str">
        <f ca="1">OFFSET(AL299,6-COUNTBLANK(AL300:AL305),0,1,1)</f>
        <v>Moderado</v>
      </c>
      <c r="AR300" s="294">
        <f ca="1">IFERROR(VLOOKUP(CONCATENATE(AM300,AO300),Niveles!$B$3:$F$27,5,0),"")</f>
        <v>5</v>
      </c>
      <c r="AS300" s="8" t="s">
        <v>217</v>
      </c>
      <c r="AT300" s="181" t="s">
        <v>669</v>
      </c>
      <c r="AU300" s="181" t="s">
        <v>670</v>
      </c>
      <c r="AV300" s="128">
        <v>45291</v>
      </c>
      <c r="AW300" s="129"/>
      <c r="AX300" s="32"/>
      <c r="AY300" s="43"/>
      <c r="AZ300" s="35"/>
      <c r="BA300" s="32"/>
      <c r="BB300" s="8"/>
      <c r="BC300" s="129"/>
      <c r="BD300" s="32"/>
      <c r="BE300" s="43"/>
      <c r="BF300" s="35"/>
      <c r="BG300" s="32"/>
      <c r="BH300" s="13"/>
    </row>
    <row r="301" spans="1:86" ht="107.25" customHeight="1" x14ac:dyDescent="0.25">
      <c r="A301" s="335"/>
      <c r="B301" s="338"/>
      <c r="C301" s="301"/>
      <c r="D301" s="341"/>
      <c r="E301" s="283"/>
      <c r="F301" s="283"/>
      <c r="G301" s="14" t="s">
        <v>671</v>
      </c>
      <c r="H301" s="283"/>
      <c r="I301" s="344"/>
      <c r="J301" s="301"/>
      <c r="K301" s="289"/>
      <c r="L301" s="289"/>
      <c r="M301" s="301"/>
      <c r="N301" s="292"/>
      <c r="O301" s="295"/>
      <c r="P301" s="298"/>
      <c r="Q301" s="286"/>
      <c r="R301" s="298"/>
      <c r="S301" s="295"/>
      <c r="T301" s="295"/>
      <c r="U301" s="18">
        <v>2</v>
      </c>
      <c r="V301" s="22" t="s">
        <v>666</v>
      </c>
      <c r="W301" s="22" t="s">
        <v>672</v>
      </c>
      <c r="X301" s="22" t="s">
        <v>673</v>
      </c>
      <c r="Y301" s="16" t="s">
        <v>38</v>
      </c>
      <c r="Z301" s="16" t="s">
        <v>199</v>
      </c>
      <c r="AA301" s="17">
        <f>IFERROR(VLOOKUP(Y301,'4.Criterios'!$H$4:$J$6,3,0)+VLOOKUP(Z301,'4.Criterios'!$H$7:$J$8,3,0),"")</f>
        <v>0.4</v>
      </c>
      <c r="AB301" s="18" t="str">
        <f>IFERROR(VLOOKUP(Y301,Niveles!$H$25:$I$27,2,0),"")</f>
        <v>Probabilidad</v>
      </c>
      <c r="AC301" s="332"/>
      <c r="AD301" s="332"/>
      <c r="AE301" s="16" t="s">
        <v>200</v>
      </c>
      <c r="AF301" s="16" t="s">
        <v>201</v>
      </c>
      <c r="AG301" s="16" t="s">
        <v>247</v>
      </c>
      <c r="AH301" s="19" t="str">
        <f>IFERROR(VLOOKUP(AI301,'4.Criterios'!$C$4:$E$8,3,1),"")</f>
        <v>Baja</v>
      </c>
      <c r="AI301" s="126">
        <f>IFERROR(IF(AB301="Probabilidad",(AI300*(1-AA301)),IF(AB301="Impacto",AI300,"")),"")</f>
        <v>0.216</v>
      </c>
      <c r="AJ301" s="19" t="str">
        <f>IFERROR(VLOOKUP(AK301,'4.Criterios'!$C$12:$E$16,3,1),"")</f>
        <v>Menor</v>
      </c>
      <c r="AK301" s="20">
        <f>IFERROR(IF(AB301="Impacto",(AK300*(1-AA301)),IF(AB301="Probabilidad",AK300,"")),"")</f>
        <v>0.4</v>
      </c>
      <c r="AL301" s="19" t="str">
        <f>IFERROR(VLOOKUP(CONCATENATE(AH301,AJ301),Niveles!$B$3:$E$27,4,0),"")</f>
        <v>Moderado</v>
      </c>
      <c r="AM301" s="295"/>
      <c r="AN301" s="329"/>
      <c r="AO301" s="286"/>
      <c r="AP301" s="329"/>
      <c r="AQ301" s="295"/>
      <c r="AR301" s="295"/>
      <c r="AS301" s="16" t="s">
        <v>217</v>
      </c>
      <c r="AT301" s="182" t="s">
        <v>674</v>
      </c>
      <c r="AU301" s="182" t="s">
        <v>670</v>
      </c>
      <c r="AV301" s="130">
        <v>45291</v>
      </c>
      <c r="AW301" s="131"/>
      <c r="AX301" s="33"/>
      <c r="AY301" s="41"/>
      <c r="AZ301" s="36"/>
      <c r="BA301" s="33"/>
      <c r="BB301" s="16"/>
      <c r="BC301" s="131"/>
      <c r="BD301" s="33"/>
      <c r="BE301" s="41"/>
      <c r="BF301" s="36"/>
      <c r="BG301" s="33"/>
      <c r="BH301" s="21"/>
    </row>
    <row r="302" spans="1:86" ht="53.45" customHeight="1" x14ac:dyDescent="0.25">
      <c r="A302" s="335"/>
      <c r="B302" s="338"/>
      <c r="C302" s="301"/>
      <c r="D302" s="341"/>
      <c r="E302" s="283"/>
      <c r="F302" s="283"/>
      <c r="G302" s="14" t="s">
        <v>913</v>
      </c>
      <c r="H302" s="283"/>
      <c r="I302" s="344"/>
      <c r="J302" s="301"/>
      <c r="K302" s="289"/>
      <c r="L302" s="289"/>
      <c r="M302" s="301"/>
      <c r="N302" s="292"/>
      <c r="O302" s="295"/>
      <c r="P302" s="298"/>
      <c r="Q302" s="286"/>
      <c r="R302" s="298"/>
      <c r="S302" s="295"/>
      <c r="T302" s="295"/>
      <c r="U302" s="18">
        <v>3</v>
      </c>
      <c r="V302" s="22" t="s">
        <v>666</v>
      </c>
      <c r="W302" s="182" t="s">
        <v>675</v>
      </c>
      <c r="X302" s="22" t="s">
        <v>914</v>
      </c>
      <c r="Y302" s="16" t="s">
        <v>40</v>
      </c>
      <c r="Z302" s="16" t="s">
        <v>227</v>
      </c>
      <c r="AA302" s="17">
        <f>IFERROR(VLOOKUP(Y302,'4.Criterios'!$H$4:$J$6,3,0)+VLOOKUP(Z302,'4.Criterios'!$H$7:$J$8,3,0),"")</f>
        <v>0.35</v>
      </c>
      <c r="AB302" s="18" t="str">
        <f>IFERROR(VLOOKUP(Y302,Niveles!$H$25:$I$27,2,0),"")</f>
        <v>Impacto</v>
      </c>
      <c r="AC302" s="332"/>
      <c r="AD302" s="332"/>
      <c r="AE302" s="16" t="s">
        <v>246</v>
      </c>
      <c r="AF302" s="16" t="s">
        <v>216</v>
      </c>
      <c r="AG302" s="16" t="s">
        <v>247</v>
      </c>
      <c r="AH302" s="19" t="str">
        <f>IFERROR(VLOOKUP(AI302,'4.Criterios'!$C$4:$E$8,3,1),"")</f>
        <v>Baja</v>
      </c>
      <c r="AI302" s="126">
        <f>IFERROR(IF(AB302="Probabilidad",(AI301*(1-AA302)),IF(AB302="Impacto",AI301,"")),"")</f>
        <v>0.216</v>
      </c>
      <c r="AJ302" s="19" t="str">
        <f>IFERROR(VLOOKUP(AK302,'4.Criterios'!$C$12:$E$16,3,1),"")</f>
        <v>Menor</v>
      </c>
      <c r="AK302" s="20">
        <f>IFERROR(IF(AB302="Impacto",(AK301*(1-AA302)),IF(AB302="Probabilidad",AK301,"")),"")</f>
        <v>0.26</v>
      </c>
      <c r="AL302" s="19" t="str">
        <f>IFERROR(VLOOKUP(CONCATENATE(AH302,AJ302),Niveles!$B$3:$E$27,4,0),"")</f>
        <v>Moderado</v>
      </c>
      <c r="AM302" s="295"/>
      <c r="AN302" s="329"/>
      <c r="AO302" s="286"/>
      <c r="AP302" s="329"/>
      <c r="AQ302" s="295"/>
      <c r="AR302" s="295"/>
      <c r="AS302" s="16"/>
      <c r="AT302" s="182"/>
      <c r="AU302" s="182"/>
      <c r="AV302" s="130"/>
      <c r="AW302" s="131"/>
      <c r="AX302" s="33"/>
      <c r="AY302" s="41"/>
      <c r="AZ302" s="36"/>
      <c r="BA302" s="33"/>
      <c r="BB302" s="16"/>
      <c r="BC302" s="131"/>
      <c r="BD302" s="33"/>
      <c r="BE302" s="41"/>
      <c r="BF302" s="36"/>
      <c r="BG302" s="33"/>
      <c r="BH302" s="21"/>
    </row>
    <row r="303" spans="1:86" ht="14.1" customHeight="1" x14ac:dyDescent="0.25">
      <c r="A303" s="335"/>
      <c r="B303" s="338"/>
      <c r="C303" s="301"/>
      <c r="D303" s="341"/>
      <c r="E303" s="283"/>
      <c r="F303" s="283"/>
      <c r="G303" s="14"/>
      <c r="H303" s="283"/>
      <c r="I303" s="344"/>
      <c r="J303" s="301"/>
      <c r="K303" s="289"/>
      <c r="L303" s="289"/>
      <c r="M303" s="301"/>
      <c r="N303" s="292"/>
      <c r="O303" s="295"/>
      <c r="P303" s="298"/>
      <c r="Q303" s="286"/>
      <c r="R303" s="298"/>
      <c r="S303" s="295"/>
      <c r="T303" s="295"/>
      <c r="U303" s="18">
        <v>4</v>
      </c>
      <c r="V303" s="22"/>
      <c r="W303" s="22"/>
      <c r="X303" s="22"/>
      <c r="Y303" s="16"/>
      <c r="Z303" s="16"/>
      <c r="AA303" s="17" t="str">
        <f>IFERROR(VLOOKUP(Y303,'4.Criterios'!$H$4:$J$6,3,0)+VLOOKUP(Z303,'4.Criterios'!$H$7:$J$8,3,0),"")</f>
        <v/>
      </c>
      <c r="AB303" s="18" t="str">
        <f>IFERROR(VLOOKUP(Y303,Niveles!$H$25:$I$27,2,0),"")</f>
        <v/>
      </c>
      <c r="AC303" s="332"/>
      <c r="AD303" s="332"/>
      <c r="AE303" s="16"/>
      <c r="AF303" s="16"/>
      <c r="AG303" s="16"/>
      <c r="AH303" s="19" t="str">
        <f>IFERROR(VLOOKUP(AI303,'4.Criterios'!$C$4:$E$8,3,1),"")</f>
        <v/>
      </c>
      <c r="AI303" s="126" t="str">
        <f>IFERROR(IF(AB303="Probabilidad",(AI302*(1-AA303)),IF(AB303="Impacto",AI302,"")),"")</f>
        <v/>
      </c>
      <c r="AJ303" s="19" t="str">
        <f>IFERROR(VLOOKUP(AK303,'4.Criterios'!$C$12:$E$16,3,1),"")</f>
        <v/>
      </c>
      <c r="AK303" s="20" t="str">
        <f>IFERROR(IF(AB303="Impacto",(AK302*(1-AA303)),IF(AB303="Probabilidad",AK302,"")),"")</f>
        <v/>
      </c>
      <c r="AL303" s="19" t="str">
        <f>IFERROR(VLOOKUP(CONCATENATE(AH303,AJ303),Niveles!$B$3:$E$27,4,0),"")</f>
        <v/>
      </c>
      <c r="AM303" s="295"/>
      <c r="AN303" s="329"/>
      <c r="AO303" s="286"/>
      <c r="AP303" s="329"/>
      <c r="AQ303" s="295"/>
      <c r="AR303" s="295"/>
      <c r="AS303" s="16"/>
      <c r="AT303" s="182"/>
      <c r="AU303" s="182"/>
      <c r="AV303" s="130"/>
      <c r="AW303" s="131"/>
      <c r="AX303" s="33"/>
      <c r="AY303" s="41"/>
      <c r="AZ303" s="36"/>
      <c r="BA303" s="33"/>
      <c r="BB303" s="16"/>
      <c r="BC303" s="131"/>
      <c r="BD303" s="33"/>
      <c r="BE303" s="41"/>
      <c r="BF303" s="36"/>
      <c r="BG303" s="33"/>
      <c r="BH303" s="21"/>
    </row>
    <row r="304" spans="1:86" ht="14.1" customHeight="1" x14ac:dyDescent="0.25">
      <c r="A304" s="335"/>
      <c r="B304" s="338"/>
      <c r="C304" s="301"/>
      <c r="D304" s="341"/>
      <c r="E304" s="283"/>
      <c r="F304" s="283"/>
      <c r="G304" s="14"/>
      <c r="H304" s="283"/>
      <c r="I304" s="344"/>
      <c r="J304" s="301"/>
      <c r="K304" s="289"/>
      <c r="L304" s="289"/>
      <c r="M304" s="301"/>
      <c r="N304" s="292"/>
      <c r="O304" s="295"/>
      <c r="P304" s="298"/>
      <c r="Q304" s="286"/>
      <c r="R304" s="298"/>
      <c r="S304" s="295"/>
      <c r="T304" s="295"/>
      <c r="U304" s="18">
        <v>5</v>
      </c>
      <c r="V304" s="22"/>
      <c r="W304" s="22"/>
      <c r="X304" s="22"/>
      <c r="Y304" s="16"/>
      <c r="Z304" s="16"/>
      <c r="AA304" s="17" t="str">
        <f>IFERROR(VLOOKUP(Y304,'4.Criterios'!$H$4:$J$6,3,0)+VLOOKUP(Z304,'4.Criterios'!$H$7:$J$8,3,0),"")</f>
        <v/>
      </c>
      <c r="AB304" s="18" t="str">
        <f>IFERROR(VLOOKUP(Y304,Niveles!$H$25:$I$27,2,0),"")</f>
        <v/>
      </c>
      <c r="AC304" s="332"/>
      <c r="AD304" s="332"/>
      <c r="AE304" s="16"/>
      <c r="AF304" s="16"/>
      <c r="AG304" s="16"/>
      <c r="AH304" s="19" t="str">
        <f>IFERROR(VLOOKUP(AI304,'4.Criterios'!$C$4:$E$8,3,1),"")</f>
        <v/>
      </c>
      <c r="AI304" s="126" t="str">
        <f>IFERROR(IF(AB304="Probabilidad",(AI303*(1-AA304)),IF(AB304="Impacto",AI303,"")),"")</f>
        <v/>
      </c>
      <c r="AJ304" s="19" t="str">
        <f>IFERROR(VLOOKUP(AK304,'4.Criterios'!$C$12:$E$16,3,1),"")</f>
        <v/>
      </c>
      <c r="AK304" s="20" t="str">
        <f>IFERROR(IF(AB304="Impacto",(AK303*(1-AA304)),IF(AB304="Probabilidad",AK303,"")),"")</f>
        <v/>
      </c>
      <c r="AL304" s="19" t="str">
        <f>IFERROR(VLOOKUP(CONCATENATE(AH304,AJ304),Niveles!$B$3:$E$27,4,0),"")</f>
        <v/>
      </c>
      <c r="AM304" s="295"/>
      <c r="AN304" s="329"/>
      <c r="AO304" s="286"/>
      <c r="AP304" s="329"/>
      <c r="AQ304" s="295"/>
      <c r="AR304" s="295"/>
      <c r="AS304" s="16"/>
      <c r="AT304" s="182"/>
      <c r="AU304" s="182"/>
      <c r="AV304" s="130"/>
      <c r="AW304" s="131"/>
      <c r="AX304" s="33"/>
      <c r="AY304" s="41"/>
      <c r="AZ304" s="36"/>
      <c r="BA304" s="33"/>
      <c r="BB304" s="16"/>
      <c r="BC304" s="131"/>
      <c r="BD304" s="33"/>
      <c r="BE304" s="41"/>
      <c r="BF304" s="36"/>
      <c r="BG304" s="33"/>
      <c r="BH304" s="21"/>
    </row>
    <row r="305" spans="1:63" ht="14.45" customHeight="1" thickBot="1" x14ac:dyDescent="0.3">
      <c r="A305" s="336"/>
      <c r="B305" s="339"/>
      <c r="C305" s="302"/>
      <c r="D305" s="342"/>
      <c r="E305" s="284"/>
      <c r="F305" s="284"/>
      <c r="G305" s="23"/>
      <c r="H305" s="284"/>
      <c r="I305" s="345"/>
      <c r="J305" s="302"/>
      <c r="K305" s="290"/>
      <c r="L305" s="290"/>
      <c r="M305" s="302"/>
      <c r="N305" s="293"/>
      <c r="O305" s="296"/>
      <c r="P305" s="299"/>
      <c r="Q305" s="287"/>
      <c r="R305" s="299"/>
      <c r="S305" s="296"/>
      <c r="T305" s="296"/>
      <c r="U305" s="52">
        <v>6</v>
      </c>
      <c r="V305" s="183"/>
      <c r="W305" s="183"/>
      <c r="X305" s="183"/>
      <c r="Y305" s="25"/>
      <c r="Z305" s="25"/>
      <c r="AA305" s="17" t="str">
        <f>IFERROR(VLOOKUP(Y305,'4.Criterios'!$H$4:$J$6,3,0)+VLOOKUP(Z305,'4.Criterios'!$H$7:$J$8,3,0),"")</f>
        <v/>
      </c>
      <c r="AB305" s="18" t="str">
        <f>IFERROR(VLOOKUP(Y305,Niveles!$H$25:$I$27,2,0),"")</f>
        <v/>
      </c>
      <c r="AC305" s="333"/>
      <c r="AD305" s="333"/>
      <c r="AE305" s="25"/>
      <c r="AF305" s="25"/>
      <c r="AG305" s="25"/>
      <c r="AH305" s="26" t="str">
        <f>IFERROR(VLOOKUP(AI305,'4.Criterios'!$C$4:$E$8,3,1),"")</f>
        <v/>
      </c>
      <c r="AI305" s="127" t="str">
        <f>IFERROR(IF(AB305="Probabilidad",(AI304*(1-AA305)),IF(AB305="Impacto",AI304,"")),"")</f>
        <v/>
      </c>
      <c r="AJ305" s="26" t="str">
        <f>IFERROR(VLOOKUP(AK305,'4.Criterios'!$C$12:$E$16,3,1),"")</f>
        <v/>
      </c>
      <c r="AK305" s="27" t="str">
        <f>IFERROR(IF(AB305="Impacto",(AK304*(1-AA305)),IF(AB305="Probabilidad",AK304,"")),"")</f>
        <v/>
      </c>
      <c r="AL305" s="26" t="str">
        <f>IFERROR(VLOOKUP(CONCATENATE(AH305,AJ305),Niveles!$B$3:$E$27,4,0),"")</f>
        <v/>
      </c>
      <c r="AM305" s="296"/>
      <c r="AN305" s="330"/>
      <c r="AO305" s="287"/>
      <c r="AP305" s="330"/>
      <c r="AQ305" s="296"/>
      <c r="AR305" s="296"/>
      <c r="AS305" s="25"/>
      <c r="AT305" s="192"/>
      <c r="AU305" s="192"/>
      <c r="AV305" s="132"/>
      <c r="AW305" s="133"/>
      <c r="AX305" s="34"/>
      <c r="AY305" s="42"/>
      <c r="AZ305" s="37"/>
      <c r="BA305" s="34"/>
      <c r="BB305" s="25"/>
      <c r="BC305" s="133"/>
      <c r="BD305" s="34"/>
      <c r="BE305" s="42"/>
      <c r="BF305" s="37"/>
      <c r="BG305" s="34"/>
      <c r="BH305" s="28"/>
    </row>
    <row r="306" spans="1:63" ht="105" customHeight="1" x14ac:dyDescent="0.25">
      <c r="A306" s="334" t="s">
        <v>44</v>
      </c>
      <c r="B306" s="337">
        <v>5</v>
      </c>
      <c r="C306" s="300" t="s">
        <v>188</v>
      </c>
      <c r="D306" s="340" t="s">
        <v>488</v>
      </c>
      <c r="E306" s="282" t="s">
        <v>190</v>
      </c>
      <c r="F306" s="282" t="s">
        <v>676</v>
      </c>
      <c r="G306" s="14" t="s">
        <v>677</v>
      </c>
      <c r="H306" s="282" t="str">
        <f>+CONCATENATE(E306," del ",D306)</f>
        <v>pérdida de integridad del SISTEMA DE GESTIÓN DE CALIDAD (SIG)</v>
      </c>
      <c r="I306" s="343" t="str">
        <f>IF(F306&lt;&gt;"","Las vulnerabilidades de la columna anterior, pueden facilitar "&amp;F306&amp;" generando "&amp;E306&amp;" de "&amp;D306,"")</f>
        <v>Las vulnerabilidades de la columna anterior, pueden facilitar Gestión inadecuada de las actividades realizadas por parte de los procesos  generando pérdida de integridad de SISTEMA DE GESTIÓN DE CALIDAD (SIG)</v>
      </c>
      <c r="J306" s="300" t="s">
        <v>258</v>
      </c>
      <c r="K306" s="288">
        <v>50</v>
      </c>
      <c r="L306" s="288" t="s">
        <v>678</v>
      </c>
      <c r="M306" s="300" t="s">
        <v>194</v>
      </c>
      <c r="N306" s="291" t="s">
        <v>212</v>
      </c>
      <c r="O306" s="294" t="str">
        <f>IFERROR(VLOOKUP(P306,'4.Criterios'!$D$4:$E$8,2,0),"")</f>
        <v>Media</v>
      </c>
      <c r="P306" s="297">
        <f>IF(K306&lt;&gt;"",VLOOKUP(K306,'4.Criterios'!$A$4:$E$8,4,1),"")</f>
        <v>0.6</v>
      </c>
      <c r="Q306" s="285" t="str">
        <f>IFERROR(VLOOKUP(R306,'4.Criterios'!$D$12:$E$16,2,0),"")</f>
        <v>Moderado</v>
      </c>
      <c r="R306" s="297">
        <f>IFERROR(IF(M306='4.Criterios'!$A$10,VLOOKUP(N306,'4.Criterios'!$A$12:$E$16,4,0),IF(M306='4.Criterios'!$B$10,VLOOKUP(N306,'4.Criterios'!$B$12:$E$16,3,0),"")),)</f>
        <v>0.6</v>
      </c>
      <c r="S306" s="294" t="str">
        <f>IFERROR(VLOOKUP(CONCATENATE(O306,Q306),Niveles!$B$3:$E$27,4,0),"")</f>
        <v>Moderado</v>
      </c>
      <c r="T306" s="294">
        <f>IFERROR(VLOOKUP(CONCATENATE(O306,Q306),Niveles!$B$3:$F$27,5,0),"")</f>
        <v>11</v>
      </c>
      <c r="U306" s="10">
        <v>1</v>
      </c>
      <c r="V306" s="180" t="s">
        <v>491</v>
      </c>
      <c r="W306" s="180" t="s">
        <v>679</v>
      </c>
      <c r="X306" s="180" t="s">
        <v>680</v>
      </c>
      <c r="Y306" s="8" t="s">
        <v>38</v>
      </c>
      <c r="Z306" s="8" t="s">
        <v>199</v>
      </c>
      <c r="AA306" s="9">
        <f>IFERROR(VLOOKUP(Y306,'4.Criterios'!$H$4:$J$6,3,0)+VLOOKUP(Z306,'4.Criterios'!$H$7:$J$8,3,0),"")</f>
        <v>0.4</v>
      </c>
      <c r="AB306" s="10" t="str">
        <f>IFERROR(VLOOKUP(Y306,Niveles!$H$25:$I$27,2,0),"")</f>
        <v>Probabilidad</v>
      </c>
      <c r="AC306" s="331">
        <f ca="1">IFERROR(P306-AN306,"")</f>
        <v>0.34799999999999998</v>
      </c>
      <c r="AD306" s="331">
        <f ca="1">IFERROR(R306-AP306,"")</f>
        <v>0</v>
      </c>
      <c r="AE306" s="8" t="s">
        <v>200</v>
      </c>
      <c r="AF306" s="8" t="s">
        <v>201</v>
      </c>
      <c r="AG306" s="8" t="s">
        <v>202</v>
      </c>
      <c r="AH306" s="11" t="str">
        <f>IFERROR(VLOOKUP(AI306,'4.Criterios'!$C$4:$E$8,3,1),"")</f>
        <v>Baja</v>
      </c>
      <c r="AI306" s="125">
        <f>IFERROR(IF(AB306="Probabilidad",(P306*(1-AA306)),IF(AB306="Impacto",P306,"")),"")</f>
        <v>0.36</v>
      </c>
      <c r="AJ306" s="11" t="str">
        <f>IFERROR(VLOOKUP(AK306,'4.Criterios'!$C$12:$E$16,3,1),"")</f>
        <v>Moderado</v>
      </c>
      <c r="AK306" s="12">
        <f>IFERROR(IF(AB306="Impacto",(R306*(1-AA306)),IF(AB306="Probabilidad",R306,"")),"")</f>
        <v>0.6</v>
      </c>
      <c r="AL306" s="11" t="str">
        <f>IFERROR(VLOOKUP(CONCATENATE(AH306,AJ306),Niveles!$B$3:$E$27,4,0),"")</f>
        <v>Moderado</v>
      </c>
      <c r="AM306" s="294" t="str">
        <f ca="1">OFFSET(AH305,6-COUNTBLANK(AH306:AH311),0,1,1)</f>
        <v>Baja</v>
      </c>
      <c r="AN306" s="328">
        <f ca="1">OFFSET(AI305,6-COUNTBLANK(AI306:AI311),0,1,1)</f>
        <v>0.252</v>
      </c>
      <c r="AO306" s="285" t="str">
        <f ca="1">OFFSET(AJ305,6-COUNTBLANK(AJ306:AJ311),0,1,1)</f>
        <v>Moderado</v>
      </c>
      <c r="AP306" s="328">
        <f ca="1">OFFSET(AK305,6-COUNTBLANK(AK306:AK311),0,1,1)</f>
        <v>0.6</v>
      </c>
      <c r="AQ306" s="294" t="str">
        <f ca="1">OFFSET(AL305,6-COUNTBLANK(AL306:AL311),0,1,1)</f>
        <v>Moderado</v>
      </c>
      <c r="AR306" s="294">
        <f ca="1">IFERROR(VLOOKUP(CONCATENATE(AM306,AO306),Niveles!$B$3:$F$27,5,0),"")</f>
        <v>10</v>
      </c>
      <c r="AS306" s="8" t="s">
        <v>217</v>
      </c>
      <c r="AT306" s="181" t="s">
        <v>681</v>
      </c>
      <c r="AU306" s="181" t="s">
        <v>494</v>
      </c>
      <c r="AV306" s="128">
        <v>45291</v>
      </c>
      <c r="AW306" s="129"/>
      <c r="AX306" s="32"/>
      <c r="AY306" s="43"/>
      <c r="AZ306" s="228"/>
      <c r="BA306" s="32"/>
      <c r="BB306" s="8"/>
      <c r="BC306" s="129"/>
      <c r="BD306" s="32"/>
      <c r="BE306" s="43"/>
      <c r="BF306" s="35"/>
      <c r="BG306" s="32"/>
      <c r="BH306" s="13"/>
    </row>
    <row r="307" spans="1:63" ht="82.5" x14ac:dyDescent="0.25">
      <c r="A307" s="335"/>
      <c r="B307" s="338"/>
      <c r="C307" s="301"/>
      <c r="D307" s="341"/>
      <c r="E307" s="283"/>
      <c r="F307" s="283"/>
      <c r="G307" s="14" t="s">
        <v>682</v>
      </c>
      <c r="H307" s="283"/>
      <c r="I307" s="344"/>
      <c r="J307" s="301"/>
      <c r="K307" s="289"/>
      <c r="L307" s="289"/>
      <c r="M307" s="301"/>
      <c r="N307" s="292"/>
      <c r="O307" s="295"/>
      <c r="P307" s="298"/>
      <c r="Q307" s="286"/>
      <c r="R307" s="298"/>
      <c r="S307" s="295"/>
      <c r="T307" s="295"/>
      <c r="U307" s="18">
        <v>2</v>
      </c>
      <c r="V307" s="22" t="s">
        <v>491</v>
      </c>
      <c r="W307" s="22" t="s">
        <v>679</v>
      </c>
      <c r="X307" s="22" t="s">
        <v>683</v>
      </c>
      <c r="Y307" s="16" t="s">
        <v>39</v>
      </c>
      <c r="Z307" s="16" t="s">
        <v>199</v>
      </c>
      <c r="AA307" s="17">
        <f>IFERROR(VLOOKUP(Y307,'4.Criterios'!$H$4:$J$6,3,0)+VLOOKUP(Z307,'4.Criterios'!$H$7:$J$8,3,0),"")</f>
        <v>0.3</v>
      </c>
      <c r="AB307" s="18" t="str">
        <f>IFERROR(VLOOKUP(Y307,Niveles!$H$25:$I$27,2,0),"")</f>
        <v>Probabilidad</v>
      </c>
      <c r="AC307" s="332"/>
      <c r="AD307" s="332"/>
      <c r="AE307" s="16" t="s">
        <v>200</v>
      </c>
      <c r="AF307" s="16" t="s">
        <v>201</v>
      </c>
      <c r="AG307" s="16" t="s">
        <v>202</v>
      </c>
      <c r="AH307" s="19" t="str">
        <f>IFERROR(VLOOKUP(AI307,'4.Criterios'!$C$4:$E$8,3,1),"")</f>
        <v>Baja</v>
      </c>
      <c r="AI307" s="126">
        <f>IFERROR(IF(AB307="Probabilidad",(AI306*(1-AA307)),IF(AB307="Impacto",AI306,"")),"")</f>
        <v>0.252</v>
      </c>
      <c r="AJ307" s="19" t="str">
        <f>IFERROR(VLOOKUP(AK307,'4.Criterios'!$C$12:$E$16,3,1),"")</f>
        <v>Moderado</v>
      </c>
      <c r="AK307" s="20">
        <f>IFERROR(IF(AB307="Impacto",(AK306*(1-AA307)),IF(AB307="Probabilidad",AK306,"")),"")</f>
        <v>0.6</v>
      </c>
      <c r="AL307" s="19" t="str">
        <f>IFERROR(VLOOKUP(CONCATENATE(AH307,AJ307),Niveles!$B$3:$E$27,4,0),"")</f>
        <v>Moderado</v>
      </c>
      <c r="AM307" s="295"/>
      <c r="AN307" s="329"/>
      <c r="AO307" s="286"/>
      <c r="AP307" s="329"/>
      <c r="AQ307" s="295"/>
      <c r="AR307" s="295"/>
      <c r="AS307" s="16"/>
      <c r="AT307" s="211"/>
      <c r="AU307" s="182"/>
      <c r="AV307" s="130"/>
      <c r="AW307" s="131"/>
      <c r="AX307" s="234"/>
      <c r="AY307" s="41"/>
      <c r="AZ307" s="238"/>
      <c r="BA307" s="33"/>
      <c r="BB307" s="16"/>
      <c r="BC307" s="131"/>
      <c r="BD307" s="33"/>
      <c r="BE307" s="41"/>
      <c r="BF307" s="36"/>
      <c r="BG307" s="33"/>
      <c r="BH307" s="21"/>
    </row>
    <row r="308" spans="1:63" x14ac:dyDescent="0.25">
      <c r="A308" s="335"/>
      <c r="B308" s="338"/>
      <c r="C308" s="301"/>
      <c r="D308" s="341"/>
      <c r="E308" s="283"/>
      <c r="F308" s="283"/>
      <c r="G308" s="14"/>
      <c r="H308" s="283"/>
      <c r="I308" s="344"/>
      <c r="J308" s="301"/>
      <c r="K308" s="289"/>
      <c r="L308" s="289"/>
      <c r="M308" s="301"/>
      <c r="N308" s="292"/>
      <c r="O308" s="295"/>
      <c r="P308" s="298"/>
      <c r="Q308" s="286"/>
      <c r="R308" s="298"/>
      <c r="S308" s="295"/>
      <c r="T308" s="295"/>
      <c r="U308" s="18">
        <v>3</v>
      </c>
      <c r="V308" s="22"/>
      <c r="W308" s="22"/>
      <c r="X308" s="22"/>
      <c r="Y308" s="16"/>
      <c r="Z308" s="16"/>
      <c r="AA308" s="17"/>
      <c r="AB308" s="18"/>
      <c r="AC308" s="332"/>
      <c r="AD308" s="332"/>
      <c r="AE308" s="16"/>
      <c r="AF308" s="16"/>
      <c r="AG308" s="16"/>
      <c r="AH308" s="19" t="str">
        <f>IFERROR(VLOOKUP(AI308,'4.Criterios'!$C$4:$E$8,3,1),"")</f>
        <v/>
      </c>
      <c r="AI308" s="126" t="str">
        <f>IFERROR(IF(AB308="Probabilidad",(AI307*(1-AA308)),IF(AB308="Impacto",AI307,"")),"")</f>
        <v/>
      </c>
      <c r="AJ308" s="19" t="str">
        <f>IFERROR(VLOOKUP(AK308,'4.Criterios'!$C$12:$E$16,3,1),"")</f>
        <v/>
      </c>
      <c r="AK308" s="20" t="str">
        <f>IFERROR(IF(AB308="Impacto",(AK307*(1-AA308)),IF(AB308="Probabilidad",AK307,"")),"")</f>
        <v/>
      </c>
      <c r="AL308" s="19" t="str">
        <f>IFERROR(VLOOKUP(CONCATENATE(AH308,AJ308),Niveles!$B$3:$E$27,4,0),"")</f>
        <v/>
      </c>
      <c r="AM308" s="295"/>
      <c r="AN308" s="329"/>
      <c r="AO308" s="286"/>
      <c r="AP308" s="329"/>
      <c r="AQ308" s="295"/>
      <c r="AR308" s="295"/>
      <c r="AS308" s="16"/>
      <c r="AT308" s="182"/>
      <c r="AU308" s="182"/>
      <c r="AV308" s="130"/>
      <c r="AW308" s="131"/>
      <c r="AX308" s="33"/>
      <c r="AY308" s="41"/>
      <c r="AZ308" s="36"/>
      <c r="BA308" s="33"/>
      <c r="BB308" s="16"/>
      <c r="BC308" s="131"/>
      <c r="BD308" s="33"/>
      <c r="BE308" s="41"/>
      <c r="BF308" s="36"/>
      <c r="BG308" s="33"/>
      <c r="BH308" s="21"/>
    </row>
    <row r="309" spans="1:63" x14ac:dyDescent="0.25">
      <c r="A309" s="335"/>
      <c r="B309" s="338"/>
      <c r="C309" s="301"/>
      <c r="D309" s="341"/>
      <c r="E309" s="283"/>
      <c r="F309" s="283"/>
      <c r="G309" s="14"/>
      <c r="H309" s="283"/>
      <c r="I309" s="344"/>
      <c r="J309" s="301"/>
      <c r="K309" s="289"/>
      <c r="L309" s="289"/>
      <c r="M309" s="301"/>
      <c r="N309" s="292"/>
      <c r="O309" s="295"/>
      <c r="P309" s="298"/>
      <c r="Q309" s="286"/>
      <c r="R309" s="298"/>
      <c r="S309" s="295"/>
      <c r="T309" s="295"/>
      <c r="U309" s="18">
        <v>4</v>
      </c>
      <c r="V309" s="22"/>
      <c r="W309" s="22"/>
      <c r="X309" s="22"/>
      <c r="Y309" s="16"/>
      <c r="Z309" s="16"/>
      <c r="AA309" s="17"/>
      <c r="AB309" s="18"/>
      <c r="AC309" s="332"/>
      <c r="AD309" s="332"/>
      <c r="AE309" s="16"/>
      <c r="AF309" s="16"/>
      <c r="AG309" s="16"/>
      <c r="AH309" s="19" t="str">
        <f>IFERROR(VLOOKUP(AI309,'4.Criterios'!$C$4:$E$8,3,1),"")</f>
        <v/>
      </c>
      <c r="AI309" s="126" t="str">
        <f>IFERROR(IF(AB309="Probabilidad",(AI308*(1-AA309)),IF(AB309="Impacto",AI308,"")),"")</f>
        <v/>
      </c>
      <c r="AJ309" s="19" t="str">
        <f>IFERROR(VLOOKUP(AK309,'4.Criterios'!$C$12:$E$16,3,1),"")</f>
        <v/>
      </c>
      <c r="AK309" s="20" t="str">
        <f>IFERROR(IF(AB309="Impacto",(AK308*(1-AA309)),IF(AB309="Probabilidad",AK308,"")),"")</f>
        <v/>
      </c>
      <c r="AL309" s="19" t="str">
        <f>IFERROR(VLOOKUP(CONCATENATE(AH309,AJ309),Niveles!$B$3:$E$27,4,0),"")</f>
        <v/>
      </c>
      <c r="AM309" s="295"/>
      <c r="AN309" s="329"/>
      <c r="AO309" s="286"/>
      <c r="AP309" s="329"/>
      <c r="AQ309" s="295"/>
      <c r="AR309" s="295"/>
      <c r="AS309" s="16"/>
      <c r="AT309" s="182"/>
      <c r="AU309" s="182"/>
      <c r="AV309" s="130"/>
      <c r="AW309" s="131"/>
      <c r="AX309" s="33"/>
      <c r="AY309" s="41"/>
      <c r="AZ309" s="36"/>
      <c r="BA309" s="33"/>
      <c r="BB309" s="16"/>
      <c r="BC309" s="131"/>
      <c r="BD309" s="33"/>
      <c r="BE309" s="41"/>
      <c r="BF309" s="36"/>
      <c r="BG309" s="33"/>
      <c r="BH309" s="21"/>
    </row>
    <row r="310" spans="1:63" x14ac:dyDescent="0.25">
      <c r="A310" s="335"/>
      <c r="B310" s="338"/>
      <c r="C310" s="301"/>
      <c r="D310" s="341"/>
      <c r="E310" s="283"/>
      <c r="F310" s="283"/>
      <c r="G310" s="14"/>
      <c r="H310" s="283"/>
      <c r="I310" s="344"/>
      <c r="J310" s="301"/>
      <c r="K310" s="289"/>
      <c r="L310" s="289"/>
      <c r="M310" s="301"/>
      <c r="N310" s="292"/>
      <c r="O310" s="295"/>
      <c r="P310" s="298"/>
      <c r="Q310" s="286"/>
      <c r="R310" s="298"/>
      <c r="S310" s="295"/>
      <c r="T310" s="295"/>
      <c r="U310" s="18">
        <v>5</v>
      </c>
      <c r="V310" s="22"/>
      <c r="W310" s="22"/>
      <c r="X310" s="22"/>
      <c r="Y310" s="16"/>
      <c r="Z310" s="16"/>
      <c r="AA310" s="17"/>
      <c r="AB310" s="18"/>
      <c r="AC310" s="332"/>
      <c r="AD310" s="332"/>
      <c r="AE310" s="16"/>
      <c r="AF310" s="16"/>
      <c r="AG310" s="16"/>
      <c r="AH310" s="19" t="str">
        <f>IFERROR(VLOOKUP(AI310,'4.Criterios'!$C$4:$E$8,3,1),"")</f>
        <v/>
      </c>
      <c r="AI310" s="126" t="str">
        <f>IFERROR(IF(AB310="Probabilidad",(AI309*(1-AA310)),IF(AB310="Impacto",AI309,"")),"")</f>
        <v/>
      </c>
      <c r="AJ310" s="19" t="str">
        <f>IFERROR(VLOOKUP(AK310,'4.Criterios'!$C$12:$E$16,3,1),"")</f>
        <v/>
      </c>
      <c r="AK310" s="20" t="str">
        <f>IFERROR(IF(AB310="Impacto",(AK309*(1-AA310)),IF(AB310="Probabilidad",AK309,"")),"")</f>
        <v/>
      </c>
      <c r="AL310" s="19" t="str">
        <f>IFERROR(VLOOKUP(CONCATENATE(AH310,AJ310),Niveles!$B$3:$E$27,4,0),"")</f>
        <v/>
      </c>
      <c r="AM310" s="295"/>
      <c r="AN310" s="329"/>
      <c r="AO310" s="286"/>
      <c r="AP310" s="329"/>
      <c r="AQ310" s="295"/>
      <c r="AR310" s="295"/>
      <c r="AS310" s="16"/>
      <c r="AT310" s="182"/>
      <c r="AU310" s="182"/>
      <c r="AV310" s="130"/>
      <c r="AW310" s="131"/>
      <c r="AX310" s="33"/>
      <c r="AY310" s="41"/>
      <c r="AZ310" s="36"/>
      <c r="BA310" s="33"/>
      <c r="BB310" s="16"/>
      <c r="BC310" s="131"/>
      <c r="BD310" s="33"/>
      <c r="BE310" s="41"/>
      <c r="BF310" s="36"/>
      <c r="BG310" s="33"/>
      <c r="BH310" s="21"/>
    </row>
    <row r="311" spans="1:63" ht="17.25" thickBot="1" x14ac:dyDescent="0.3">
      <c r="A311" s="336"/>
      <c r="B311" s="339"/>
      <c r="C311" s="302"/>
      <c r="D311" s="342"/>
      <c r="E311" s="284"/>
      <c r="F311" s="284"/>
      <c r="G311" s="23"/>
      <c r="H311" s="284"/>
      <c r="I311" s="345"/>
      <c r="J311" s="302"/>
      <c r="K311" s="290"/>
      <c r="L311" s="290"/>
      <c r="M311" s="302"/>
      <c r="N311" s="293"/>
      <c r="O311" s="296"/>
      <c r="P311" s="299"/>
      <c r="Q311" s="287"/>
      <c r="R311" s="299"/>
      <c r="S311" s="296"/>
      <c r="T311" s="296"/>
      <c r="U311" s="52">
        <v>6</v>
      </c>
      <c r="V311" s="183"/>
      <c r="W311" s="183"/>
      <c r="X311" s="183"/>
      <c r="Y311" s="25"/>
      <c r="Z311" s="25"/>
      <c r="AA311" s="17"/>
      <c r="AB311" s="18"/>
      <c r="AC311" s="333"/>
      <c r="AD311" s="333"/>
      <c r="AE311" s="25"/>
      <c r="AF311" s="25"/>
      <c r="AG311" s="25"/>
      <c r="AH311" s="26" t="str">
        <f>IFERROR(VLOOKUP(AI311,'4.Criterios'!$C$4:$E$8,3,1),"")</f>
        <v/>
      </c>
      <c r="AI311" s="127" t="str">
        <f>IFERROR(IF(AB311="Probabilidad",(AI310*(1-AA311)),IF(AB311="Impacto",AI310,"")),"")</f>
        <v/>
      </c>
      <c r="AJ311" s="26" t="str">
        <f>IFERROR(VLOOKUP(AK311,'4.Criterios'!$C$12:$E$16,3,1),"")</f>
        <v/>
      </c>
      <c r="AK311" s="27" t="str">
        <f>IFERROR(IF(AB311="Impacto",(AK310*(1-AA311)),IF(AB311="Probabilidad",AK310,"")),"")</f>
        <v/>
      </c>
      <c r="AL311" s="26" t="str">
        <f>IFERROR(VLOOKUP(CONCATENATE(AH311,AJ311),Niveles!$B$3:$E$27,4,0),"")</f>
        <v/>
      </c>
      <c r="AM311" s="296"/>
      <c r="AN311" s="330"/>
      <c r="AO311" s="287"/>
      <c r="AP311" s="330"/>
      <c r="AQ311" s="296"/>
      <c r="AR311" s="296"/>
      <c r="AS311" s="25"/>
      <c r="AT311" s="192"/>
      <c r="AU311" s="192"/>
      <c r="AV311" s="132"/>
      <c r="AW311" s="133"/>
      <c r="AX311" s="34"/>
      <c r="AY311" s="42"/>
      <c r="AZ311" s="37"/>
      <c r="BA311" s="34"/>
      <c r="BB311" s="25"/>
      <c r="BC311" s="133"/>
      <c r="BD311" s="34"/>
      <c r="BE311" s="42"/>
      <c r="BF311" s="37"/>
      <c r="BG311" s="34"/>
      <c r="BH311" s="28"/>
    </row>
    <row r="312" spans="1:63" ht="66" x14ac:dyDescent="0.25">
      <c r="A312" s="334" t="s">
        <v>44</v>
      </c>
      <c r="B312" s="337">
        <v>6</v>
      </c>
      <c r="C312" s="300" t="s">
        <v>208</v>
      </c>
      <c r="D312" s="340" t="s">
        <v>684</v>
      </c>
      <c r="E312" s="282" t="s">
        <v>190</v>
      </c>
      <c r="F312" s="282" t="s">
        <v>685</v>
      </c>
      <c r="G312" s="6" t="s">
        <v>686</v>
      </c>
      <c r="H312" s="282" t="str">
        <f>+CONCATENATE(E312," de los ",D312)</f>
        <v>pérdida de integridad de los PLANES</v>
      </c>
      <c r="I312" s="343" t="str">
        <f>IF(F312&lt;&gt;"","Las vulnerabilidades de la columna anterior, pueden facilitar "&amp;F312&amp;" generando "&amp;E312&amp;" de "&amp;D312,"")</f>
        <v>Las vulnerabilidades de la columna anterior, pueden facilitar Suscripción de planes sin los requerimientos metodológicos establecidos por la entidad. generando pérdida de integridad de PLANES</v>
      </c>
      <c r="J312" s="300" t="s">
        <v>258</v>
      </c>
      <c r="K312" s="303">
        <v>1</v>
      </c>
      <c r="L312" s="288" t="s">
        <v>687</v>
      </c>
      <c r="M312" s="300" t="s">
        <v>194</v>
      </c>
      <c r="N312" s="291" t="s">
        <v>212</v>
      </c>
      <c r="O312" s="294" t="str">
        <f>IFERROR(VLOOKUP(P312,'4.Criterios'!$D$4:$E$8,2,0),"")</f>
        <v>Muy Baja</v>
      </c>
      <c r="P312" s="297">
        <f>IF(K312&lt;&gt;"",VLOOKUP(K312,'4.Criterios'!$A$4:$E$8,4,1),"")</f>
        <v>0.2</v>
      </c>
      <c r="Q312" s="285" t="str">
        <f>IFERROR(VLOOKUP(R312,'4.Criterios'!$D$12:$E$16,2,0),"")</f>
        <v>Moderado</v>
      </c>
      <c r="R312" s="297">
        <f>IFERROR(IF(M312='4.Criterios'!$A$10,VLOOKUP(N312,'4.Criterios'!$A$12:$E$16,4,0),IF(M312='4.Criterios'!$B$10,VLOOKUP(N312,'4.Criterios'!$B$12:$E$16,3,0),"")),)</f>
        <v>0.6</v>
      </c>
      <c r="S312" s="294" t="str">
        <f>IFERROR(VLOOKUP(CONCATENATE(O312,Q312),Niveles!$B$3:$E$27,4,0),"")</f>
        <v>Moderado</v>
      </c>
      <c r="T312" s="294">
        <f>IFERROR(VLOOKUP(CONCATENATE(O312,Q312),Niveles!$B$3:$F$27,5,0),"")</f>
        <v>8</v>
      </c>
      <c r="U312" s="10">
        <v>1</v>
      </c>
      <c r="V312" s="180" t="s">
        <v>688</v>
      </c>
      <c r="W312" s="180" t="s">
        <v>689</v>
      </c>
      <c r="X312" s="180" t="s">
        <v>690</v>
      </c>
      <c r="Y312" s="8" t="s">
        <v>38</v>
      </c>
      <c r="Z312" s="8" t="s">
        <v>199</v>
      </c>
      <c r="AA312" s="9">
        <f>IFERROR(VLOOKUP(Y312,'4.Criterios'!$H$4:$J$6,3,0)+VLOOKUP(Z312,'4.Criterios'!$H$7:$J$8,3,0),"")</f>
        <v>0.4</v>
      </c>
      <c r="AB312" s="10" t="str">
        <f>IFERROR(VLOOKUP(Y312,Niveles!$H$25:$I$27,2,0),"")</f>
        <v>Probabilidad</v>
      </c>
      <c r="AC312" s="331">
        <f ca="1">IFERROR(P312-AN312,"")</f>
        <v>0.128</v>
      </c>
      <c r="AD312" s="331">
        <f ca="1">IFERROR(R312-AP312,"")</f>
        <v>0</v>
      </c>
      <c r="AE312" s="8" t="s">
        <v>246</v>
      </c>
      <c r="AF312" s="8" t="s">
        <v>201</v>
      </c>
      <c r="AG312" s="8" t="s">
        <v>247</v>
      </c>
      <c r="AH312" s="11" t="str">
        <f>IFERROR(VLOOKUP(AI312,'4.Criterios'!$C$4:$E$8,3,1),"")</f>
        <v>Muy Baja</v>
      </c>
      <c r="AI312" s="125">
        <f>IFERROR(IF(AB312="Probabilidad",(P312*(1-AA312)),IF(AB312="Impacto",P312,"")),"")</f>
        <v>0.12</v>
      </c>
      <c r="AJ312" s="11" t="str">
        <f>IFERROR(VLOOKUP(AK312,'4.Criterios'!$C$12:$E$16,3,1),"")</f>
        <v>Moderado</v>
      </c>
      <c r="AK312" s="12">
        <f>IFERROR(IF(AB312="Impacto",(R312*(1-AA312)),IF(AB312="Probabilidad",R312,"")),"")</f>
        <v>0.6</v>
      </c>
      <c r="AL312" s="11" t="str">
        <f>IFERROR(VLOOKUP(CONCATENATE(AH312,AJ312),Niveles!$B$3:$E$27,4,0),"")</f>
        <v>Moderado</v>
      </c>
      <c r="AM312" s="294" t="str">
        <f ca="1">OFFSET(AH311,6-COUNTBLANK(AH312:AH317),0,1,1)</f>
        <v>Muy Baja</v>
      </c>
      <c r="AN312" s="328">
        <f ca="1">OFFSET(AI311,6-COUNTBLANK(AI312:AI317),0,1,1)</f>
        <v>7.1999999999999995E-2</v>
      </c>
      <c r="AO312" s="285" t="str">
        <f ca="1">OFFSET(AJ311,6-COUNTBLANK(AJ312:AJ317),0,1,1)</f>
        <v>Moderado</v>
      </c>
      <c r="AP312" s="328">
        <f ca="1">OFFSET(AK311,6-COUNTBLANK(AK312:AK317),0,1,1)</f>
        <v>0.6</v>
      </c>
      <c r="AQ312" s="294" t="str">
        <f ca="1">OFFSET(AL311,6-COUNTBLANK(AL312:AL317),0,1,1)</f>
        <v>Moderado</v>
      </c>
      <c r="AR312" s="294">
        <f ca="1">IFERROR(VLOOKUP(CONCATENATE(AM312,AO312),Niveles!$B$3:$F$27,5,0),"")</f>
        <v>8</v>
      </c>
      <c r="AS312" s="8" t="s">
        <v>203</v>
      </c>
      <c r="AT312" s="181" t="s">
        <v>691</v>
      </c>
      <c r="AU312" s="181" t="s">
        <v>503</v>
      </c>
      <c r="AV312" s="128">
        <v>44530</v>
      </c>
      <c r="AW312" s="129"/>
      <c r="AX312" s="32"/>
      <c r="AY312" s="43"/>
      <c r="AZ312" s="35"/>
      <c r="BA312" s="32"/>
      <c r="BB312" s="8"/>
      <c r="BC312" s="129"/>
      <c r="BD312" s="32"/>
      <c r="BE312" s="43"/>
      <c r="BF312" s="35"/>
      <c r="BG312" s="32"/>
      <c r="BH312" s="13"/>
    </row>
    <row r="313" spans="1:63" ht="96" customHeight="1" x14ac:dyDescent="0.25">
      <c r="A313" s="335"/>
      <c r="B313" s="338"/>
      <c r="C313" s="301"/>
      <c r="D313" s="341"/>
      <c r="E313" s="283"/>
      <c r="F313" s="283"/>
      <c r="G313" s="14" t="s">
        <v>692</v>
      </c>
      <c r="H313" s="283"/>
      <c r="I313" s="344"/>
      <c r="J313" s="301"/>
      <c r="K313" s="304"/>
      <c r="L313" s="289"/>
      <c r="M313" s="301"/>
      <c r="N313" s="292"/>
      <c r="O313" s="295"/>
      <c r="P313" s="298"/>
      <c r="Q313" s="286"/>
      <c r="R313" s="298"/>
      <c r="S313" s="295"/>
      <c r="T313" s="295"/>
      <c r="U313" s="18">
        <v>2</v>
      </c>
      <c r="V313" s="22" t="s">
        <v>503</v>
      </c>
      <c r="W313" s="22" t="s">
        <v>693</v>
      </c>
      <c r="X313" s="22" t="s">
        <v>694</v>
      </c>
      <c r="Y313" s="16" t="s">
        <v>38</v>
      </c>
      <c r="Z313" s="16" t="s">
        <v>199</v>
      </c>
      <c r="AA313" s="17">
        <f>IFERROR(VLOOKUP(Y313,'4.Criterios'!$H$4:$J$6,3,0)+VLOOKUP(Z313,'4.Criterios'!$H$7:$J$8,3,0),"")</f>
        <v>0.4</v>
      </c>
      <c r="AB313" s="18" t="str">
        <f>IFERROR(VLOOKUP(Y313,Niveles!$H$25:$I$27,2,0),"")</f>
        <v>Probabilidad</v>
      </c>
      <c r="AC313" s="332"/>
      <c r="AD313" s="332"/>
      <c r="AE313" s="16" t="s">
        <v>246</v>
      </c>
      <c r="AF313" s="16" t="s">
        <v>201</v>
      </c>
      <c r="AG313" s="16" t="s">
        <v>247</v>
      </c>
      <c r="AH313" s="19" t="str">
        <f>IFERROR(VLOOKUP(AI313,'4.Criterios'!$C$4:$E$8,3,1),"")</f>
        <v>Muy Baja</v>
      </c>
      <c r="AI313" s="126">
        <f>IFERROR(IF(AB313="Probabilidad",(AI312*(1-AA313)),IF(AB313="Impacto",AI312,"")),"")</f>
        <v>7.1999999999999995E-2</v>
      </c>
      <c r="AJ313" s="19" t="str">
        <f>IFERROR(VLOOKUP(AK313,'4.Criterios'!$C$12:$E$16,3,1),"")</f>
        <v>Moderado</v>
      </c>
      <c r="AK313" s="20">
        <f>IFERROR(IF(AB313="Impacto",(AK312*(1-AA313)),IF(AB313="Probabilidad",AK312,"")),"")</f>
        <v>0.6</v>
      </c>
      <c r="AL313" s="19" t="str">
        <f>IFERROR(VLOOKUP(CONCATENATE(AH313,AJ313),Niveles!$B$3:$E$27,4,0),"")</f>
        <v>Moderado</v>
      </c>
      <c r="AM313" s="295"/>
      <c r="AN313" s="329"/>
      <c r="AO313" s="286"/>
      <c r="AP313" s="329"/>
      <c r="AQ313" s="295"/>
      <c r="AR313" s="295"/>
      <c r="AS313" s="16" t="s">
        <v>203</v>
      </c>
      <c r="AT313" s="182" t="s">
        <v>695</v>
      </c>
      <c r="AU313" s="182" t="s">
        <v>503</v>
      </c>
      <c r="AV313" s="130">
        <v>44530</v>
      </c>
      <c r="AW313" s="131"/>
      <c r="AX313" s="33"/>
      <c r="AY313" s="41"/>
      <c r="AZ313" s="36"/>
      <c r="BA313" s="33"/>
      <c r="BB313" s="16"/>
      <c r="BC313" s="131"/>
      <c r="BD313" s="33"/>
      <c r="BE313" s="41"/>
      <c r="BF313" s="36"/>
      <c r="BG313" s="33"/>
      <c r="BH313" s="21"/>
    </row>
    <row r="314" spans="1:63" x14ac:dyDescent="0.25">
      <c r="A314" s="335"/>
      <c r="B314" s="338"/>
      <c r="C314" s="301"/>
      <c r="D314" s="341"/>
      <c r="E314" s="283"/>
      <c r="F314" s="283"/>
      <c r="G314" s="14"/>
      <c r="H314" s="283"/>
      <c r="I314" s="344"/>
      <c r="J314" s="301"/>
      <c r="K314" s="304"/>
      <c r="L314" s="289"/>
      <c r="M314" s="301"/>
      <c r="N314" s="292"/>
      <c r="O314" s="295"/>
      <c r="P314" s="298"/>
      <c r="Q314" s="286"/>
      <c r="R314" s="298"/>
      <c r="S314" s="295"/>
      <c r="T314" s="295"/>
      <c r="U314" s="18">
        <v>3</v>
      </c>
      <c r="V314" s="22"/>
      <c r="W314" s="22"/>
      <c r="X314" s="22"/>
      <c r="Y314" s="16"/>
      <c r="Z314" s="16"/>
      <c r="AA314" s="17"/>
      <c r="AB314" s="18"/>
      <c r="AC314" s="332"/>
      <c r="AD314" s="332"/>
      <c r="AE314" s="16"/>
      <c r="AF314" s="16"/>
      <c r="AG314" s="16"/>
      <c r="AH314" s="19" t="str">
        <f>IFERROR(VLOOKUP(AI314,'4.Criterios'!$C$4:$E$8,3,1),"")</f>
        <v/>
      </c>
      <c r="AI314" s="126" t="str">
        <f>IFERROR(IF(AB314="Probabilidad",(AI313*(1-AA314)),IF(AB314="Impacto",AI313,"")),"")</f>
        <v/>
      </c>
      <c r="AJ314" s="19" t="str">
        <f>IFERROR(VLOOKUP(AK314,'4.Criterios'!$C$12:$E$16,3,1),"")</f>
        <v/>
      </c>
      <c r="AK314" s="20" t="str">
        <f>IFERROR(IF(AB314="Impacto",(AK313*(1-AA314)),IF(AB314="Probabilidad",AK313,"")),"")</f>
        <v/>
      </c>
      <c r="AL314" s="19" t="str">
        <f>IFERROR(VLOOKUP(CONCATENATE(AH314,AJ314),Niveles!$B$3:$E$27,4,0),"")</f>
        <v/>
      </c>
      <c r="AM314" s="295"/>
      <c r="AN314" s="329"/>
      <c r="AO314" s="286"/>
      <c r="AP314" s="329"/>
      <c r="AQ314" s="295"/>
      <c r="AR314" s="295"/>
      <c r="AS314" s="16"/>
      <c r="AT314" s="182"/>
      <c r="AU314" s="182"/>
      <c r="AV314" s="130"/>
      <c r="AW314" s="131"/>
      <c r="AX314" s="33"/>
      <c r="AY314" s="41"/>
      <c r="AZ314" s="36"/>
      <c r="BA314" s="33"/>
      <c r="BB314" s="16"/>
      <c r="BC314" s="131"/>
      <c r="BD314" s="33"/>
      <c r="BE314" s="41"/>
      <c r="BF314" s="36"/>
      <c r="BG314" s="33"/>
      <c r="BH314" s="21"/>
    </row>
    <row r="315" spans="1:63" x14ac:dyDescent="0.25">
      <c r="A315" s="335"/>
      <c r="B315" s="338"/>
      <c r="C315" s="301"/>
      <c r="D315" s="341"/>
      <c r="E315" s="283"/>
      <c r="F315" s="283"/>
      <c r="G315" s="14"/>
      <c r="H315" s="283"/>
      <c r="I315" s="344"/>
      <c r="J315" s="301"/>
      <c r="K315" s="304"/>
      <c r="L315" s="289"/>
      <c r="M315" s="301"/>
      <c r="N315" s="292"/>
      <c r="O315" s="295"/>
      <c r="P315" s="298"/>
      <c r="Q315" s="286"/>
      <c r="R315" s="298"/>
      <c r="S315" s="295"/>
      <c r="T315" s="295"/>
      <c r="U315" s="18">
        <v>4</v>
      </c>
      <c r="V315" s="22"/>
      <c r="W315" s="22"/>
      <c r="X315" s="22"/>
      <c r="Y315" s="16"/>
      <c r="Z315" s="16"/>
      <c r="AA315" s="17"/>
      <c r="AB315" s="18"/>
      <c r="AC315" s="332"/>
      <c r="AD315" s="332"/>
      <c r="AE315" s="16"/>
      <c r="AF315" s="16"/>
      <c r="AG315" s="16"/>
      <c r="AH315" s="19" t="str">
        <f>IFERROR(VLOOKUP(AI315,'4.Criterios'!$C$4:$E$8,3,1),"")</f>
        <v/>
      </c>
      <c r="AI315" s="126" t="str">
        <f>IFERROR(IF(AB315="Probabilidad",(AI314*(1-AA315)),IF(AB315="Impacto",AI314,"")),"")</f>
        <v/>
      </c>
      <c r="AJ315" s="19" t="str">
        <f>IFERROR(VLOOKUP(AK315,'4.Criterios'!$C$12:$E$16,3,1),"")</f>
        <v/>
      </c>
      <c r="AK315" s="20" t="str">
        <f>IFERROR(IF(AB315="Impacto",(AK314*(1-AA315)),IF(AB315="Probabilidad",AK314,"")),"")</f>
        <v/>
      </c>
      <c r="AL315" s="19" t="str">
        <f>IFERROR(VLOOKUP(CONCATENATE(AH315,AJ315),Niveles!$B$3:$E$27,4,0),"")</f>
        <v/>
      </c>
      <c r="AM315" s="295"/>
      <c r="AN315" s="329"/>
      <c r="AO315" s="286"/>
      <c r="AP315" s="329"/>
      <c r="AQ315" s="295"/>
      <c r="AR315" s="295"/>
      <c r="AS315" s="16"/>
      <c r="AT315" s="182"/>
      <c r="AU315" s="182"/>
      <c r="AV315" s="130"/>
      <c r="AW315" s="131"/>
      <c r="AX315" s="33"/>
      <c r="AY315" s="41"/>
      <c r="AZ315" s="36"/>
      <c r="BA315" s="33"/>
      <c r="BB315" s="16"/>
      <c r="BC315" s="131"/>
      <c r="BD315" s="33"/>
      <c r="BE315" s="41"/>
      <c r="BF315" s="36"/>
      <c r="BG315" s="33"/>
      <c r="BH315" s="21"/>
    </row>
    <row r="316" spans="1:63" x14ac:dyDescent="0.25">
      <c r="A316" s="335"/>
      <c r="B316" s="338"/>
      <c r="C316" s="301"/>
      <c r="D316" s="341"/>
      <c r="E316" s="283"/>
      <c r="F316" s="283"/>
      <c r="G316" s="14"/>
      <c r="H316" s="283"/>
      <c r="I316" s="344"/>
      <c r="J316" s="301"/>
      <c r="K316" s="304"/>
      <c r="L316" s="289"/>
      <c r="M316" s="301"/>
      <c r="N316" s="292"/>
      <c r="O316" s="295"/>
      <c r="P316" s="298"/>
      <c r="Q316" s="286"/>
      <c r="R316" s="298"/>
      <c r="S316" s="295"/>
      <c r="T316" s="295"/>
      <c r="U316" s="18">
        <v>5</v>
      </c>
      <c r="V316" s="22"/>
      <c r="W316" s="22"/>
      <c r="X316" s="22"/>
      <c r="Y316" s="16"/>
      <c r="Z316" s="16"/>
      <c r="AA316" s="17"/>
      <c r="AB316" s="18"/>
      <c r="AC316" s="332"/>
      <c r="AD316" s="332"/>
      <c r="AE316" s="16"/>
      <c r="AF316" s="16"/>
      <c r="AG316" s="16"/>
      <c r="AH316" s="19" t="str">
        <f>IFERROR(VLOOKUP(AI316,'4.Criterios'!$C$4:$E$8,3,1),"")</f>
        <v/>
      </c>
      <c r="AI316" s="126" t="str">
        <f>IFERROR(IF(AB316="Probabilidad",(AI315*(1-AA316)),IF(AB316="Impacto",AI315,"")),"")</f>
        <v/>
      </c>
      <c r="AJ316" s="19" t="str">
        <f>IFERROR(VLOOKUP(AK316,'4.Criterios'!$C$12:$E$16,3,1),"")</f>
        <v/>
      </c>
      <c r="AK316" s="20" t="str">
        <f>IFERROR(IF(AB316="Impacto",(AK315*(1-AA316)),IF(AB316="Probabilidad",AK315,"")),"")</f>
        <v/>
      </c>
      <c r="AL316" s="19" t="str">
        <f>IFERROR(VLOOKUP(CONCATENATE(AH316,AJ316),Niveles!$B$3:$E$27,4,0),"")</f>
        <v/>
      </c>
      <c r="AM316" s="295"/>
      <c r="AN316" s="329"/>
      <c r="AO316" s="286"/>
      <c r="AP316" s="329"/>
      <c r="AQ316" s="295"/>
      <c r="AR316" s="295"/>
      <c r="AS316" s="16"/>
      <c r="AT316" s="182"/>
      <c r="AU316" s="182"/>
      <c r="AV316" s="130"/>
      <c r="AW316" s="131"/>
      <c r="AX316" s="33"/>
      <c r="AY316" s="41"/>
      <c r="AZ316" s="36"/>
      <c r="BA316" s="33"/>
      <c r="BB316" s="16"/>
      <c r="BC316" s="131"/>
      <c r="BD316" s="33"/>
      <c r="BE316" s="41"/>
      <c r="BF316" s="36"/>
      <c r="BG316" s="33"/>
      <c r="BH316" s="21"/>
    </row>
    <row r="317" spans="1:63" ht="17.25" thickBot="1" x14ac:dyDescent="0.3">
      <c r="A317" s="336"/>
      <c r="B317" s="339"/>
      <c r="C317" s="302"/>
      <c r="D317" s="342"/>
      <c r="E317" s="284"/>
      <c r="F317" s="284"/>
      <c r="G317" s="23"/>
      <c r="H317" s="284"/>
      <c r="I317" s="345"/>
      <c r="J317" s="302"/>
      <c r="K317" s="305"/>
      <c r="L317" s="290"/>
      <c r="M317" s="302"/>
      <c r="N317" s="293"/>
      <c r="O317" s="296"/>
      <c r="P317" s="299"/>
      <c r="Q317" s="287"/>
      <c r="R317" s="299"/>
      <c r="S317" s="296"/>
      <c r="T317" s="296"/>
      <c r="U317" s="52">
        <v>6</v>
      </c>
      <c r="V317" s="183"/>
      <c r="W317" s="183"/>
      <c r="X317" s="183"/>
      <c r="Y317" s="25"/>
      <c r="Z317" s="25"/>
      <c r="AA317" s="17"/>
      <c r="AB317" s="18"/>
      <c r="AC317" s="333"/>
      <c r="AD317" s="333"/>
      <c r="AE317" s="25"/>
      <c r="AF317" s="25"/>
      <c r="AG317" s="25"/>
      <c r="AH317" s="26" t="str">
        <f>IFERROR(VLOOKUP(AI317,'4.Criterios'!$C$4:$E$8,3,1),"")</f>
        <v/>
      </c>
      <c r="AI317" s="127" t="str">
        <f>IFERROR(IF(AB317="Probabilidad",(AI316*(1-AA317)),IF(AB317="Impacto",AI316,"")),"")</f>
        <v/>
      </c>
      <c r="AJ317" s="26" t="str">
        <f>IFERROR(VLOOKUP(AK317,'4.Criterios'!$C$12:$E$16,3,1),"")</f>
        <v/>
      </c>
      <c r="AK317" s="27" t="str">
        <f>IFERROR(IF(AB317="Impacto",(AK316*(1-AA317)),IF(AB317="Probabilidad",AK316,"")),"")</f>
        <v/>
      </c>
      <c r="AL317" s="26" t="str">
        <f>IFERROR(VLOOKUP(CONCATENATE(AH317,AJ317),Niveles!$B$3:$E$27,4,0),"")</f>
        <v/>
      </c>
      <c r="AM317" s="296"/>
      <c r="AN317" s="330"/>
      <c r="AO317" s="287"/>
      <c r="AP317" s="330"/>
      <c r="AQ317" s="296"/>
      <c r="AR317" s="296"/>
      <c r="AS317" s="25"/>
      <c r="AT317" s="192"/>
      <c r="AU317" s="192"/>
      <c r="AV317" s="132"/>
      <c r="AW317" s="133"/>
      <c r="AX317" s="34"/>
      <c r="AY317" s="42"/>
      <c r="AZ317" s="37"/>
      <c r="BA317" s="34"/>
      <c r="BB317" s="25"/>
      <c r="BC317" s="133"/>
      <c r="BD317" s="34"/>
      <c r="BE317" s="42"/>
      <c r="BF317" s="37"/>
      <c r="BG317" s="34"/>
      <c r="BH317" s="28"/>
    </row>
    <row r="318" spans="1:63" ht="128.1" customHeight="1" x14ac:dyDescent="0.25">
      <c r="A318" s="334" t="s">
        <v>44</v>
      </c>
      <c r="B318" s="300">
        <v>7</v>
      </c>
      <c r="C318" s="300" t="s">
        <v>208</v>
      </c>
      <c r="D318" s="340" t="s">
        <v>696</v>
      </c>
      <c r="E318" s="282" t="s">
        <v>190</v>
      </c>
      <c r="F318" s="282" t="s">
        <v>697</v>
      </c>
      <c r="G318" s="6" t="s">
        <v>698</v>
      </c>
      <c r="H318" s="282" t="str">
        <f>+CONCATENATE(E318," de los ",D318)</f>
        <v xml:space="preserve">pérdida de integridad de los PLANES </v>
      </c>
      <c r="I318" s="343" t="str">
        <f>IF(F318&lt;&gt;"","Las vulnerabilidades de la columna anterior, pueden facilitar "&amp;F318&amp;" generando "&amp;E318&amp;" de "&amp;D318,"")</f>
        <v xml:space="preserve">Las vulnerabilidades de la columna anterior, pueden facilitar Publicación de versiones del documento con información errada o inexacta. generando pérdida de integridad de PLANES </v>
      </c>
      <c r="J318" s="300" t="s">
        <v>192</v>
      </c>
      <c r="K318" s="303">
        <v>4</v>
      </c>
      <c r="L318" s="288" t="s">
        <v>699</v>
      </c>
      <c r="M318" s="300" t="s">
        <v>194</v>
      </c>
      <c r="N318" s="291" t="s">
        <v>212</v>
      </c>
      <c r="O318" s="294" t="str">
        <f>IFERROR(VLOOKUP(P318,'4.Criterios'!$D$4:$E$8,2,0),"")</f>
        <v>Baja</v>
      </c>
      <c r="P318" s="297">
        <f>IF(K318&lt;&gt;"",VLOOKUP(K318,'4.Criterios'!$A$4:$E$8,4,1),"")</f>
        <v>0.4</v>
      </c>
      <c r="Q318" s="285" t="str">
        <f>IFERROR(VLOOKUP(R318,'4.Criterios'!$D$12:$E$16,2,0),"")</f>
        <v>Moderado</v>
      </c>
      <c r="R318" s="297">
        <f>IFERROR(IF(M318='4.Criterios'!$A$10,VLOOKUP(N318,'4.Criterios'!$A$12:$E$16,4,0),IF(M318='4.Criterios'!$B$10,VLOOKUP(N318,'4.Criterios'!$B$12:$E$16,3,0),"")),)</f>
        <v>0.6</v>
      </c>
      <c r="S318" s="294" t="str">
        <f>IFERROR(VLOOKUP(CONCATENATE(O318,Q318),Niveles!$B$3:$E$27,4,0),"")</f>
        <v>Moderado</v>
      </c>
      <c r="T318" s="294">
        <f>IFERROR(VLOOKUP(CONCATENATE(O318,Q318),Niveles!$B$3:$F$27,5,0),"")</f>
        <v>10</v>
      </c>
      <c r="U318" s="10">
        <v>1</v>
      </c>
      <c r="V318" s="180" t="s">
        <v>503</v>
      </c>
      <c r="W318" s="180" t="s">
        <v>700</v>
      </c>
      <c r="X318" s="180" t="s">
        <v>701</v>
      </c>
      <c r="Y318" s="8" t="s">
        <v>38</v>
      </c>
      <c r="Z318" s="8" t="s">
        <v>199</v>
      </c>
      <c r="AA318" s="9">
        <f>IFERROR(VLOOKUP(Y318,'4.Criterios'!$H$4:$J$6,3,0)+VLOOKUP(Z318,'4.Criterios'!$H$7:$J$8,3,0),"")</f>
        <v>0.4</v>
      </c>
      <c r="AB318" s="10" t="str">
        <f>IFERROR(VLOOKUP(Y318,Niveles!$H$25:$I$27,2,0),"")</f>
        <v>Probabilidad</v>
      </c>
      <c r="AC318" s="331">
        <f ca="1">IFERROR(P318-AN318,"")</f>
        <v>0.16000000000000003</v>
      </c>
      <c r="AD318" s="331">
        <f ca="1">IFERROR(R318-AP318,"")</f>
        <v>0</v>
      </c>
      <c r="AE318" s="8" t="s">
        <v>200</v>
      </c>
      <c r="AF318" s="8" t="s">
        <v>201</v>
      </c>
      <c r="AG318" s="8" t="s">
        <v>202</v>
      </c>
      <c r="AH318" s="11" t="str">
        <f>IFERROR(VLOOKUP(AI318,'4.Criterios'!$C$4:$E$8,3,1),"")</f>
        <v>Baja</v>
      </c>
      <c r="AI318" s="125">
        <f>IFERROR(IF(AB318="Probabilidad",(P318*(1-AA318)),IF(AB318="Impacto",P318,"")),"")</f>
        <v>0.24</v>
      </c>
      <c r="AJ318" s="11" t="str">
        <f>IFERROR(VLOOKUP(AK318,'4.Criterios'!$C$12:$E$16,3,1),"")</f>
        <v>Moderado</v>
      </c>
      <c r="AK318" s="12">
        <f>IFERROR(IF(AB318="Impacto",(R318*(1-AA318)),IF(AB318="Probabilidad",R318,"")),"")</f>
        <v>0.6</v>
      </c>
      <c r="AL318" s="11" t="str">
        <f>IFERROR(VLOOKUP(CONCATENATE(AH318,AJ318),Niveles!$B$3:$E$27,4,0),"")</f>
        <v>Moderado</v>
      </c>
      <c r="AM318" s="294" t="str">
        <f ca="1">OFFSET(AH317,6-COUNTBLANK(AH318:AH323),0,1,1)</f>
        <v>Baja</v>
      </c>
      <c r="AN318" s="328">
        <f ca="1">OFFSET(AI317,6-COUNTBLANK(AI318:AI323),0,1,1)</f>
        <v>0.24</v>
      </c>
      <c r="AO318" s="285" t="str">
        <f ca="1">OFFSET(AJ317,6-COUNTBLANK(AJ318:AJ323),0,1,1)</f>
        <v>Moderado</v>
      </c>
      <c r="AP318" s="328">
        <f ca="1">OFFSET(AK317,6-COUNTBLANK(AK318:AK323),0,1,1)</f>
        <v>0.6</v>
      </c>
      <c r="AQ318" s="294" t="str">
        <f ca="1">OFFSET(AL317,6-COUNTBLANK(AL318:AL323),0,1,1)</f>
        <v>Moderado</v>
      </c>
      <c r="AR318" s="294">
        <f ca="1">IFERROR(VLOOKUP(CONCATENATE(AM318,AO318),Niveles!$B$3:$F$27,5,0),"")</f>
        <v>10</v>
      </c>
      <c r="AS318" s="239" t="s">
        <v>203</v>
      </c>
      <c r="AT318" s="240" t="s">
        <v>695</v>
      </c>
      <c r="AU318" s="240" t="s">
        <v>503</v>
      </c>
      <c r="AV318" s="241">
        <v>44530</v>
      </c>
      <c r="AW318" s="129"/>
      <c r="AX318" s="32"/>
      <c r="AY318" s="43"/>
      <c r="AZ318" s="35"/>
      <c r="BA318" s="32"/>
      <c r="BB318" s="16"/>
      <c r="BC318" s="129"/>
      <c r="BD318" s="32"/>
      <c r="BE318" s="43"/>
      <c r="BF318" s="35"/>
      <c r="BG318" s="32"/>
      <c r="BH318" s="13"/>
      <c r="BK318" s="414"/>
    </row>
    <row r="319" spans="1:63" ht="68.45" customHeight="1" x14ac:dyDescent="0.25">
      <c r="A319" s="335"/>
      <c r="B319" s="301"/>
      <c r="C319" s="301"/>
      <c r="D319" s="341"/>
      <c r="E319" s="283"/>
      <c r="F319" s="283"/>
      <c r="G319" s="14"/>
      <c r="H319" s="283"/>
      <c r="I319" s="344"/>
      <c r="J319" s="301"/>
      <c r="K319" s="304"/>
      <c r="L319" s="289"/>
      <c r="M319" s="301"/>
      <c r="N319" s="292"/>
      <c r="O319" s="295"/>
      <c r="P319" s="298"/>
      <c r="Q319" s="286"/>
      <c r="R319" s="298"/>
      <c r="S319" s="295"/>
      <c r="T319" s="295"/>
      <c r="U319" s="18">
        <v>2</v>
      </c>
      <c r="V319" s="22"/>
      <c r="W319" s="22"/>
      <c r="X319" s="22"/>
      <c r="Y319" s="16"/>
      <c r="Z319" s="16"/>
      <c r="AA319" s="17"/>
      <c r="AB319" s="18"/>
      <c r="AC319" s="332"/>
      <c r="AD319" s="332"/>
      <c r="AE319" s="16"/>
      <c r="AF319" s="16"/>
      <c r="AG319" s="16"/>
      <c r="AH319" s="19" t="str">
        <f>IFERROR(VLOOKUP(AI319,'4.Criterios'!$C$4:$E$8,3,1),"")</f>
        <v/>
      </c>
      <c r="AI319" s="126" t="str">
        <f>IFERROR(IF(AB319="Probabilidad",(AI318*(1-AA319)),IF(AB319="Impacto",AI318,"")),"")</f>
        <v/>
      </c>
      <c r="AJ319" s="19" t="str">
        <f>IFERROR(VLOOKUP(AK319,'4.Criterios'!$C$12:$E$16,3,1),"")</f>
        <v/>
      </c>
      <c r="AK319" s="20" t="str">
        <f>IFERROR(IF(AB319="Impacto",(AK318*(1-AA319)),IF(AB319="Probabilidad",AK318,"")),"")</f>
        <v/>
      </c>
      <c r="AL319" s="19" t="str">
        <f>IFERROR(VLOOKUP(CONCATENATE(AH319,AJ319),Niveles!$B$3:$E$27,4,0),"")</f>
        <v/>
      </c>
      <c r="AM319" s="295"/>
      <c r="AN319" s="329"/>
      <c r="AO319" s="286"/>
      <c r="AP319" s="329"/>
      <c r="AQ319" s="295"/>
      <c r="AR319" s="295"/>
      <c r="AS319" s="16" t="s">
        <v>203</v>
      </c>
      <c r="AT319" s="182" t="s">
        <v>702</v>
      </c>
      <c r="AU319" s="182" t="s">
        <v>500</v>
      </c>
      <c r="AV319" s="130">
        <v>45199</v>
      </c>
      <c r="AW319" s="131"/>
      <c r="AX319" s="33"/>
      <c r="AY319" s="41"/>
      <c r="AZ319" s="33"/>
      <c r="BA319" s="33"/>
      <c r="BB319" s="16"/>
      <c r="BC319" s="131"/>
      <c r="BD319" s="33"/>
      <c r="BE319" s="41"/>
      <c r="BF319" s="36"/>
      <c r="BG319" s="33"/>
      <c r="BH319" s="21"/>
    </row>
    <row r="320" spans="1:63" x14ac:dyDescent="0.25">
      <c r="A320" s="335"/>
      <c r="B320" s="301"/>
      <c r="C320" s="301"/>
      <c r="D320" s="341"/>
      <c r="E320" s="283"/>
      <c r="F320" s="283"/>
      <c r="G320" s="14"/>
      <c r="H320" s="283"/>
      <c r="I320" s="344"/>
      <c r="J320" s="301"/>
      <c r="K320" s="304"/>
      <c r="L320" s="289"/>
      <c r="M320" s="301"/>
      <c r="N320" s="292"/>
      <c r="O320" s="295"/>
      <c r="P320" s="298"/>
      <c r="Q320" s="286"/>
      <c r="R320" s="298"/>
      <c r="S320" s="295"/>
      <c r="T320" s="295"/>
      <c r="U320" s="18">
        <v>3</v>
      </c>
      <c r="V320" s="22"/>
      <c r="W320" s="22"/>
      <c r="X320" s="22"/>
      <c r="Y320" s="16"/>
      <c r="Z320" s="16"/>
      <c r="AA320" s="17"/>
      <c r="AB320" s="18"/>
      <c r="AC320" s="332"/>
      <c r="AD320" s="332"/>
      <c r="AE320" s="16"/>
      <c r="AF320" s="16"/>
      <c r="AG320" s="16"/>
      <c r="AH320" s="19" t="str">
        <f>IFERROR(VLOOKUP(AI320,'4.Criterios'!$C$4:$E$8,3,1),"")</f>
        <v/>
      </c>
      <c r="AI320" s="126" t="str">
        <f>IFERROR(IF(AB320="Probabilidad",(AI319*(1-AA320)),IF(AB320="Impacto",AI319,"")),"")</f>
        <v/>
      </c>
      <c r="AJ320" s="19" t="str">
        <f>IFERROR(VLOOKUP(AK320,'4.Criterios'!$C$12:$E$16,3,1),"")</f>
        <v/>
      </c>
      <c r="AK320" s="20" t="str">
        <f>IFERROR(IF(AB320="Impacto",(AK319*(1-AA320)),IF(AB320="Probabilidad",AK319,"")),"")</f>
        <v/>
      </c>
      <c r="AL320" s="19" t="str">
        <f>IFERROR(VLOOKUP(CONCATENATE(AH320,AJ320),Niveles!$B$3:$E$27,4,0),"")</f>
        <v/>
      </c>
      <c r="AM320" s="295"/>
      <c r="AN320" s="329"/>
      <c r="AO320" s="286"/>
      <c r="AP320" s="329"/>
      <c r="AQ320" s="295"/>
      <c r="AR320" s="295"/>
      <c r="AS320" s="16"/>
      <c r="AT320" s="182"/>
      <c r="AU320" s="182"/>
      <c r="AV320" s="130"/>
      <c r="AW320" s="131"/>
      <c r="AX320" s="33"/>
      <c r="AY320" s="41"/>
      <c r="AZ320" s="36"/>
      <c r="BA320" s="33"/>
      <c r="BB320" s="16"/>
      <c r="BC320" s="131"/>
      <c r="BD320" s="33"/>
      <c r="BE320" s="41"/>
      <c r="BF320" s="36"/>
      <c r="BG320" s="33"/>
      <c r="BH320" s="21"/>
    </row>
    <row r="321" spans="1:86" x14ac:dyDescent="0.25">
      <c r="A321" s="335"/>
      <c r="B321" s="301"/>
      <c r="C321" s="301"/>
      <c r="D321" s="341"/>
      <c r="E321" s="283"/>
      <c r="F321" s="283"/>
      <c r="G321" s="14"/>
      <c r="H321" s="283"/>
      <c r="I321" s="344"/>
      <c r="J321" s="301"/>
      <c r="K321" s="304"/>
      <c r="L321" s="289"/>
      <c r="M321" s="301"/>
      <c r="N321" s="292"/>
      <c r="O321" s="295"/>
      <c r="P321" s="298"/>
      <c r="Q321" s="286"/>
      <c r="R321" s="298"/>
      <c r="S321" s="295"/>
      <c r="T321" s="295"/>
      <c r="U321" s="18">
        <v>4</v>
      </c>
      <c r="V321" s="22"/>
      <c r="W321" s="22"/>
      <c r="X321" s="22"/>
      <c r="Y321" s="16"/>
      <c r="Z321" s="16"/>
      <c r="AA321" s="17"/>
      <c r="AB321" s="18"/>
      <c r="AC321" s="332"/>
      <c r="AD321" s="332"/>
      <c r="AE321" s="16"/>
      <c r="AF321" s="16"/>
      <c r="AG321" s="16"/>
      <c r="AH321" s="19" t="str">
        <f>IFERROR(VLOOKUP(AI321,'4.Criterios'!$C$4:$E$8,3,1),"")</f>
        <v/>
      </c>
      <c r="AI321" s="126" t="str">
        <f>IFERROR(IF(AB321="Probabilidad",(AI320*(1-AA321)),IF(AB321="Impacto",AI320,"")),"")</f>
        <v/>
      </c>
      <c r="AJ321" s="19" t="str">
        <f>IFERROR(VLOOKUP(AK321,'4.Criterios'!$C$12:$E$16,3,1),"")</f>
        <v/>
      </c>
      <c r="AK321" s="20" t="str">
        <f>IFERROR(IF(AB321="Impacto",(AK320*(1-AA321)),IF(AB321="Probabilidad",AK320,"")),"")</f>
        <v/>
      </c>
      <c r="AL321" s="19" t="str">
        <f>IFERROR(VLOOKUP(CONCATENATE(AH321,AJ321),Niveles!$B$3:$E$27,4,0),"")</f>
        <v/>
      </c>
      <c r="AM321" s="295"/>
      <c r="AN321" s="329"/>
      <c r="AO321" s="286"/>
      <c r="AP321" s="329"/>
      <c r="AQ321" s="295"/>
      <c r="AR321" s="295"/>
      <c r="AS321" s="16"/>
      <c r="AT321" s="182"/>
      <c r="AU321" s="182"/>
      <c r="AV321" s="130"/>
      <c r="AW321" s="131"/>
      <c r="AX321" s="33"/>
      <c r="AY321" s="41"/>
      <c r="AZ321" s="36"/>
      <c r="BA321" s="33"/>
      <c r="BB321" s="16"/>
      <c r="BC321" s="131"/>
      <c r="BD321" s="33"/>
      <c r="BE321" s="41"/>
      <c r="BF321" s="36"/>
      <c r="BG321" s="33"/>
      <c r="BH321" s="21"/>
    </row>
    <row r="322" spans="1:86" x14ac:dyDescent="0.25">
      <c r="A322" s="335"/>
      <c r="B322" s="301"/>
      <c r="C322" s="301"/>
      <c r="D322" s="341"/>
      <c r="E322" s="283"/>
      <c r="F322" s="283"/>
      <c r="G322" s="14"/>
      <c r="H322" s="283"/>
      <c r="I322" s="344"/>
      <c r="J322" s="301"/>
      <c r="K322" s="304"/>
      <c r="L322" s="289"/>
      <c r="M322" s="301"/>
      <c r="N322" s="292"/>
      <c r="O322" s="295"/>
      <c r="P322" s="298"/>
      <c r="Q322" s="286"/>
      <c r="R322" s="298"/>
      <c r="S322" s="295"/>
      <c r="T322" s="295"/>
      <c r="U322" s="18">
        <v>5</v>
      </c>
      <c r="V322" s="22"/>
      <c r="W322" s="22"/>
      <c r="X322" s="22"/>
      <c r="Y322" s="16"/>
      <c r="Z322" s="16"/>
      <c r="AA322" s="17"/>
      <c r="AB322" s="18"/>
      <c r="AC322" s="332"/>
      <c r="AD322" s="332"/>
      <c r="AE322" s="16"/>
      <c r="AF322" s="16"/>
      <c r="AG322" s="16"/>
      <c r="AH322" s="19" t="str">
        <f>IFERROR(VLOOKUP(AI322,'4.Criterios'!$C$4:$E$8,3,1),"")</f>
        <v/>
      </c>
      <c r="AI322" s="126" t="str">
        <f>IFERROR(IF(AB322="Probabilidad",(AI321*(1-AA322)),IF(AB322="Impacto",AI321,"")),"")</f>
        <v/>
      </c>
      <c r="AJ322" s="19" t="str">
        <f>IFERROR(VLOOKUP(AK322,'4.Criterios'!$C$12:$E$16,3,1),"")</f>
        <v/>
      </c>
      <c r="AK322" s="20" t="str">
        <f>IFERROR(IF(AB322="Impacto",(AK321*(1-AA322)),IF(AB322="Probabilidad",AK321,"")),"")</f>
        <v/>
      </c>
      <c r="AL322" s="19" t="str">
        <f>IFERROR(VLOOKUP(CONCATENATE(AH322,AJ322),Niveles!$B$3:$E$27,4,0),"")</f>
        <v/>
      </c>
      <c r="AM322" s="295"/>
      <c r="AN322" s="329"/>
      <c r="AO322" s="286"/>
      <c r="AP322" s="329"/>
      <c r="AQ322" s="295"/>
      <c r="AR322" s="295"/>
      <c r="AS322" s="16"/>
      <c r="AT322" s="182"/>
      <c r="AU322" s="182"/>
      <c r="AV322" s="130"/>
      <c r="AW322" s="131"/>
      <c r="AX322" s="33"/>
      <c r="AY322" s="41"/>
      <c r="AZ322" s="36"/>
      <c r="BA322" s="33"/>
      <c r="BB322" s="16"/>
      <c r="BC322" s="131"/>
      <c r="BD322" s="33"/>
      <c r="BE322" s="41"/>
      <c r="BF322" s="36"/>
      <c r="BG322" s="33"/>
      <c r="BH322" s="21"/>
    </row>
    <row r="323" spans="1:86" ht="17.25" thickBot="1" x14ac:dyDescent="0.3">
      <c r="A323" s="336"/>
      <c r="B323" s="302"/>
      <c r="C323" s="302"/>
      <c r="D323" s="342"/>
      <c r="E323" s="284"/>
      <c r="F323" s="284"/>
      <c r="G323" s="23"/>
      <c r="H323" s="284"/>
      <c r="I323" s="345"/>
      <c r="J323" s="302"/>
      <c r="K323" s="305"/>
      <c r="L323" s="290"/>
      <c r="M323" s="302"/>
      <c r="N323" s="293"/>
      <c r="O323" s="296"/>
      <c r="P323" s="299"/>
      <c r="Q323" s="287"/>
      <c r="R323" s="299"/>
      <c r="S323" s="296"/>
      <c r="T323" s="296"/>
      <c r="U323" s="52">
        <v>6</v>
      </c>
      <c r="V323" s="183"/>
      <c r="W323" s="183"/>
      <c r="X323" s="183"/>
      <c r="Y323" s="25"/>
      <c r="Z323" s="25"/>
      <c r="AA323" s="17"/>
      <c r="AB323" s="18"/>
      <c r="AC323" s="333"/>
      <c r="AD323" s="333"/>
      <c r="AE323" s="25"/>
      <c r="AF323" s="25"/>
      <c r="AG323" s="25"/>
      <c r="AH323" s="26" t="str">
        <f>IFERROR(VLOOKUP(AI323,'4.Criterios'!$C$4:$E$8,3,1),"")</f>
        <v/>
      </c>
      <c r="AI323" s="127" t="str">
        <f>IFERROR(IF(AB323="Probabilidad",(AI322*(1-AA323)),IF(AB323="Impacto",AI322,"")),"")</f>
        <v/>
      </c>
      <c r="AJ323" s="26" t="str">
        <f>IFERROR(VLOOKUP(AK323,'4.Criterios'!$C$12:$E$16,3,1),"")</f>
        <v/>
      </c>
      <c r="AK323" s="27" t="str">
        <f>IFERROR(IF(AB323="Impacto",(AK322*(1-AA323)),IF(AB323="Probabilidad",AK322,"")),"")</f>
        <v/>
      </c>
      <c r="AL323" s="26" t="str">
        <f>IFERROR(VLOOKUP(CONCATENATE(AH323,AJ323),Niveles!$B$3:$E$27,4,0),"")</f>
        <v/>
      </c>
      <c r="AM323" s="296"/>
      <c r="AN323" s="330"/>
      <c r="AO323" s="287"/>
      <c r="AP323" s="330"/>
      <c r="AQ323" s="296"/>
      <c r="AR323" s="296"/>
      <c r="AS323" s="25"/>
      <c r="AT323" s="192"/>
      <c r="AU323" s="192"/>
      <c r="AV323" s="132"/>
      <c r="AW323" s="133"/>
      <c r="AX323" s="34"/>
      <c r="AY323" s="42"/>
      <c r="AZ323" s="37"/>
      <c r="BA323" s="34"/>
      <c r="BB323" s="25"/>
      <c r="BC323" s="133"/>
      <c r="BD323" s="34"/>
      <c r="BE323" s="42"/>
      <c r="BF323" s="37"/>
      <c r="BG323" s="34"/>
      <c r="BH323" s="28"/>
    </row>
    <row r="324" spans="1:86" ht="66" x14ac:dyDescent="0.25">
      <c r="A324" s="334" t="s">
        <v>44</v>
      </c>
      <c r="B324" s="337">
        <v>8</v>
      </c>
      <c r="C324" s="300" t="s">
        <v>208</v>
      </c>
      <c r="D324" s="340" t="s">
        <v>703</v>
      </c>
      <c r="E324" s="282" t="s">
        <v>190</v>
      </c>
      <c r="F324" s="282" t="s">
        <v>704</v>
      </c>
      <c r="G324" s="6" t="s">
        <v>705</v>
      </c>
      <c r="H324" s="282" t="str">
        <f>+CONCATENATE(E324," de los ",D324)</f>
        <v>pérdida de integridad de los INFORMES</v>
      </c>
      <c r="I324" s="343" t="str">
        <f>IF(F324&lt;&gt;"","Las vulnerabilidades de la columna anterior, pueden facilitar "&amp;F324&amp;" generando "&amp;E324&amp;" de "&amp;D324,"")</f>
        <v>Las vulnerabilidades de la columna anterior, pueden facilitar Publicación del documento con información errada o inexacta. generando pérdida de integridad de INFORMES</v>
      </c>
      <c r="J324" s="300" t="s">
        <v>706</v>
      </c>
      <c r="K324" s="303">
        <v>2</v>
      </c>
      <c r="L324" s="288" t="s">
        <v>707</v>
      </c>
      <c r="M324" s="300" t="s">
        <v>194</v>
      </c>
      <c r="N324" s="291" t="s">
        <v>321</v>
      </c>
      <c r="O324" s="294" t="str">
        <f>IFERROR(VLOOKUP(P324,'4.Criterios'!$D$4:$E$8,2,0),"")</f>
        <v>Muy Baja</v>
      </c>
      <c r="P324" s="297">
        <f>IF(K324&lt;&gt;"",VLOOKUP(K324,'4.Criterios'!$A$4:$E$8,4,1),"")</f>
        <v>0.2</v>
      </c>
      <c r="Q324" s="285" t="str">
        <f>IFERROR(VLOOKUP(R324,'4.Criterios'!$D$12:$E$16,2,0),"")</f>
        <v>Mayor</v>
      </c>
      <c r="R324" s="297">
        <f>IFERROR(IF(M324='4.Criterios'!$A$10,VLOOKUP(N324,'4.Criterios'!$A$12:$E$16,4,0),IF(M324='4.Criterios'!$B$10,VLOOKUP(N324,'4.Criterios'!$B$12:$E$16,3,0),"")),)</f>
        <v>0.8</v>
      </c>
      <c r="S324" s="294" t="str">
        <f>IFERROR(VLOOKUP(CONCATENATE(O324,Q324),Niveles!$B$3:$E$27,4,0),"")</f>
        <v>Alto</v>
      </c>
      <c r="T324" s="294">
        <f>IFERROR(VLOOKUP(CONCATENATE(O324,Q324),Niveles!$B$3:$F$27,5,0),"")</f>
        <v>13</v>
      </c>
      <c r="U324" s="10">
        <v>1</v>
      </c>
      <c r="V324" s="180" t="s">
        <v>503</v>
      </c>
      <c r="W324" s="180" t="s">
        <v>708</v>
      </c>
      <c r="X324" s="180" t="s">
        <v>709</v>
      </c>
      <c r="Y324" s="8" t="s">
        <v>38</v>
      </c>
      <c r="Z324" s="8" t="s">
        <v>199</v>
      </c>
      <c r="AA324" s="9">
        <f>IFERROR(VLOOKUP(Y324,'4.Criterios'!$H$4:$J$6,3,0)+VLOOKUP(Z324,'4.Criterios'!$H$7:$J$8,3,0),"")</f>
        <v>0.4</v>
      </c>
      <c r="AB324" s="10" t="str">
        <f>IFERROR(VLOOKUP(Y324,Niveles!$H$25:$I$27,2,0),"")</f>
        <v>Probabilidad</v>
      </c>
      <c r="AC324" s="331">
        <f ca="1">IFERROR(P324-AN324,"")</f>
        <v>0.128</v>
      </c>
      <c r="AD324" s="331">
        <f ca="1">IFERROR(R324-AP324,"")</f>
        <v>0</v>
      </c>
      <c r="AE324" s="16" t="s">
        <v>246</v>
      </c>
      <c r="AF324" s="16" t="s">
        <v>201</v>
      </c>
      <c r="AG324" s="16" t="s">
        <v>202</v>
      </c>
      <c r="AH324" s="11" t="str">
        <f>IFERROR(VLOOKUP(AI324,'4.Criterios'!$C$4:$E$8,3,1),"")</f>
        <v>Muy Baja</v>
      </c>
      <c r="AI324" s="125">
        <f>IFERROR(IF(AB324="Probabilidad",(P324*(1-AA324)),IF(AB324="Impacto",P324,"")),"")</f>
        <v>0.12</v>
      </c>
      <c r="AJ324" s="11" t="str">
        <f>IFERROR(VLOOKUP(AK324,'4.Criterios'!$C$12:$E$16,3,1),"")</f>
        <v>Mayor</v>
      </c>
      <c r="AK324" s="12">
        <f>IFERROR(IF(AB324="Impacto",(R324*(1-AA324)),IF(AB324="Probabilidad",R324,"")),"")</f>
        <v>0.8</v>
      </c>
      <c r="AL324" s="11" t="str">
        <f>IFERROR(VLOOKUP(CONCATENATE(AH324,AJ324),Niveles!$B$3:$E$27,4,0),"")</f>
        <v>Alto</v>
      </c>
      <c r="AM324" s="294" t="str">
        <f ca="1">OFFSET(AH323,6-COUNTBLANK(AH324:AH329),0,1,1)</f>
        <v>Muy Baja</v>
      </c>
      <c r="AN324" s="328">
        <f ca="1">OFFSET(AI323,6-COUNTBLANK(AI324:AI329),0,1,1)</f>
        <v>7.1999999999999995E-2</v>
      </c>
      <c r="AO324" s="285" t="str">
        <f ca="1">OFFSET(AJ323,6-COUNTBLANK(AJ324:AJ329),0,1,1)</f>
        <v>Mayor</v>
      </c>
      <c r="AP324" s="328">
        <f ca="1">OFFSET(AK323,6-COUNTBLANK(AK324:AK329),0,1,1)</f>
        <v>0.8</v>
      </c>
      <c r="AQ324" s="294" t="str">
        <f ca="1">OFFSET(AL323,6-COUNTBLANK(AL324:AL329),0,1,1)</f>
        <v>Alto</v>
      </c>
      <c r="AR324" s="294">
        <f ca="1">IFERROR(VLOOKUP(CONCATENATE(AM324,AO324),Niveles!$B$3:$F$27,5,0),"")</f>
        <v>13</v>
      </c>
      <c r="AS324" s="8" t="s">
        <v>203</v>
      </c>
      <c r="AT324" s="181" t="s">
        <v>710</v>
      </c>
      <c r="AU324" s="182" t="s">
        <v>500</v>
      </c>
      <c r="AV324" s="130">
        <v>45199</v>
      </c>
      <c r="AW324" s="129"/>
      <c r="AX324" s="32"/>
      <c r="AY324" s="43"/>
      <c r="AZ324" s="35"/>
      <c r="BA324" s="32"/>
      <c r="BB324" s="8"/>
      <c r="BC324" s="129"/>
      <c r="BD324" s="32"/>
      <c r="BE324" s="43"/>
      <c r="BF324" s="35"/>
      <c r="BG324" s="32"/>
      <c r="BH324" s="13"/>
    </row>
    <row r="325" spans="1:86" ht="66" x14ac:dyDescent="0.25">
      <c r="A325" s="335"/>
      <c r="B325" s="338"/>
      <c r="C325" s="301"/>
      <c r="D325" s="341"/>
      <c r="E325" s="283"/>
      <c r="F325" s="283"/>
      <c r="G325" s="14" t="s">
        <v>711</v>
      </c>
      <c r="H325" s="283"/>
      <c r="I325" s="344"/>
      <c r="J325" s="301"/>
      <c r="K325" s="304"/>
      <c r="L325" s="289"/>
      <c r="M325" s="301"/>
      <c r="N325" s="292"/>
      <c r="O325" s="295"/>
      <c r="P325" s="298"/>
      <c r="Q325" s="286"/>
      <c r="R325" s="298"/>
      <c r="S325" s="295"/>
      <c r="T325" s="295"/>
      <c r="U325" s="18">
        <v>2</v>
      </c>
      <c r="V325" s="22" t="s">
        <v>503</v>
      </c>
      <c r="W325" s="22" t="s">
        <v>708</v>
      </c>
      <c r="X325" s="22" t="s">
        <v>709</v>
      </c>
      <c r="Y325" s="16" t="s">
        <v>38</v>
      </c>
      <c r="Z325" s="16" t="s">
        <v>199</v>
      </c>
      <c r="AA325" s="17">
        <f>IFERROR(VLOOKUP(Y325,'4.Criterios'!$H$4:$J$6,3,0)+VLOOKUP(Z325,'4.Criterios'!$H$7:$J$8,3,0),"")</f>
        <v>0.4</v>
      </c>
      <c r="AB325" s="18" t="str">
        <f>IFERROR(VLOOKUP(Y325,Niveles!$H$25:$I$27,2,0),"")</f>
        <v>Probabilidad</v>
      </c>
      <c r="AC325" s="332"/>
      <c r="AD325" s="332"/>
      <c r="AE325" s="16" t="s">
        <v>246</v>
      </c>
      <c r="AF325" s="16" t="s">
        <v>201</v>
      </c>
      <c r="AG325" s="16" t="s">
        <v>202</v>
      </c>
      <c r="AH325" s="19" t="str">
        <f>IFERROR(VLOOKUP(AI325,'4.Criterios'!$C$4:$E$8,3,1),"")</f>
        <v>Muy Baja</v>
      </c>
      <c r="AI325" s="126">
        <f>IFERROR(IF(AB325="Probabilidad",(AI324*(1-AA325)),IF(AB325="Impacto",AI324,"")),"")</f>
        <v>7.1999999999999995E-2</v>
      </c>
      <c r="AJ325" s="19" t="str">
        <f>IFERROR(VLOOKUP(AK325,'4.Criterios'!$C$12:$E$16,3,1),"")</f>
        <v>Mayor</v>
      </c>
      <c r="AK325" s="20">
        <f>IFERROR(IF(AB325="Impacto",(AK324*(1-AA325)),IF(AB325="Probabilidad",AK324,"")),"")</f>
        <v>0.8</v>
      </c>
      <c r="AL325" s="19" t="str">
        <f>IFERROR(VLOOKUP(CONCATENATE(AH325,AJ325),Niveles!$B$3:$E$27,4,0),"")</f>
        <v>Alto</v>
      </c>
      <c r="AM325" s="295"/>
      <c r="AN325" s="329"/>
      <c r="AO325" s="286"/>
      <c r="AP325" s="329"/>
      <c r="AQ325" s="295"/>
      <c r="AR325" s="295"/>
      <c r="AS325" s="16" t="s">
        <v>203</v>
      </c>
      <c r="AT325" s="182" t="s">
        <v>712</v>
      </c>
      <c r="AU325" s="182" t="s">
        <v>503</v>
      </c>
      <c r="AV325" s="242">
        <v>45291</v>
      </c>
      <c r="AW325" s="131"/>
      <c r="AX325" s="33"/>
      <c r="AY325" s="41"/>
      <c r="AZ325" s="36"/>
      <c r="BA325" s="33"/>
      <c r="BB325" s="16"/>
      <c r="BC325" s="131"/>
      <c r="BD325" s="33"/>
      <c r="BE325" s="41"/>
      <c r="BF325" s="36"/>
      <c r="BG325" s="33"/>
      <c r="BH325" s="21"/>
    </row>
    <row r="326" spans="1:86" x14ac:dyDescent="0.25">
      <c r="A326" s="335"/>
      <c r="B326" s="338"/>
      <c r="C326" s="301"/>
      <c r="D326" s="341"/>
      <c r="E326" s="283"/>
      <c r="F326" s="283"/>
      <c r="G326" s="14"/>
      <c r="H326" s="283"/>
      <c r="I326" s="344"/>
      <c r="J326" s="301"/>
      <c r="K326" s="304"/>
      <c r="L326" s="289"/>
      <c r="M326" s="301"/>
      <c r="N326" s="292"/>
      <c r="O326" s="295"/>
      <c r="P326" s="298"/>
      <c r="Q326" s="286"/>
      <c r="R326" s="298"/>
      <c r="S326" s="295"/>
      <c r="T326" s="295"/>
      <c r="U326" s="18">
        <v>3</v>
      </c>
      <c r="V326" s="22"/>
      <c r="W326" s="22"/>
      <c r="X326" s="22"/>
      <c r="Y326" s="16"/>
      <c r="Z326" s="16"/>
      <c r="AA326" s="17"/>
      <c r="AB326" s="18"/>
      <c r="AC326" s="332"/>
      <c r="AD326" s="332"/>
      <c r="AE326" s="16"/>
      <c r="AF326" s="16"/>
      <c r="AG326" s="16"/>
      <c r="AH326" s="19" t="str">
        <f>IFERROR(VLOOKUP(AI326,'4.Criterios'!$C$4:$E$8,3,1),"")</f>
        <v/>
      </c>
      <c r="AI326" s="126" t="str">
        <f>IFERROR(IF(AB326="Probabilidad",(AI325*(1-AA326)),IF(AB326="Impacto",AI325,"")),"")</f>
        <v/>
      </c>
      <c r="AJ326" s="19" t="str">
        <f>IFERROR(VLOOKUP(AK326,'4.Criterios'!$C$12:$E$16,3,1),"")</f>
        <v/>
      </c>
      <c r="AK326" s="20" t="str">
        <f>IFERROR(IF(AB326="Impacto",(AK325*(1-AA326)),IF(AB326="Probabilidad",AK325,"")),"")</f>
        <v/>
      </c>
      <c r="AL326" s="19" t="str">
        <f>IFERROR(VLOOKUP(CONCATENATE(AH326,AJ326),Niveles!$B$3:$E$27,4,0),"")</f>
        <v/>
      </c>
      <c r="AM326" s="295"/>
      <c r="AN326" s="329"/>
      <c r="AO326" s="286"/>
      <c r="AP326" s="329"/>
      <c r="AQ326" s="295"/>
      <c r="AR326" s="295"/>
      <c r="AS326" s="16"/>
      <c r="AT326" s="182"/>
      <c r="AU326" s="182"/>
      <c r="AV326" s="130"/>
      <c r="AW326" s="131"/>
      <c r="AX326" s="33"/>
      <c r="AY326" s="41"/>
      <c r="AZ326" s="36"/>
      <c r="BA326" s="33"/>
      <c r="BB326" s="16"/>
      <c r="BC326" s="131"/>
      <c r="BD326" s="33"/>
      <c r="BE326" s="41"/>
      <c r="BF326" s="36"/>
      <c r="BG326" s="33"/>
      <c r="BH326" s="21"/>
    </row>
    <row r="327" spans="1:86" x14ac:dyDescent="0.25">
      <c r="A327" s="335"/>
      <c r="B327" s="338"/>
      <c r="C327" s="301"/>
      <c r="D327" s="341"/>
      <c r="E327" s="283"/>
      <c r="F327" s="283"/>
      <c r="G327" s="14"/>
      <c r="H327" s="283"/>
      <c r="I327" s="344"/>
      <c r="J327" s="301"/>
      <c r="K327" s="304"/>
      <c r="L327" s="289"/>
      <c r="M327" s="301"/>
      <c r="N327" s="292"/>
      <c r="O327" s="295"/>
      <c r="P327" s="298"/>
      <c r="Q327" s="286"/>
      <c r="R327" s="298"/>
      <c r="S327" s="295"/>
      <c r="T327" s="295"/>
      <c r="U327" s="18">
        <v>4</v>
      </c>
      <c r="V327" s="22"/>
      <c r="W327" s="22"/>
      <c r="X327" s="22"/>
      <c r="Y327" s="16"/>
      <c r="Z327" s="16"/>
      <c r="AA327" s="17"/>
      <c r="AB327" s="18"/>
      <c r="AC327" s="332"/>
      <c r="AD327" s="332"/>
      <c r="AE327" s="16"/>
      <c r="AF327" s="16"/>
      <c r="AG327" s="16"/>
      <c r="AH327" s="19" t="str">
        <f>IFERROR(VLOOKUP(AI327,'4.Criterios'!$C$4:$E$8,3,1),"")</f>
        <v/>
      </c>
      <c r="AI327" s="126" t="str">
        <f>IFERROR(IF(AB327="Probabilidad",(AI326*(1-AA327)),IF(AB327="Impacto",AI326,"")),"")</f>
        <v/>
      </c>
      <c r="AJ327" s="19" t="str">
        <f>IFERROR(VLOOKUP(AK327,'4.Criterios'!$C$12:$E$16,3,1),"")</f>
        <v/>
      </c>
      <c r="AK327" s="20" t="str">
        <f>IFERROR(IF(AB327="Impacto",(AK326*(1-AA327)),IF(AB327="Probabilidad",AK326,"")),"")</f>
        <v/>
      </c>
      <c r="AL327" s="19" t="str">
        <f>IFERROR(VLOOKUP(CONCATENATE(AH327,AJ327),Niveles!$B$3:$E$27,4,0),"")</f>
        <v/>
      </c>
      <c r="AM327" s="295"/>
      <c r="AN327" s="329"/>
      <c r="AO327" s="286"/>
      <c r="AP327" s="329"/>
      <c r="AQ327" s="295"/>
      <c r="AR327" s="295"/>
      <c r="AS327" s="16"/>
      <c r="AT327" s="182"/>
      <c r="AU327" s="182"/>
      <c r="AV327" s="130"/>
      <c r="AW327" s="131"/>
      <c r="AX327" s="33"/>
      <c r="AY327" s="41"/>
      <c r="AZ327" s="36"/>
      <c r="BA327" s="33"/>
      <c r="BB327" s="16"/>
      <c r="BC327" s="131"/>
      <c r="BD327" s="33"/>
      <c r="BE327" s="41"/>
      <c r="BF327" s="36"/>
      <c r="BG327" s="33"/>
      <c r="BH327" s="21"/>
    </row>
    <row r="328" spans="1:86" x14ac:dyDescent="0.25">
      <c r="A328" s="335"/>
      <c r="B328" s="338"/>
      <c r="C328" s="301"/>
      <c r="D328" s="341"/>
      <c r="E328" s="283"/>
      <c r="F328" s="283"/>
      <c r="G328" s="14"/>
      <c r="H328" s="283"/>
      <c r="I328" s="344"/>
      <c r="J328" s="301"/>
      <c r="K328" s="304"/>
      <c r="L328" s="289"/>
      <c r="M328" s="301"/>
      <c r="N328" s="292"/>
      <c r="O328" s="295"/>
      <c r="P328" s="298"/>
      <c r="Q328" s="286"/>
      <c r="R328" s="298"/>
      <c r="S328" s="295"/>
      <c r="T328" s="295"/>
      <c r="U328" s="18">
        <v>5</v>
      </c>
      <c r="V328" s="22"/>
      <c r="W328" s="22"/>
      <c r="X328" s="22"/>
      <c r="Y328" s="16"/>
      <c r="Z328" s="16"/>
      <c r="AA328" s="17"/>
      <c r="AB328" s="18"/>
      <c r="AC328" s="332"/>
      <c r="AD328" s="332"/>
      <c r="AE328" s="16"/>
      <c r="AF328" s="16"/>
      <c r="AG328" s="16"/>
      <c r="AH328" s="19" t="str">
        <f>IFERROR(VLOOKUP(AI328,'4.Criterios'!$C$4:$E$8,3,1),"")</f>
        <v/>
      </c>
      <c r="AI328" s="126" t="str">
        <f>IFERROR(IF(AB328="Probabilidad",(AI327*(1-AA328)),IF(AB328="Impacto",AI327,"")),"")</f>
        <v/>
      </c>
      <c r="AJ328" s="19" t="str">
        <f>IFERROR(VLOOKUP(AK328,'4.Criterios'!$C$12:$E$16,3,1),"")</f>
        <v/>
      </c>
      <c r="AK328" s="20" t="str">
        <f>IFERROR(IF(AB328="Impacto",(AK327*(1-AA328)),IF(AB328="Probabilidad",AK327,"")),"")</f>
        <v/>
      </c>
      <c r="AL328" s="19" t="str">
        <f>IFERROR(VLOOKUP(CONCATENATE(AH328,AJ328),Niveles!$B$3:$E$27,4,0),"")</f>
        <v/>
      </c>
      <c r="AM328" s="295"/>
      <c r="AN328" s="329"/>
      <c r="AO328" s="286"/>
      <c r="AP328" s="329"/>
      <c r="AQ328" s="295"/>
      <c r="AR328" s="295"/>
      <c r="AS328" s="16"/>
      <c r="AT328" s="182"/>
      <c r="AU328" s="182"/>
      <c r="AV328" s="130"/>
      <c r="AW328" s="131"/>
      <c r="AX328" s="33"/>
      <c r="AY328" s="41"/>
      <c r="AZ328" s="36"/>
      <c r="BA328" s="33"/>
      <c r="BB328" s="16"/>
      <c r="BC328" s="131"/>
      <c r="BD328" s="33"/>
      <c r="BE328" s="41"/>
      <c r="BF328" s="36"/>
      <c r="BG328" s="33"/>
      <c r="BH328" s="21"/>
    </row>
    <row r="329" spans="1:86" ht="17.25" thickBot="1" x14ac:dyDescent="0.3">
      <c r="A329" s="336"/>
      <c r="B329" s="339"/>
      <c r="C329" s="302"/>
      <c r="D329" s="342"/>
      <c r="E329" s="284"/>
      <c r="F329" s="284"/>
      <c r="G329" s="23"/>
      <c r="H329" s="284"/>
      <c r="I329" s="345"/>
      <c r="J329" s="302"/>
      <c r="K329" s="305"/>
      <c r="L329" s="290"/>
      <c r="M329" s="302"/>
      <c r="N329" s="293"/>
      <c r="O329" s="296"/>
      <c r="P329" s="299"/>
      <c r="Q329" s="287"/>
      <c r="R329" s="299"/>
      <c r="S329" s="296"/>
      <c r="T329" s="296"/>
      <c r="U329" s="52">
        <v>6</v>
      </c>
      <c r="V329" s="183"/>
      <c r="W329" s="183"/>
      <c r="X329" s="183"/>
      <c r="Y329" s="25"/>
      <c r="Z329" s="25"/>
      <c r="AA329" s="17"/>
      <c r="AB329" s="18"/>
      <c r="AC329" s="333"/>
      <c r="AD329" s="333"/>
      <c r="AE329" s="25"/>
      <c r="AF329" s="25"/>
      <c r="AG329" s="25"/>
      <c r="AH329" s="26" t="str">
        <f>IFERROR(VLOOKUP(AI329,'4.Criterios'!$C$4:$E$8,3,1),"")</f>
        <v/>
      </c>
      <c r="AI329" s="127" t="str">
        <f>IFERROR(IF(AB329="Probabilidad",(AI328*(1-AA329)),IF(AB329="Impacto",AI328,"")),"")</f>
        <v/>
      </c>
      <c r="AJ329" s="26" t="str">
        <f>IFERROR(VLOOKUP(AK329,'4.Criterios'!$C$12:$E$16,3,1),"")</f>
        <v/>
      </c>
      <c r="AK329" s="27" t="str">
        <f>IFERROR(IF(AB329="Impacto",(AK328*(1-AA329)),IF(AB329="Probabilidad",AK328,"")),"")</f>
        <v/>
      </c>
      <c r="AL329" s="26" t="str">
        <f>IFERROR(VLOOKUP(CONCATENATE(AH329,AJ329),Niveles!$B$3:$E$27,4,0),"")</f>
        <v/>
      </c>
      <c r="AM329" s="296"/>
      <c r="AN329" s="330"/>
      <c r="AO329" s="287"/>
      <c r="AP329" s="330"/>
      <c r="AQ329" s="296"/>
      <c r="AR329" s="296"/>
      <c r="AS329" s="25"/>
      <c r="AT329" s="192"/>
      <c r="AU329" s="192"/>
      <c r="AV329" s="132"/>
      <c r="AW329" s="133"/>
      <c r="AX329" s="34"/>
      <c r="AY329" s="42"/>
      <c r="AZ329" s="37"/>
      <c r="BA329" s="34"/>
      <c r="BB329" s="25"/>
      <c r="BC329" s="133"/>
      <c r="BD329" s="34"/>
      <c r="BE329" s="42"/>
      <c r="BF329" s="37"/>
      <c r="BG329" s="34"/>
      <c r="BH329" s="28"/>
    </row>
    <row r="330" spans="1:86" ht="80.45" customHeight="1" x14ac:dyDescent="0.25">
      <c r="A330" s="334" t="s">
        <v>44</v>
      </c>
      <c r="B330" s="337">
        <v>9</v>
      </c>
      <c r="C330" s="300" t="s">
        <v>208</v>
      </c>
      <c r="D330" s="340" t="s">
        <v>713</v>
      </c>
      <c r="E330" s="282" t="s">
        <v>190</v>
      </c>
      <c r="F330" s="282" t="s">
        <v>714</v>
      </c>
      <c r="G330" s="6" t="s">
        <v>715</v>
      </c>
      <c r="H330" s="282" t="str">
        <f>+CONCATENATE(E330," de los ",D330)</f>
        <v>pérdida de integridad de los PROYECTOS</v>
      </c>
      <c r="I330" s="343" t="str">
        <f>IF(F330&lt;&gt;"","Las vulnerabilidades de la columna anterior, pueden facilitar "&amp;F330&amp;" generando "&amp;E330&amp;" de "&amp;D330,"")</f>
        <v>Las vulnerabilidades de la columna anterior, pueden facilitar Formulación y ajustes a los proyectos con información errada o inexacta. generando pérdida de integridad de PROYECTOS</v>
      </c>
      <c r="J330" s="300" t="s">
        <v>258</v>
      </c>
      <c r="K330" s="303">
        <v>1</v>
      </c>
      <c r="L330" s="288" t="s">
        <v>716</v>
      </c>
      <c r="M330" s="300" t="s">
        <v>288</v>
      </c>
      <c r="N330" s="291" t="s">
        <v>717</v>
      </c>
      <c r="O330" s="294" t="str">
        <f>IFERROR(VLOOKUP(P330,'4.Criterios'!$D$4:$E$8,2,0),"")</f>
        <v>Muy Baja</v>
      </c>
      <c r="P330" s="297">
        <f>IF(K330&lt;&gt;"",VLOOKUP(K330,'4.Criterios'!$A$4:$E$8,4,1),"")</f>
        <v>0.2</v>
      </c>
      <c r="Q330" s="285" t="str">
        <f>IFERROR(VLOOKUP(R330,'4.Criterios'!$D$12:$E$16,2,0),"")</f>
        <v>Catastrófico</v>
      </c>
      <c r="R330" s="297">
        <f>IFERROR(IF(M330='4.Criterios'!$A$10,VLOOKUP(N330,'4.Criterios'!$A$12:$E$16,4,0),IF(M330='4.Criterios'!$B$10,VLOOKUP(N330,'4.Criterios'!$B$12:$E$16,3,0),"")),)</f>
        <v>1</v>
      </c>
      <c r="S330" s="294" t="str">
        <f>IFERROR(VLOOKUP(CONCATENATE(O330,Q330),Niveles!$B$3:$E$27,4,0),"")</f>
        <v>Extremo</v>
      </c>
      <c r="T330" s="294">
        <f>IFERROR(VLOOKUP(CONCATENATE(O330,Q330),Niveles!$B$3:$F$27,5,0),"")</f>
        <v>21</v>
      </c>
      <c r="U330" s="10">
        <v>1</v>
      </c>
      <c r="V330" s="180" t="s">
        <v>503</v>
      </c>
      <c r="W330" s="180" t="s">
        <v>718</v>
      </c>
      <c r="X330" s="180" t="s">
        <v>719</v>
      </c>
      <c r="Y330" s="8" t="s">
        <v>39</v>
      </c>
      <c r="Z330" s="8" t="s">
        <v>199</v>
      </c>
      <c r="AA330" s="9">
        <f>IFERROR(VLOOKUP(Y330,'4.Criterios'!$H$4:$J$6,3,0)+VLOOKUP(Z330,'4.Criterios'!$H$7:$J$8,3,0),"")</f>
        <v>0.3</v>
      </c>
      <c r="AB330" s="10" t="str">
        <f>IFERROR(VLOOKUP(Y330,Niveles!$H$25:$I$27,2,0),"")</f>
        <v>Probabilidad</v>
      </c>
      <c r="AC330" s="331">
        <f ca="1">IFERROR(P330-AN330,"")</f>
        <v>6.0000000000000026E-2</v>
      </c>
      <c r="AD330" s="331">
        <f ca="1">IFERROR(R330-AP330,"")</f>
        <v>0</v>
      </c>
      <c r="AE330" s="8" t="s">
        <v>200</v>
      </c>
      <c r="AF330" s="8" t="s">
        <v>216</v>
      </c>
      <c r="AG330" s="8" t="s">
        <v>202</v>
      </c>
      <c r="AH330" s="11" t="str">
        <f>IFERROR(VLOOKUP(AI330,'4.Criterios'!$C$4:$E$8,3,1),"")</f>
        <v>Muy Baja</v>
      </c>
      <c r="AI330" s="125">
        <f>IFERROR(IF(AB330="Probabilidad",(P330*(1-AA330)),IF(AB330="Impacto",P330,"")),"")</f>
        <v>0.13999999999999999</v>
      </c>
      <c r="AJ330" s="11" t="str">
        <f>IFERROR(VLOOKUP(AK330,'4.Criterios'!$C$12:$E$16,3,1),"")</f>
        <v>Catastrófico</v>
      </c>
      <c r="AK330" s="12">
        <f>IFERROR(IF(AB330="Impacto",(R330*(1-AA330)),IF(AB330="Probabilidad",R330,"")),"")</f>
        <v>1</v>
      </c>
      <c r="AL330" s="11" t="str">
        <f>IFERROR(VLOOKUP(CONCATENATE(AH330,AJ330),Niveles!$B$3:$E$27,4,0),"")</f>
        <v>Extremo</v>
      </c>
      <c r="AM330" s="294" t="str">
        <f ca="1">OFFSET(AH329,6-COUNTBLANK(AH330:AH335),0,1,1)</f>
        <v>Muy Baja</v>
      </c>
      <c r="AN330" s="328">
        <f ca="1">OFFSET(AI329,6-COUNTBLANK(AI330:AI335),0,1,1)</f>
        <v>0.13999999999999999</v>
      </c>
      <c r="AO330" s="285" t="str">
        <f ca="1">OFFSET(AJ329,6-COUNTBLANK(AJ330:AJ335),0,1,1)</f>
        <v>Catastrófico</v>
      </c>
      <c r="AP330" s="328">
        <f ca="1">OFFSET(AK329,6-COUNTBLANK(AK330:AK335),0,1,1)</f>
        <v>1</v>
      </c>
      <c r="AQ330" s="294" t="str">
        <f ca="1">OFFSET(AL329,6-COUNTBLANK(AL330:AL335),0,1,1)</f>
        <v>Extremo</v>
      </c>
      <c r="AR330" s="294">
        <f ca="1">IFERROR(VLOOKUP(CONCATENATE(AM330,AO330),Niveles!$B$3:$F$27,5,0),"")</f>
        <v>21</v>
      </c>
      <c r="AS330" s="8" t="s">
        <v>203</v>
      </c>
      <c r="AT330" s="181" t="s">
        <v>915</v>
      </c>
      <c r="AU330" s="181" t="s">
        <v>503</v>
      </c>
      <c r="AV330" s="130">
        <v>45077</v>
      </c>
      <c r="AW330" s="129"/>
      <c r="AX330" s="32"/>
      <c r="AY330" s="43"/>
      <c r="AZ330" s="35"/>
      <c r="BA330" s="32"/>
      <c r="BB330" s="8"/>
      <c r="BC330" s="129"/>
      <c r="BD330" s="32"/>
      <c r="BE330" s="43"/>
      <c r="BF330" s="35"/>
      <c r="BG330" s="32"/>
      <c r="BH330" s="13"/>
    </row>
    <row r="331" spans="1:86" ht="68.099999999999994" customHeight="1" x14ac:dyDescent="0.25">
      <c r="A331" s="335"/>
      <c r="B331" s="338"/>
      <c r="C331" s="301"/>
      <c r="D331" s="341"/>
      <c r="E331" s="283"/>
      <c r="F331" s="283"/>
      <c r="G331" s="14" t="s">
        <v>720</v>
      </c>
      <c r="H331" s="283"/>
      <c r="I331" s="344"/>
      <c r="J331" s="301"/>
      <c r="K331" s="304"/>
      <c r="L331" s="289"/>
      <c r="M331" s="301"/>
      <c r="N331" s="292"/>
      <c r="O331" s="295"/>
      <c r="P331" s="298"/>
      <c r="Q331" s="286"/>
      <c r="R331" s="298"/>
      <c r="S331" s="295"/>
      <c r="T331" s="295"/>
      <c r="U331" s="18">
        <v>2</v>
      </c>
      <c r="V331" s="22"/>
      <c r="W331" s="22"/>
      <c r="X331" s="22"/>
      <c r="Y331" s="16"/>
      <c r="Z331" s="16"/>
      <c r="AA331" s="17"/>
      <c r="AB331" s="18"/>
      <c r="AC331" s="332"/>
      <c r="AD331" s="332"/>
      <c r="AE331" s="16"/>
      <c r="AF331" s="16"/>
      <c r="AG331" s="16"/>
      <c r="AH331" s="19" t="str">
        <f>IFERROR(VLOOKUP(AI331,'4.Criterios'!$C$4:$E$8,3,1),"")</f>
        <v/>
      </c>
      <c r="AI331" s="126" t="str">
        <f>IFERROR(IF(AB331="Probabilidad",(AI330*(1-AA331)),IF(AB331="Impacto",AI330,"")),"")</f>
        <v/>
      </c>
      <c r="AJ331" s="19" t="str">
        <f>IFERROR(VLOOKUP(AK331,'4.Criterios'!$C$12:$E$16,3,1),"")</f>
        <v/>
      </c>
      <c r="AK331" s="20" t="str">
        <f>IFERROR(IF(AB331="Impacto",(AK330*(1-AA331)),IF(AB331="Probabilidad",AK330,"")),"")</f>
        <v/>
      </c>
      <c r="AL331" s="19" t="str">
        <f>IFERROR(VLOOKUP(CONCATENATE(AH331,AJ331),Niveles!$B$3:$E$27,4,0),"")</f>
        <v/>
      </c>
      <c r="AM331" s="295"/>
      <c r="AN331" s="329"/>
      <c r="AO331" s="286"/>
      <c r="AP331" s="329"/>
      <c r="AQ331" s="295"/>
      <c r="AR331" s="295"/>
      <c r="AS331" s="16" t="s">
        <v>203</v>
      </c>
      <c r="AT331" s="182" t="s">
        <v>915</v>
      </c>
      <c r="AU331" s="182" t="s">
        <v>503</v>
      </c>
      <c r="AV331" s="130">
        <v>44926</v>
      </c>
      <c r="AW331" s="131"/>
      <c r="AX331" s="33"/>
      <c r="AY331" s="41"/>
      <c r="AZ331" s="36"/>
      <c r="BA331" s="33"/>
      <c r="BB331" s="16"/>
      <c r="BC331" s="131"/>
      <c r="BD331" s="33"/>
      <c r="BE331" s="41"/>
      <c r="BF331" s="36"/>
      <c r="BG331" s="33"/>
      <c r="BH331" s="21"/>
    </row>
    <row r="332" spans="1:86" x14ac:dyDescent="0.25">
      <c r="A332" s="335"/>
      <c r="B332" s="338"/>
      <c r="C332" s="301"/>
      <c r="D332" s="341"/>
      <c r="E332" s="283"/>
      <c r="F332" s="283"/>
      <c r="G332" s="14"/>
      <c r="H332" s="283"/>
      <c r="I332" s="344"/>
      <c r="J332" s="301"/>
      <c r="K332" s="304"/>
      <c r="L332" s="289"/>
      <c r="M332" s="301"/>
      <c r="N332" s="292"/>
      <c r="O332" s="295"/>
      <c r="P332" s="298"/>
      <c r="Q332" s="286"/>
      <c r="R332" s="298"/>
      <c r="S332" s="295"/>
      <c r="T332" s="295"/>
      <c r="U332" s="18">
        <v>3</v>
      </c>
      <c r="V332" s="22"/>
      <c r="W332" s="22"/>
      <c r="X332" s="22"/>
      <c r="Y332" s="16"/>
      <c r="Z332" s="16"/>
      <c r="AA332" s="17"/>
      <c r="AB332" s="18"/>
      <c r="AC332" s="332"/>
      <c r="AD332" s="332"/>
      <c r="AE332" s="16"/>
      <c r="AF332" s="16"/>
      <c r="AG332" s="16"/>
      <c r="AH332" s="19" t="str">
        <f>IFERROR(VLOOKUP(AI332,'4.Criterios'!$C$4:$E$8,3,1),"")</f>
        <v/>
      </c>
      <c r="AI332" s="126" t="str">
        <f>IFERROR(IF(AB332="Probabilidad",(AI331*(1-AA332)),IF(AB332="Impacto",AI331,"")),"")</f>
        <v/>
      </c>
      <c r="AJ332" s="19" t="str">
        <f>IFERROR(VLOOKUP(AK332,'4.Criterios'!$C$12:$E$16,3,1),"")</f>
        <v/>
      </c>
      <c r="AK332" s="20" t="str">
        <f>IFERROR(IF(AB332="Impacto",(AK331*(1-AA332)),IF(AB332="Probabilidad",AK331,"")),"")</f>
        <v/>
      </c>
      <c r="AL332" s="19" t="str">
        <f>IFERROR(VLOOKUP(CONCATENATE(AH332,AJ332),Niveles!$B$3:$E$27,4,0),"")</f>
        <v/>
      </c>
      <c r="AM332" s="295"/>
      <c r="AN332" s="329"/>
      <c r="AO332" s="286"/>
      <c r="AP332" s="329"/>
      <c r="AQ332" s="295"/>
      <c r="AR332" s="295"/>
      <c r="AS332" s="16"/>
      <c r="AT332" s="182"/>
      <c r="AU332" s="182"/>
      <c r="AV332" s="130"/>
      <c r="AW332" s="131"/>
      <c r="AX332" s="33"/>
      <c r="AY332" s="41"/>
      <c r="AZ332" s="36"/>
      <c r="BA332" s="33"/>
      <c r="BB332" s="16"/>
      <c r="BC332" s="131"/>
      <c r="BD332" s="33"/>
      <c r="BE332" s="41"/>
      <c r="BF332" s="36"/>
      <c r="BG332" s="33"/>
      <c r="BH332" s="21"/>
    </row>
    <row r="333" spans="1:86" x14ac:dyDescent="0.25">
      <c r="A333" s="335"/>
      <c r="B333" s="338"/>
      <c r="C333" s="301"/>
      <c r="D333" s="341"/>
      <c r="E333" s="283"/>
      <c r="F333" s="283"/>
      <c r="G333" s="14"/>
      <c r="H333" s="283"/>
      <c r="I333" s="344"/>
      <c r="J333" s="301"/>
      <c r="K333" s="304"/>
      <c r="L333" s="289"/>
      <c r="M333" s="301"/>
      <c r="N333" s="292"/>
      <c r="O333" s="295"/>
      <c r="P333" s="298"/>
      <c r="Q333" s="286"/>
      <c r="R333" s="298"/>
      <c r="S333" s="295"/>
      <c r="T333" s="295"/>
      <c r="U333" s="18">
        <v>4</v>
      </c>
      <c r="V333" s="22"/>
      <c r="W333" s="22"/>
      <c r="X333" s="22"/>
      <c r="Y333" s="16"/>
      <c r="Z333" s="16"/>
      <c r="AA333" s="17"/>
      <c r="AB333" s="18"/>
      <c r="AC333" s="332"/>
      <c r="AD333" s="332"/>
      <c r="AE333" s="16"/>
      <c r="AF333" s="16"/>
      <c r="AG333" s="16"/>
      <c r="AH333" s="19" t="str">
        <f>IFERROR(VLOOKUP(AI333,'4.Criterios'!$C$4:$E$8,3,1),"")</f>
        <v/>
      </c>
      <c r="AI333" s="126" t="str">
        <f>IFERROR(IF(AB333="Probabilidad",(AI332*(1-AA333)),IF(AB333="Impacto",AI332,"")),"")</f>
        <v/>
      </c>
      <c r="AJ333" s="19" t="str">
        <f>IFERROR(VLOOKUP(AK333,'4.Criterios'!$C$12:$E$16,3,1),"")</f>
        <v/>
      </c>
      <c r="AK333" s="20" t="str">
        <f>IFERROR(IF(AB333="Impacto",(AK332*(1-AA333)),IF(AB333="Probabilidad",AK332,"")),"")</f>
        <v/>
      </c>
      <c r="AL333" s="19" t="str">
        <f>IFERROR(VLOOKUP(CONCATENATE(AH333,AJ333),Niveles!$B$3:$E$27,4,0),"")</f>
        <v/>
      </c>
      <c r="AM333" s="295"/>
      <c r="AN333" s="329"/>
      <c r="AO333" s="286"/>
      <c r="AP333" s="329"/>
      <c r="AQ333" s="295"/>
      <c r="AR333" s="295"/>
      <c r="AS333" s="16"/>
      <c r="AT333" s="182"/>
      <c r="AU333" s="182"/>
      <c r="AV333" s="130"/>
      <c r="AW333" s="131"/>
      <c r="AX333" s="33"/>
      <c r="AY333" s="41"/>
      <c r="AZ333" s="36"/>
      <c r="BA333" s="33"/>
      <c r="BB333" s="16"/>
      <c r="BC333" s="131"/>
      <c r="BD333" s="33"/>
      <c r="BE333" s="41"/>
      <c r="BF333" s="36"/>
      <c r="BG333" s="33"/>
      <c r="BH333" s="21"/>
    </row>
    <row r="334" spans="1:86" x14ac:dyDescent="0.25">
      <c r="A334" s="335"/>
      <c r="B334" s="338"/>
      <c r="C334" s="301"/>
      <c r="D334" s="341"/>
      <c r="E334" s="283"/>
      <c r="F334" s="283"/>
      <c r="G334" s="14"/>
      <c r="H334" s="283"/>
      <c r="I334" s="344"/>
      <c r="J334" s="301"/>
      <c r="K334" s="304"/>
      <c r="L334" s="289"/>
      <c r="M334" s="301"/>
      <c r="N334" s="292"/>
      <c r="O334" s="295"/>
      <c r="P334" s="298"/>
      <c r="Q334" s="286"/>
      <c r="R334" s="298"/>
      <c r="S334" s="295"/>
      <c r="T334" s="295"/>
      <c r="U334" s="18">
        <v>5</v>
      </c>
      <c r="V334" s="22"/>
      <c r="W334" s="22"/>
      <c r="X334" s="22"/>
      <c r="Y334" s="16"/>
      <c r="Z334" s="16"/>
      <c r="AA334" s="17"/>
      <c r="AB334" s="18"/>
      <c r="AC334" s="332"/>
      <c r="AD334" s="332"/>
      <c r="AE334" s="16"/>
      <c r="AF334" s="16"/>
      <c r="AG334" s="16"/>
      <c r="AH334" s="19" t="str">
        <f>IFERROR(VLOOKUP(AI334,'4.Criterios'!$C$4:$E$8,3,1),"")</f>
        <v/>
      </c>
      <c r="AI334" s="126" t="str">
        <f>IFERROR(IF(AB334="Probabilidad",(AI333*(1-AA334)),IF(AB334="Impacto",AI333,"")),"")</f>
        <v/>
      </c>
      <c r="AJ334" s="19" t="str">
        <f>IFERROR(VLOOKUP(AK334,'4.Criterios'!$C$12:$E$16,3,1),"")</f>
        <v/>
      </c>
      <c r="AK334" s="20" t="str">
        <f>IFERROR(IF(AB334="Impacto",(AK333*(1-AA334)),IF(AB334="Probabilidad",AK333,"")),"")</f>
        <v/>
      </c>
      <c r="AL334" s="19" t="str">
        <f>IFERROR(VLOOKUP(CONCATENATE(AH334,AJ334),Niveles!$B$3:$E$27,4,0),"")</f>
        <v/>
      </c>
      <c r="AM334" s="295"/>
      <c r="AN334" s="329"/>
      <c r="AO334" s="286"/>
      <c r="AP334" s="329"/>
      <c r="AQ334" s="295"/>
      <c r="AR334" s="295"/>
      <c r="AS334" s="16"/>
      <c r="AT334" s="182"/>
      <c r="AU334" s="182"/>
      <c r="AV334" s="130"/>
      <c r="AW334" s="131"/>
      <c r="AX334" s="33"/>
      <c r="AY334" s="41"/>
      <c r="AZ334" s="36"/>
      <c r="BA334" s="33"/>
      <c r="BB334" s="16"/>
      <c r="BC334" s="131"/>
      <c r="BD334" s="33"/>
      <c r="BE334" s="41"/>
      <c r="BF334" s="36"/>
      <c r="BG334" s="33"/>
      <c r="BH334" s="21"/>
    </row>
    <row r="335" spans="1:86" ht="17.25" thickBot="1" x14ac:dyDescent="0.3">
      <c r="A335" s="336"/>
      <c r="B335" s="339"/>
      <c r="C335" s="302"/>
      <c r="D335" s="342"/>
      <c r="E335" s="284"/>
      <c r="F335" s="284"/>
      <c r="G335" s="23"/>
      <c r="H335" s="284"/>
      <c r="I335" s="345"/>
      <c r="J335" s="302"/>
      <c r="K335" s="305"/>
      <c r="L335" s="290"/>
      <c r="M335" s="302"/>
      <c r="N335" s="293"/>
      <c r="O335" s="296"/>
      <c r="P335" s="299"/>
      <c r="Q335" s="287"/>
      <c r="R335" s="299"/>
      <c r="S335" s="296"/>
      <c r="T335" s="296"/>
      <c r="U335" s="52">
        <v>6</v>
      </c>
      <c r="V335" s="183"/>
      <c r="W335" s="183"/>
      <c r="X335" s="183"/>
      <c r="Y335" s="25"/>
      <c r="Z335" s="25"/>
      <c r="AA335" s="17"/>
      <c r="AB335" s="18"/>
      <c r="AC335" s="333"/>
      <c r="AD335" s="333"/>
      <c r="AE335" s="25"/>
      <c r="AF335" s="25"/>
      <c r="AG335" s="25"/>
      <c r="AH335" s="26" t="str">
        <f>IFERROR(VLOOKUP(AI335,'4.Criterios'!$C$4:$E$8,3,1),"")</f>
        <v/>
      </c>
      <c r="AI335" s="127" t="str">
        <f>IFERROR(IF(AB335="Probabilidad",(AI334*(1-AA335)),IF(AB335="Impacto",AI334,"")),"")</f>
        <v/>
      </c>
      <c r="AJ335" s="26" t="str">
        <f>IFERROR(VLOOKUP(AK335,'4.Criterios'!$C$12:$E$16,3,1),"")</f>
        <v/>
      </c>
      <c r="AK335" s="27" t="str">
        <f>IFERROR(IF(AB335="Impacto",(AK334*(1-AA335)),IF(AB335="Probabilidad",AK334,"")),"")</f>
        <v/>
      </c>
      <c r="AL335" s="26" t="str">
        <f>IFERROR(VLOOKUP(CONCATENATE(AH335,AJ335),Niveles!$B$3:$E$27,4,0),"")</f>
        <v/>
      </c>
      <c r="AM335" s="296"/>
      <c r="AN335" s="330"/>
      <c r="AO335" s="287"/>
      <c r="AP335" s="330"/>
      <c r="AQ335" s="296"/>
      <c r="AR335" s="296"/>
      <c r="AS335" s="25"/>
      <c r="AT335" s="192"/>
      <c r="AU335" s="192"/>
      <c r="AV335" s="132"/>
      <c r="AW335" s="133"/>
      <c r="AX335" s="34"/>
      <c r="AY335" s="42"/>
      <c r="AZ335" s="37"/>
      <c r="BA335" s="34"/>
      <c r="BB335" s="25"/>
      <c r="BC335" s="133"/>
      <c r="BD335" s="34"/>
      <c r="BE335" s="42"/>
      <c r="BF335" s="37"/>
      <c r="BG335" s="34"/>
      <c r="BH335" s="28"/>
    </row>
    <row r="336" spans="1:86" ht="78" customHeight="1" x14ac:dyDescent="0.25">
      <c r="A336" s="334" t="s">
        <v>53</v>
      </c>
      <c r="B336" s="337">
        <v>30</v>
      </c>
      <c r="C336" s="300" t="s">
        <v>208</v>
      </c>
      <c r="D336" s="340" t="s">
        <v>721</v>
      </c>
      <c r="E336" s="282" t="s">
        <v>255</v>
      </c>
      <c r="F336" s="282" t="s">
        <v>722</v>
      </c>
      <c r="G336" s="6" t="s">
        <v>723</v>
      </c>
      <c r="H336" s="282" t="str">
        <f>+CONCATENATE(E336," del ",D336)</f>
        <v>pérdida de confidencialidad del ACADEMUSOFT</v>
      </c>
      <c r="I336" s="343" t="str">
        <f>IF(F336&lt;&gt;"","Las vulnerabilidades de la columna anterior, pueden facilitar "&amp;F336&amp;" generando "&amp;E336&amp;" de "&amp;D336,"")</f>
        <v>Las vulnerabilidades de la columna anterior, pueden facilitar Filtración de datos generando pérdida de confidencialidad de ACADEMUSOFT</v>
      </c>
      <c r="J336" s="300" t="s">
        <v>258</v>
      </c>
      <c r="K336" s="303">
        <v>365</v>
      </c>
      <c r="L336" s="288" t="s">
        <v>724</v>
      </c>
      <c r="M336" s="300" t="s">
        <v>194</v>
      </c>
      <c r="N336" s="291" t="s">
        <v>548</v>
      </c>
      <c r="O336" s="294" t="str">
        <f>IFERROR(VLOOKUP(P336,'4.Criterios'!$D$4:$E$8,2,0),"")</f>
        <v>Media</v>
      </c>
      <c r="P336" s="297">
        <f>IF(K336&lt;&gt;"",VLOOKUP(K336,'4.Criterios'!$A$4:$E$8,4,1),"")</f>
        <v>0.6</v>
      </c>
      <c r="Q336" s="285" t="str">
        <f>IFERROR(VLOOKUP(R336,'4.Criterios'!$D$12:$E$16,2,0),"")</f>
        <v>Menor</v>
      </c>
      <c r="R336" s="297">
        <f>IFERROR(IF(M336='4.Criterios'!$A$10,VLOOKUP(N336,'4.Criterios'!$A$12:$E$16,4,0),IF(M336='4.Criterios'!$B$10,VLOOKUP(N336,'4.Criterios'!$B$12:$E$16,3,0),"")),)</f>
        <v>0.4</v>
      </c>
      <c r="S336" s="294" t="str">
        <f>IFERROR(VLOOKUP(CONCATENATE(O336,Q336),Niveles!$B$3:$E$27,4,0),"")</f>
        <v>Moderado</v>
      </c>
      <c r="T336" s="294">
        <f>IFERROR(VLOOKUP(CONCATENATE(O336,Q336),Niveles!$B$3:$F$27,5,0),"")</f>
        <v>6</v>
      </c>
      <c r="U336" s="10">
        <v>1</v>
      </c>
      <c r="V336" s="180" t="s">
        <v>725</v>
      </c>
      <c r="W336" s="180" t="s">
        <v>726</v>
      </c>
      <c r="X336" s="180" t="s">
        <v>727</v>
      </c>
      <c r="Y336" s="8" t="s">
        <v>38</v>
      </c>
      <c r="Z336" s="8" t="s">
        <v>199</v>
      </c>
      <c r="AA336" s="9">
        <f>IFERROR(VLOOKUP(Y336,'4.Criterios'!$H$4:$J$6,3,0)+VLOOKUP(Z336,'4.Criterios'!$H$7:$J$8,3,0),"")</f>
        <v>0.4</v>
      </c>
      <c r="AB336" s="10" t="str">
        <f>IFERROR(VLOOKUP(Y336,Niveles!$H$25:$I$27,2,0),"")</f>
        <v>Probabilidad</v>
      </c>
      <c r="AC336" s="331">
        <f ca="1">IFERROR(P336-AN336,"")</f>
        <v>0.24</v>
      </c>
      <c r="AD336" s="331">
        <f ca="1">IFERROR(R336-AP336,"")</f>
        <v>0</v>
      </c>
      <c r="AE336" s="8" t="s">
        <v>200</v>
      </c>
      <c r="AF336" s="8" t="s">
        <v>201</v>
      </c>
      <c r="AG336" s="8" t="s">
        <v>202</v>
      </c>
      <c r="AH336" s="11" t="str">
        <f>IFERROR(VLOOKUP(AI336,'4.Criterios'!$C$4:$E$8,3,1),"")</f>
        <v>Baja</v>
      </c>
      <c r="AI336" s="125">
        <f>IFERROR(IF(AB336="Probabilidad",(P336*(1-AA336)),IF(AB336="Impacto",P336,"")),"")</f>
        <v>0.36</v>
      </c>
      <c r="AJ336" s="11" t="str">
        <f>IFERROR(VLOOKUP(AK336,'4.Criterios'!$C$12:$E$16,3,1),"")</f>
        <v>Menor</v>
      </c>
      <c r="AK336" s="12">
        <f>IFERROR(IF(AB336="Impacto",(R336*(1-AA336)),IF(AB336="Probabilidad",R336,"")),"")</f>
        <v>0.4</v>
      </c>
      <c r="AL336" s="11" t="str">
        <f>IFERROR(VLOOKUP(CONCATENATE(AH336,AJ336),Niveles!$B$3:$E$27,4,0),"")</f>
        <v>Moderado</v>
      </c>
      <c r="AM336" s="294" t="str">
        <f ca="1">OFFSET(AH335,6-COUNTBLANK(AH336:AH341),0,1,1)</f>
        <v>Baja</v>
      </c>
      <c r="AN336" s="328">
        <f ca="1">OFFSET(AI335,6-COUNTBLANK(AI336:AI341),0,1,1)</f>
        <v>0.36</v>
      </c>
      <c r="AO336" s="285" t="str">
        <f ca="1">OFFSET(AJ335,6-COUNTBLANK(AJ336:AJ341),0,1,1)</f>
        <v>Menor</v>
      </c>
      <c r="AP336" s="328">
        <f ca="1">OFFSET(AK335,6-COUNTBLANK(AK336:AK341),0,1,1)</f>
        <v>0.4</v>
      </c>
      <c r="AQ336" s="294" t="str">
        <f ca="1">OFFSET(AL335,6-COUNTBLANK(AL336:AL341),0,1,1)</f>
        <v>Moderado</v>
      </c>
      <c r="AR336" s="294">
        <f ca="1">IFERROR(VLOOKUP(CONCATENATE(AM336,AO336),Niveles!$B$3:$F$27,5,0),"")</f>
        <v>5</v>
      </c>
      <c r="AS336" s="16" t="s">
        <v>203</v>
      </c>
      <c r="AT336" s="182" t="s">
        <v>531</v>
      </c>
      <c r="AU336" s="182" t="s">
        <v>670</v>
      </c>
      <c r="AV336" s="130">
        <v>45291</v>
      </c>
      <c r="AW336" s="129"/>
      <c r="AX336" s="32"/>
      <c r="AY336" s="43"/>
      <c r="AZ336" s="35"/>
      <c r="BA336" s="32"/>
      <c r="BB336" s="8"/>
      <c r="BC336" s="129"/>
      <c r="BD336" s="32"/>
      <c r="BE336" s="43"/>
      <c r="BF336" s="35"/>
      <c r="BG336" s="32"/>
      <c r="BH336" s="13"/>
      <c r="BS336" s="103"/>
      <c r="BT336" s="103"/>
      <c r="BU336" s="103"/>
      <c r="BV336" s="103"/>
      <c r="BW336" s="103"/>
      <c r="BX336" s="103"/>
      <c r="BY336" s="103"/>
      <c r="BZ336" s="103"/>
      <c r="CA336" s="103"/>
      <c r="CB336" s="103"/>
      <c r="CC336" s="103"/>
      <c r="CD336" s="103"/>
      <c r="CE336" s="103"/>
      <c r="CF336" s="103"/>
      <c r="CG336" s="103"/>
      <c r="CH336" s="103"/>
    </row>
    <row r="337" spans="1:86" x14ac:dyDescent="0.25">
      <c r="A337" s="335"/>
      <c r="B337" s="338"/>
      <c r="C337" s="301"/>
      <c r="D337" s="341"/>
      <c r="E337" s="283"/>
      <c r="F337" s="283"/>
      <c r="G337" s="14"/>
      <c r="H337" s="283"/>
      <c r="I337" s="344"/>
      <c r="J337" s="301"/>
      <c r="K337" s="304"/>
      <c r="L337" s="289"/>
      <c r="M337" s="301"/>
      <c r="N337" s="292"/>
      <c r="O337" s="295"/>
      <c r="P337" s="298"/>
      <c r="Q337" s="286"/>
      <c r="R337" s="298"/>
      <c r="S337" s="295"/>
      <c r="T337" s="295"/>
      <c r="U337" s="18">
        <v>2</v>
      </c>
      <c r="V337" s="22"/>
      <c r="W337" s="22"/>
      <c r="X337" s="22"/>
      <c r="Y337" s="16"/>
      <c r="Z337" s="16"/>
      <c r="AA337" s="17"/>
      <c r="AB337" s="18"/>
      <c r="AC337" s="332"/>
      <c r="AD337" s="332"/>
      <c r="AE337" s="16"/>
      <c r="AF337" s="16"/>
      <c r="AG337" s="16"/>
      <c r="AH337" s="19"/>
      <c r="AI337" s="126"/>
      <c r="AJ337" s="19"/>
      <c r="AK337" s="20"/>
      <c r="AL337" s="19"/>
      <c r="AM337" s="295"/>
      <c r="AN337" s="329"/>
      <c r="AO337" s="286"/>
      <c r="AP337" s="329"/>
      <c r="AQ337" s="295"/>
      <c r="AR337" s="295"/>
      <c r="AS337" s="16"/>
      <c r="AT337" s="182"/>
      <c r="AU337" s="182"/>
      <c r="AV337" s="130"/>
      <c r="AW337" s="131"/>
      <c r="AX337" s="33"/>
      <c r="AY337" s="41"/>
      <c r="AZ337" s="36"/>
      <c r="BA337" s="33"/>
      <c r="BB337" s="16"/>
      <c r="BC337" s="131"/>
      <c r="BD337" s="33"/>
      <c r="BE337" s="41"/>
      <c r="BF337" s="36"/>
      <c r="BG337" s="33"/>
      <c r="BH337" s="21"/>
      <c r="BS337" s="103"/>
      <c r="BT337" s="103"/>
      <c r="BU337" s="103"/>
      <c r="BV337" s="103"/>
      <c r="BW337" s="103"/>
      <c r="BX337" s="103"/>
      <c r="BY337" s="103"/>
      <c r="BZ337" s="103"/>
      <c r="CA337" s="103"/>
      <c r="CB337" s="103"/>
      <c r="CC337" s="103"/>
      <c r="CD337" s="103"/>
      <c r="CE337" s="103"/>
      <c r="CF337" s="103"/>
      <c r="CG337" s="103"/>
      <c r="CH337" s="103"/>
    </row>
    <row r="338" spans="1:86" x14ac:dyDescent="0.25">
      <c r="A338" s="335"/>
      <c r="B338" s="338"/>
      <c r="C338" s="301"/>
      <c r="D338" s="341"/>
      <c r="E338" s="283"/>
      <c r="F338" s="283"/>
      <c r="G338" s="14"/>
      <c r="H338" s="283"/>
      <c r="I338" s="344"/>
      <c r="J338" s="301"/>
      <c r="K338" s="304"/>
      <c r="L338" s="289"/>
      <c r="M338" s="301"/>
      <c r="N338" s="292"/>
      <c r="O338" s="295"/>
      <c r="P338" s="298"/>
      <c r="Q338" s="286"/>
      <c r="R338" s="298"/>
      <c r="S338" s="295"/>
      <c r="T338" s="295"/>
      <c r="U338" s="18">
        <v>3</v>
      </c>
      <c r="V338" s="22"/>
      <c r="W338" s="22"/>
      <c r="X338" s="22"/>
      <c r="Y338" s="16"/>
      <c r="Z338" s="16"/>
      <c r="AA338" s="17"/>
      <c r="AB338" s="18"/>
      <c r="AC338" s="332"/>
      <c r="AD338" s="332"/>
      <c r="AE338" s="16"/>
      <c r="AF338" s="16"/>
      <c r="AG338" s="16"/>
      <c r="AH338" s="19"/>
      <c r="AI338" s="126"/>
      <c r="AJ338" s="19"/>
      <c r="AK338" s="20"/>
      <c r="AL338" s="19"/>
      <c r="AM338" s="295"/>
      <c r="AN338" s="329"/>
      <c r="AO338" s="286"/>
      <c r="AP338" s="329"/>
      <c r="AQ338" s="295"/>
      <c r="AR338" s="295"/>
      <c r="AS338" s="16"/>
      <c r="AT338" s="182"/>
      <c r="AU338" s="182"/>
      <c r="AV338" s="130"/>
      <c r="AW338" s="131"/>
      <c r="AX338" s="33"/>
      <c r="AY338" s="41"/>
      <c r="AZ338" s="33"/>
      <c r="BA338" s="33"/>
      <c r="BB338" s="16"/>
      <c r="BC338" s="131"/>
      <c r="BD338" s="33"/>
      <c r="BE338" s="41"/>
      <c r="BF338" s="36"/>
      <c r="BG338" s="33"/>
      <c r="BH338" s="21"/>
      <c r="BS338" s="103"/>
      <c r="BT338" s="103"/>
      <c r="BU338" s="103"/>
      <c r="BV338" s="103"/>
      <c r="BW338" s="103"/>
      <c r="BX338" s="103"/>
      <c r="BY338" s="103"/>
      <c r="BZ338" s="103"/>
      <c r="CA338" s="103"/>
      <c r="CB338" s="103"/>
      <c r="CC338" s="103"/>
      <c r="CD338" s="103"/>
      <c r="CE338" s="103"/>
      <c r="CF338" s="103"/>
      <c r="CG338" s="103"/>
      <c r="CH338" s="103"/>
    </row>
    <row r="339" spans="1:86" x14ac:dyDescent="0.25">
      <c r="A339" s="335"/>
      <c r="B339" s="338"/>
      <c r="C339" s="301"/>
      <c r="D339" s="341"/>
      <c r="E339" s="283"/>
      <c r="F339" s="283"/>
      <c r="G339" s="14"/>
      <c r="H339" s="283"/>
      <c r="I339" s="344"/>
      <c r="J339" s="301"/>
      <c r="K339" s="304"/>
      <c r="L339" s="289"/>
      <c r="M339" s="301"/>
      <c r="N339" s="292"/>
      <c r="O339" s="295"/>
      <c r="P339" s="298"/>
      <c r="Q339" s="286"/>
      <c r="R339" s="298"/>
      <c r="S339" s="295"/>
      <c r="T339" s="295"/>
      <c r="U339" s="18">
        <v>4</v>
      </c>
      <c r="V339" s="22"/>
      <c r="W339" s="22"/>
      <c r="X339" s="22"/>
      <c r="Y339" s="16"/>
      <c r="Z339" s="16"/>
      <c r="AA339" s="17"/>
      <c r="AB339" s="18"/>
      <c r="AC339" s="332"/>
      <c r="AD339" s="332"/>
      <c r="AE339" s="16"/>
      <c r="AF339" s="16"/>
      <c r="AG339" s="16"/>
      <c r="AH339" s="19"/>
      <c r="AI339" s="126"/>
      <c r="AJ339" s="19"/>
      <c r="AK339" s="20"/>
      <c r="AL339" s="19"/>
      <c r="AM339" s="295"/>
      <c r="AN339" s="329"/>
      <c r="AO339" s="286"/>
      <c r="AP339" s="329"/>
      <c r="AQ339" s="295"/>
      <c r="AR339" s="295"/>
      <c r="AS339" s="16"/>
      <c r="AT339" s="182"/>
      <c r="AU339" s="182"/>
      <c r="AV339" s="130"/>
      <c r="AW339" s="131"/>
      <c r="AX339" s="33"/>
      <c r="AY339" s="41"/>
      <c r="AZ339" s="36"/>
      <c r="BA339" s="33"/>
      <c r="BB339" s="16"/>
      <c r="BC339" s="131"/>
      <c r="BD339" s="33"/>
      <c r="BE339" s="41"/>
      <c r="BF339" s="36"/>
      <c r="BG339" s="33"/>
      <c r="BH339" s="21"/>
      <c r="BS339" s="103"/>
      <c r="BT339" s="103"/>
      <c r="BU339" s="103"/>
      <c r="BV339" s="103"/>
      <c r="BW339" s="103"/>
      <c r="BX339" s="103"/>
      <c r="BY339" s="103"/>
      <c r="BZ339" s="103"/>
      <c r="CA339" s="103"/>
      <c r="CB339" s="103"/>
      <c r="CC339" s="103"/>
      <c r="CD339" s="103"/>
      <c r="CE339" s="103"/>
      <c r="CF339" s="103"/>
      <c r="CG339" s="103"/>
      <c r="CH339" s="103"/>
    </row>
    <row r="340" spans="1:86" x14ac:dyDescent="0.25">
      <c r="A340" s="335"/>
      <c r="B340" s="338"/>
      <c r="C340" s="301"/>
      <c r="D340" s="341"/>
      <c r="E340" s="283"/>
      <c r="F340" s="283"/>
      <c r="G340" s="14"/>
      <c r="H340" s="283"/>
      <c r="I340" s="344"/>
      <c r="J340" s="301"/>
      <c r="K340" s="304"/>
      <c r="L340" s="289"/>
      <c r="M340" s="301"/>
      <c r="N340" s="292"/>
      <c r="O340" s="295"/>
      <c r="P340" s="298"/>
      <c r="Q340" s="286"/>
      <c r="R340" s="298"/>
      <c r="S340" s="295"/>
      <c r="T340" s="295"/>
      <c r="U340" s="18">
        <v>5</v>
      </c>
      <c r="V340" s="22"/>
      <c r="W340" s="22"/>
      <c r="X340" s="22"/>
      <c r="Y340" s="16"/>
      <c r="Z340" s="16"/>
      <c r="AA340" s="17"/>
      <c r="AB340" s="18"/>
      <c r="AC340" s="332"/>
      <c r="AD340" s="332"/>
      <c r="AE340" s="16"/>
      <c r="AF340" s="16"/>
      <c r="AG340" s="16"/>
      <c r="AH340" s="19"/>
      <c r="AI340" s="126"/>
      <c r="AJ340" s="19"/>
      <c r="AK340" s="20"/>
      <c r="AL340" s="19"/>
      <c r="AM340" s="295"/>
      <c r="AN340" s="329"/>
      <c r="AO340" s="286"/>
      <c r="AP340" s="329"/>
      <c r="AQ340" s="295"/>
      <c r="AR340" s="295"/>
      <c r="AS340" s="16"/>
      <c r="AT340" s="182"/>
      <c r="AU340" s="182"/>
      <c r="AV340" s="130"/>
      <c r="AW340" s="131"/>
      <c r="AX340" s="33"/>
      <c r="AY340" s="41"/>
      <c r="AZ340" s="36"/>
      <c r="BA340" s="33"/>
      <c r="BB340" s="16"/>
      <c r="BC340" s="131"/>
      <c r="BD340" s="33"/>
      <c r="BE340" s="41"/>
      <c r="BF340" s="36"/>
      <c r="BG340" s="33"/>
      <c r="BH340" s="21"/>
      <c r="BS340" s="103"/>
      <c r="BT340" s="103"/>
      <c r="BU340" s="103"/>
      <c r="BV340" s="103"/>
      <c r="BW340" s="103"/>
      <c r="BX340" s="103"/>
      <c r="BY340" s="103"/>
      <c r="BZ340" s="103"/>
      <c r="CA340" s="103"/>
      <c r="CB340" s="103"/>
      <c r="CC340" s="103"/>
      <c r="CD340" s="103"/>
      <c r="CE340" s="103"/>
      <c r="CF340" s="103"/>
      <c r="CG340" s="103"/>
      <c r="CH340" s="103"/>
    </row>
    <row r="341" spans="1:86" ht="17.25" thickBot="1" x14ac:dyDescent="0.3">
      <c r="A341" s="336"/>
      <c r="B341" s="339"/>
      <c r="C341" s="302"/>
      <c r="D341" s="342"/>
      <c r="E341" s="284"/>
      <c r="F341" s="284"/>
      <c r="G341" s="23"/>
      <c r="H341" s="284"/>
      <c r="I341" s="345"/>
      <c r="J341" s="302"/>
      <c r="K341" s="305"/>
      <c r="L341" s="290"/>
      <c r="M341" s="302"/>
      <c r="N341" s="293"/>
      <c r="O341" s="296"/>
      <c r="P341" s="299"/>
      <c r="Q341" s="287"/>
      <c r="R341" s="299"/>
      <c r="S341" s="296"/>
      <c r="T341" s="296"/>
      <c r="U341" s="52">
        <v>6</v>
      </c>
      <c r="V341" s="183"/>
      <c r="W341" s="183"/>
      <c r="X341" s="183"/>
      <c r="Y341" s="25"/>
      <c r="Z341" s="25"/>
      <c r="AA341" s="17"/>
      <c r="AB341" s="18"/>
      <c r="AC341" s="333"/>
      <c r="AD341" s="333"/>
      <c r="AE341" s="25"/>
      <c r="AF341" s="25"/>
      <c r="AG341" s="25"/>
      <c r="AH341" s="26"/>
      <c r="AI341" s="127"/>
      <c r="AJ341" s="26"/>
      <c r="AK341" s="27"/>
      <c r="AL341" s="26"/>
      <c r="AM341" s="296"/>
      <c r="AN341" s="330"/>
      <c r="AO341" s="287"/>
      <c r="AP341" s="330"/>
      <c r="AQ341" s="296"/>
      <c r="AR341" s="296"/>
      <c r="AS341" s="25"/>
      <c r="AT341" s="192"/>
      <c r="AU341" s="192"/>
      <c r="AV341" s="132"/>
      <c r="AW341" s="133"/>
      <c r="AX341" s="34"/>
      <c r="AY341" s="42"/>
      <c r="AZ341" s="37"/>
      <c r="BA341" s="34"/>
      <c r="BB341" s="25"/>
      <c r="BC341" s="133"/>
      <c r="BD341" s="34"/>
      <c r="BE341" s="42"/>
      <c r="BF341" s="37"/>
      <c r="BG341" s="34"/>
      <c r="BH341" s="28"/>
      <c r="BS341" s="103"/>
      <c r="BT341" s="103"/>
      <c r="BU341" s="103"/>
      <c r="BV341" s="103"/>
      <c r="BW341" s="103"/>
      <c r="BX341" s="103"/>
      <c r="BY341" s="103"/>
      <c r="BZ341" s="103"/>
      <c r="CA341" s="103"/>
      <c r="CB341" s="103"/>
      <c r="CC341" s="103"/>
      <c r="CD341" s="103"/>
      <c r="CE341" s="103"/>
      <c r="CF341" s="103"/>
      <c r="CG341" s="103"/>
      <c r="CH341" s="103"/>
    </row>
    <row r="342" spans="1:86" ht="49.5" x14ac:dyDescent="0.25">
      <c r="A342" s="334" t="s">
        <v>80</v>
      </c>
      <c r="B342" s="337">
        <v>32</v>
      </c>
      <c r="C342" s="300" t="s">
        <v>208</v>
      </c>
      <c r="D342" s="340" t="s">
        <v>254</v>
      </c>
      <c r="E342" s="282" t="s">
        <v>232</v>
      </c>
      <c r="F342" s="282" t="s">
        <v>916</v>
      </c>
      <c r="G342" s="6" t="s">
        <v>728</v>
      </c>
      <c r="H342" s="282" t="str">
        <f>+CONCATENATE(E342," de los ",D342)</f>
        <v>pérdida de disponibilidad de los PROCESOS / Procesos Disciplinarios (Expedientes Disciplinarios)</v>
      </c>
      <c r="I342" s="343" t="str">
        <f>IF(F342&lt;&gt;"","Las vulnerabilidades de la columna anterior, pueden facilitar "&amp;F342&amp;" generando "&amp;E342&amp;" de "&amp;D342,"")</f>
        <v>Las vulnerabilidades de la columna anterior, pueden facilitar Extravío de los expedientes en formato físico generando pérdida de disponibilidad de PROCESOS / Procesos Disciplinarios (Expedientes Disciplinarios)</v>
      </c>
      <c r="J342" s="300" t="s">
        <v>258</v>
      </c>
      <c r="K342" s="303">
        <v>365</v>
      </c>
      <c r="L342" s="288" t="s">
        <v>729</v>
      </c>
      <c r="M342" s="300" t="s">
        <v>194</v>
      </c>
      <c r="N342" s="291" t="s">
        <v>212</v>
      </c>
      <c r="O342" s="294" t="str">
        <f>IFERROR(VLOOKUP(P342,'4.Criterios'!$D$4:$E$8,2,0),"")</f>
        <v>Media</v>
      </c>
      <c r="P342" s="297">
        <f>IF(K342&lt;&gt;"",VLOOKUP(K342,'4.Criterios'!$A$4:$E$8,4,1),"")</f>
        <v>0.6</v>
      </c>
      <c r="Q342" s="285" t="str">
        <f>IFERROR(VLOOKUP(R342,'4.Criterios'!$D$12:$E$16,2,0),"")</f>
        <v>Moderado</v>
      </c>
      <c r="R342" s="297">
        <f>IFERROR(IF(M342='4.Criterios'!$A$10,VLOOKUP(N342,'4.Criterios'!$A$12:$E$16,4,0),IF(M342='4.Criterios'!$B$10,VLOOKUP(N342,'4.Criterios'!$B$12:$E$16,3,0),"")),)</f>
        <v>0.6</v>
      </c>
      <c r="S342" s="294" t="str">
        <f>IFERROR(VLOOKUP(CONCATENATE(O342,Q342),Niveles!$B$3:$E$27,4,0),"")</f>
        <v>Moderado</v>
      </c>
      <c r="T342" s="294">
        <f>IFERROR(VLOOKUP(CONCATENATE(O342,Q342),Niveles!$B$3:$F$27,5,0),"")</f>
        <v>11</v>
      </c>
      <c r="U342" s="10">
        <v>1</v>
      </c>
      <c r="V342" s="22" t="s">
        <v>263</v>
      </c>
      <c r="W342" s="180" t="s">
        <v>730</v>
      </c>
      <c r="X342" s="180" t="s">
        <v>917</v>
      </c>
      <c r="Y342" s="8" t="s">
        <v>38</v>
      </c>
      <c r="Z342" s="8" t="s">
        <v>199</v>
      </c>
      <c r="AA342" s="9">
        <f>IFERROR(VLOOKUP(Y342,'4.Criterios'!$H$4:$J$6,3,0)+VLOOKUP(Z342,'4.Criterios'!$H$7:$J$8,3,0),"")</f>
        <v>0.4</v>
      </c>
      <c r="AB342" s="10" t="str">
        <f>IFERROR(VLOOKUP(Y342,Niveles!$H$25:$I$27,2,0),"")</f>
        <v>Probabilidad</v>
      </c>
      <c r="AC342" s="331">
        <f ca="1">IFERROR(P342-AN342,"")</f>
        <v>0.24</v>
      </c>
      <c r="AD342" s="331">
        <f ca="1">IFERROR(R342-AP342,"")</f>
        <v>0</v>
      </c>
      <c r="AE342" s="8" t="s">
        <v>246</v>
      </c>
      <c r="AF342" s="8" t="s">
        <v>216</v>
      </c>
      <c r="AG342" s="8" t="s">
        <v>247</v>
      </c>
      <c r="AH342" s="11" t="str">
        <f>IFERROR(VLOOKUP(AI342,'4.Criterios'!$C$4:$E$8,3,1),"")</f>
        <v>Baja</v>
      </c>
      <c r="AI342" s="125">
        <f>IFERROR(IF(AB342="Probabilidad",(P342*(1-AA342)),IF(AB342="Impacto",P342,"")),"")</f>
        <v>0.36</v>
      </c>
      <c r="AJ342" s="11" t="str">
        <f>IFERROR(VLOOKUP(AK342,'4.Criterios'!$C$12:$E$16,3,1),"")</f>
        <v>Moderado</v>
      </c>
      <c r="AK342" s="12">
        <f>IFERROR(IF(AB342="Impacto",(R342*(1-AA342)),IF(AB342="Probabilidad",R342,"")),"")</f>
        <v>0.6</v>
      </c>
      <c r="AL342" s="11" t="str">
        <f>IFERROR(VLOOKUP(CONCATENATE(AH342,AJ342),Niveles!$B$3:$E$27,4,0),"")</f>
        <v>Moderado</v>
      </c>
      <c r="AM342" s="294" t="str">
        <f ca="1">OFFSET(AH341,6-COUNTBLANK(AH342:AH347),0,1,1)</f>
        <v>Baja</v>
      </c>
      <c r="AN342" s="328">
        <f ca="1">OFFSET(AI341,6-COUNTBLANK(AI342:AI347),0,1,1)</f>
        <v>0.36</v>
      </c>
      <c r="AO342" s="285" t="str">
        <f ca="1">OFFSET(AJ341,6-COUNTBLANK(AJ342:AJ347),0,1,1)</f>
        <v>Moderado</v>
      </c>
      <c r="AP342" s="328">
        <f ca="1">OFFSET(AK341,6-COUNTBLANK(AK342:AK347),0,1,1)</f>
        <v>0.6</v>
      </c>
      <c r="AQ342" s="294" t="str">
        <f ca="1">OFFSET(AL341,6-COUNTBLANK(AL342:AL347),0,1,1)</f>
        <v>Moderado</v>
      </c>
      <c r="AR342" s="294">
        <f ca="1">IFERROR(VLOOKUP(CONCATENATE(AM342,AO342),Niveles!$B$3:$F$27,5,0),"")</f>
        <v>10</v>
      </c>
      <c r="AS342" s="8" t="s">
        <v>217</v>
      </c>
      <c r="AT342" s="181" t="s">
        <v>731</v>
      </c>
      <c r="AU342" s="182" t="s">
        <v>263</v>
      </c>
      <c r="AV342" s="128">
        <v>45291</v>
      </c>
      <c r="AW342" s="131"/>
      <c r="AX342" s="32"/>
      <c r="AY342" s="43"/>
      <c r="AZ342" s="32"/>
      <c r="BA342" s="32"/>
      <c r="BB342" s="8"/>
      <c r="BC342" s="129"/>
      <c r="BD342" s="32"/>
      <c r="BE342" s="43"/>
      <c r="BF342" s="35"/>
      <c r="BG342" s="32"/>
      <c r="BH342" s="13"/>
    </row>
    <row r="343" spans="1:86" x14ac:dyDescent="0.25">
      <c r="A343" s="335"/>
      <c r="B343" s="338"/>
      <c r="C343" s="301"/>
      <c r="D343" s="341"/>
      <c r="E343" s="283"/>
      <c r="F343" s="283"/>
      <c r="G343" s="14"/>
      <c r="H343" s="283"/>
      <c r="I343" s="344"/>
      <c r="J343" s="301"/>
      <c r="K343" s="304"/>
      <c r="L343" s="289"/>
      <c r="M343" s="301"/>
      <c r="N343" s="292"/>
      <c r="O343" s="295"/>
      <c r="P343" s="298"/>
      <c r="Q343" s="286"/>
      <c r="R343" s="298"/>
      <c r="S343" s="295"/>
      <c r="T343" s="295"/>
      <c r="U343" s="18">
        <v>2</v>
      </c>
      <c r="V343" s="15"/>
      <c r="W343" s="15"/>
      <c r="X343" s="15"/>
      <c r="Y343" s="16"/>
      <c r="Z343" s="16"/>
      <c r="AA343" s="17"/>
      <c r="AB343" s="18"/>
      <c r="AC343" s="332"/>
      <c r="AD343" s="332"/>
      <c r="AE343" s="16"/>
      <c r="AF343" s="16"/>
      <c r="AG343" s="16"/>
      <c r="AH343" s="19" t="str">
        <f>IFERROR(VLOOKUP(AI343,'4.Criterios'!$C$4:$E$8,3,1),"")</f>
        <v/>
      </c>
      <c r="AI343" s="126" t="str">
        <f>IFERROR(IF(AB343="Probabilidad",(AI342*(1-AA343)),IF(AB343="Impacto",AI342,"")),"")</f>
        <v/>
      </c>
      <c r="AJ343" s="19" t="str">
        <f>IFERROR(VLOOKUP(AK343,'4.Criterios'!$C$12:$E$16,3,1),"")</f>
        <v/>
      </c>
      <c r="AK343" s="20" t="str">
        <f>IFERROR(IF(AB343="Impacto",(AK342*(1-AA343)),IF(AB343="Probabilidad",AK342,"")),"")</f>
        <v/>
      </c>
      <c r="AL343" s="19" t="str">
        <f>IFERROR(VLOOKUP(CONCATENATE(AH343,AJ343),Niveles!$B$3:$E$27,4,0),"")</f>
        <v/>
      </c>
      <c r="AM343" s="295"/>
      <c r="AN343" s="329"/>
      <c r="AO343" s="286"/>
      <c r="AP343" s="329"/>
      <c r="AQ343" s="295"/>
      <c r="AR343" s="295"/>
      <c r="AS343" s="16"/>
      <c r="AT343" s="182"/>
      <c r="AU343" s="182"/>
      <c r="AV343" s="130"/>
      <c r="AW343" s="131"/>
      <c r="AX343" s="33"/>
      <c r="AY343" s="41"/>
      <c r="AZ343" s="36"/>
      <c r="BA343" s="33"/>
      <c r="BB343" s="16"/>
      <c r="BC343" s="131"/>
      <c r="BD343" s="33"/>
      <c r="BE343" s="41"/>
      <c r="BF343" s="36"/>
      <c r="BG343" s="33"/>
      <c r="BH343" s="21"/>
    </row>
    <row r="344" spans="1:86" ht="21" customHeight="1" x14ac:dyDescent="0.25">
      <c r="A344" s="335"/>
      <c r="B344" s="338"/>
      <c r="C344" s="301"/>
      <c r="D344" s="341"/>
      <c r="E344" s="283"/>
      <c r="F344" s="283"/>
      <c r="G344" s="14"/>
      <c r="H344" s="283"/>
      <c r="I344" s="344"/>
      <c r="J344" s="301"/>
      <c r="K344" s="304"/>
      <c r="L344" s="289"/>
      <c r="M344" s="301"/>
      <c r="N344" s="292"/>
      <c r="O344" s="295"/>
      <c r="P344" s="298"/>
      <c r="Q344" s="286"/>
      <c r="R344" s="298"/>
      <c r="S344" s="295"/>
      <c r="T344" s="295"/>
      <c r="U344" s="18">
        <v>3</v>
      </c>
      <c r="V344" s="22"/>
      <c r="W344" s="22"/>
      <c r="X344" s="22"/>
      <c r="Y344" s="16"/>
      <c r="Z344" s="16"/>
      <c r="AA344" s="17"/>
      <c r="AB344" s="18"/>
      <c r="AC344" s="332"/>
      <c r="AD344" s="332"/>
      <c r="AE344" s="16"/>
      <c r="AF344" s="16"/>
      <c r="AG344" s="16"/>
      <c r="AH344" s="19" t="str">
        <f>IFERROR(VLOOKUP(AI344,'4.Criterios'!$C$4:$E$8,3,1),"")</f>
        <v/>
      </c>
      <c r="AI344" s="126" t="str">
        <f>IFERROR(IF(AB344="Probabilidad",(AI343*(1-AA344)),IF(AB344="Impacto",AI343,"")),"")</f>
        <v/>
      </c>
      <c r="AJ344" s="19" t="str">
        <f>IFERROR(VLOOKUP(AK344,'4.Criterios'!$C$12:$E$16,3,1),"")</f>
        <v/>
      </c>
      <c r="AK344" s="20" t="str">
        <f>IFERROR(IF(AB344="Impacto",(AK343*(1-AA344)),IF(AB344="Probabilidad",AK343,"")),"")</f>
        <v/>
      </c>
      <c r="AL344" s="19" t="str">
        <f>IFERROR(VLOOKUP(CONCATENATE(AH344,AJ344),Niveles!$B$3:$E$27,4,0),"")</f>
        <v/>
      </c>
      <c r="AM344" s="295"/>
      <c r="AN344" s="329"/>
      <c r="AO344" s="286"/>
      <c r="AP344" s="329"/>
      <c r="AQ344" s="295"/>
      <c r="AR344" s="295"/>
      <c r="AS344" s="16"/>
      <c r="AT344" s="182"/>
      <c r="AU344" s="182"/>
      <c r="AV344" s="130"/>
      <c r="AW344" s="131"/>
      <c r="AX344" s="33"/>
      <c r="AY344" s="41"/>
      <c r="AZ344" s="36"/>
      <c r="BA344" s="33"/>
      <c r="BB344" s="16"/>
      <c r="BC344" s="131"/>
      <c r="BD344" s="33"/>
      <c r="BE344" s="41"/>
      <c r="BF344" s="36"/>
      <c r="BG344" s="33"/>
      <c r="BH344" s="21"/>
    </row>
    <row r="345" spans="1:86" ht="21" customHeight="1" x14ac:dyDescent="0.25">
      <c r="A345" s="335"/>
      <c r="B345" s="338"/>
      <c r="C345" s="301"/>
      <c r="D345" s="341"/>
      <c r="E345" s="283"/>
      <c r="F345" s="283"/>
      <c r="G345" s="14"/>
      <c r="H345" s="283"/>
      <c r="I345" s="344"/>
      <c r="J345" s="301"/>
      <c r="K345" s="304"/>
      <c r="L345" s="289"/>
      <c r="M345" s="301"/>
      <c r="N345" s="292"/>
      <c r="O345" s="295"/>
      <c r="P345" s="298"/>
      <c r="Q345" s="286"/>
      <c r="R345" s="298"/>
      <c r="S345" s="295"/>
      <c r="T345" s="295"/>
      <c r="U345" s="18">
        <v>4</v>
      </c>
      <c r="V345" s="15"/>
      <c r="W345" s="15"/>
      <c r="X345" s="15"/>
      <c r="Y345" s="16"/>
      <c r="Z345" s="16"/>
      <c r="AA345" s="17"/>
      <c r="AB345" s="18"/>
      <c r="AC345" s="332"/>
      <c r="AD345" s="332"/>
      <c r="AE345" s="16"/>
      <c r="AF345" s="16"/>
      <c r="AG345" s="16"/>
      <c r="AH345" s="19" t="str">
        <f>IFERROR(VLOOKUP(AI345,'4.Criterios'!$C$4:$E$8,3,1),"")</f>
        <v/>
      </c>
      <c r="AI345" s="126" t="str">
        <f>IFERROR(IF(AB345="Probabilidad",(AI344*(1-AA345)),IF(AB345="Impacto",AI344,"")),"")</f>
        <v/>
      </c>
      <c r="AJ345" s="19" t="str">
        <f>IFERROR(VLOOKUP(AK345,'4.Criterios'!$C$12:$E$16,3,1),"")</f>
        <v/>
      </c>
      <c r="AK345" s="20" t="str">
        <f>IFERROR(IF(AB345="Impacto",(AK344*(1-AA345)),IF(AB345="Probabilidad",AK344,"")),"")</f>
        <v/>
      </c>
      <c r="AL345" s="19" t="str">
        <f>IFERROR(VLOOKUP(CONCATENATE(AH345,AJ345),Niveles!$B$3:$E$27,4,0),"")</f>
        <v/>
      </c>
      <c r="AM345" s="295"/>
      <c r="AN345" s="329"/>
      <c r="AO345" s="286"/>
      <c r="AP345" s="329"/>
      <c r="AQ345" s="295"/>
      <c r="AR345" s="295"/>
      <c r="AS345" s="16"/>
      <c r="AT345" s="182"/>
      <c r="AU345" s="182"/>
      <c r="AV345" s="130"/>
      <c r="AW345" s="131"/>
      <c r="AX345" s="33"/>
      <c r="AY345" s="41"/>
      <c r="AZ345" s="36"/>
      <c r="BA345" s="33"/>
      <c r="BB345" s="16"/>
      <c r="BC345" s="131"/>
      <c r="BD345" s="33"/>
      <c r="BE345" s="41"/>
      <c r="BF345" s="36"/>
      <c r="BG345" s="33"/>
      <c r="BH345" s="21"/>
    </row>
    <row r="346" spans="1:86" ht="21" customHeight="1" x14ac:dyDescent="0.25">
      <c r="A346" s="335"/>
      <c r="B346" s="338"/>
      <c r="C346" s="301"/>
      <c r="D346" s="341"/>
      <c r="E346" s="283"/>
      <c r="F346" s="283"/>
      <c r="G346" s="14"/>
      <c r="H346" s="283"/>
      <c r="I346" s="344"/>
      <c r="J346" s="301"/>
      <c r="K346" s="304"/>
      <c r="L346" s="289"/>
      <c r="M346" s="301"/>
      <c r="N346" s="292"/>
      <c r="O346" s="295"/>
      <c r="P346" s="298"/>
      <c r="Q346" s="286"/>
      <c r="R346" s="298"/>
      <c r="S346" s="295"/>
      <c r="T346" s="295"/>
      <c r="U346" s="18">
        <v>5</v>
      </c>
      <c r="V346" s="15"/>
      <c r="W346" s="15"/>
      <c r="X346" s="15"/>
      <c r="Y346" s="16"/>
      <c r="Z346" s="16"/>
      <c r="AA346" s="17"/>
      <c r="AB346" s="18"/>
      <c r="AC346" s="332"/>
      <c r="AD346" s="332"/>
      <c r="AE346" s="16"/>
      <c r="AF346" s="16"/>
      <c r="AG346" s="16"/>
      <c r="AH346" s="19" t="str">
        <f>IFERROR(VLOOKUP(AI346,'4.Criterios'!$C$4:$E$8,3,1),"")</f>
        <v/>
      </c>
      <c r="AI346" s="126" t="str">
        <f>IFERROR(IF(AB346="Probabilidad",(AI345*(1-AA346)),IF(AB346="Impacto",AI345,"")),"")</f>
        <v/>
      </c>
      <c r="AJ346" s="19" t="str">
        <f>IFERROR(VLOOKUP(AK346,'4.Criterios'!$C$12:$E$16,3,1),"")</f>
        <v/>
      </c>
      <c r="AK346" s="20" t="str">
        <f>IFERROR(IF(AB346="Impacto",(AK345*(1-AA346)),IF(AB346="Probabilidad",AK345,"")),"")</f>
        <v/>
      </c>
      <c r="AL346" s="19" t="str">
        <f>IFERROR(VLOOKUP(CONCATENATE(AH346,AJ346),Niveles!$B$3:$E$27,4,0),"")</f>
        <v/>
      </c>
      <c r="AM346" s="295"/>
      <c r="AN346" s="329"/>
      <c r="AO346" s="286"/>
      <c r="AP346" s="329"/>
      <c r="AQ346" s="295"/>
      <c r="AR346" s="295"/>
      <c r="AS346" s="16"/>
      <c r="AT346" s="182"/>
      <c r="AU346" s="182"/>
      <c r="AV346" s="130"/>
      <c r="AW346" s="131"/>
      <c r="AX346" s="33"/>
      <c r="AY346" s="41"/>
      <c r="AZ346" s="36"/>
      <c r="BA346" s="33"/>
      <c r="BB346" s="16"/>
      <c r="BC346" s="131"/>
      <c r="BD346" s="33"/>
      <c r="BE346" s="41"/>
      <c r="BF346" s="36"/>
      <c r="BG346" s="33"/>
      <c r="BH346" s="21"/>
    </row>
    <row r="347" spans="1:86" ht="21" customHeight="1" thickBot="1" x14ac:dyDescent="0.3">
      <c r="A347" s="336"/>
      <c r="B347" s="339"/>
      <c r="C347" s="302"/>
      <c r="D347" s="342"/>
      <c r="E347" s="284"/>
      <c r="F347" s="284"/>
      <c r="G347" s="23"/>
      <c r="H347" s="284"/>
      <c r="I347" s="345"/>
      <c r="J347" s="302"/>
      <c r="K347" s="305"/>
      <c r="L347" s="290"/>
      <c r="M347" s="302"/>
      <c r="N347" s="293"/>
      <c r="O347" s="296"/>
      <c r="P347" s="299"/>
      <c r="Q347" s="287"/>
      <c r="R347" s="299"/>
      <c r="S347" s="296"/>
      <c r="T347" s="296"/>
      <c r="U347" s="52">
        <v>6</v>
      </c>
      <c r="V347" s="24"/>
      <c r="W347" s="24"/>
      <c r="X347" s="24"/>
      <c r="Y347" s="25"/>
      <c r="Z347" s="25"/>
      <c r="AA347" s="17"/>
      <c r="AB347" s="18"/>
      <c r="AC347" s="333"/>
      <c r="AD347" s="333"/>
      <c r="AE347" s="25"/>
      <c r="AF347" s="25"/>
      <c r="AG347" s="25"/>
      <c r="AH347" s="26" t="str">
        <f>IFERROR(VLOOKUP(AI347,'4.Criterios'!$C$4:$E$8,3,1),"")</f>
        <v/>
      </c>
      <c r="AI347" s="127" t="str">
        <f>IFERROR(IF(AB347="Probabilidad",(AI346*(1-AA347)),IF(AB347="Impacto",AI346,"")),"")</f>
        <v/>
      </c>
      <c r="AJ347" s="26" t="str">
        <f>IFERROR(VLOOKUP(AK347,'4.Criterios'!$C$12:$E$16,3,1),"")</f>
        <v/>
      </c>
      <c r="AK347" s="27" t="str">
        <f>IFERROR(IF(AB347="Impacto",(AK346*(1-AA347)),IF(AB347="Probabilidad",AK346,"")),"")</f>
        <v/>
      </c>
      <c r="AL347" s="26" t="str">
        <f>IFERROR(VLOOKUP(CONCATENATE(AH347,AJ347),Niveles!$B$3:$E$27,4,0),"")</f>
        <v/>
      </c>
      <c r="AM347" s="296"/>
      <c r="AN347" s="330"/>
      <c r="AO347" s="287"/>
      <c r="AP347" s="330"/>
      <c r="AQ347" s="296"/>
      <c r="AR347" s="296"/>
      <c r="AS347" s="25"/>
      <c r="AT347" s="192"/>
      <c r="AU347" s="192"/>
      <c r="AV347" s="132"/>
      <c r="AW347" s="133"/>
      <c r="AX347" s="34"/>
      <c r="AY347" s="42"/>
      <c r="AZ347" s="37"/>
      <c r="BA347" s="34"/>
      <c r="BB347" s="25"/>
      <c r="BC347" s="133"/>
      <c r="BD347" s="34"/>
      <c r="BE347" s="42"/>
      <c r="BF347" s="37"/>
      <c r="BG347" s="34"/>
      <c r="BH347" s="28"/>
    </row>
    <row r="348" spans="1:86" ht="76.349999999999994" customHeight="1" x14ac:dyDescent="0.25">
      <c r="A348" s="334" t="s">
        <v>56</v>
      </c>
      <c r="B348" s="337">
        <v>43</v>
      </c>
      <c r="C348" s="300" t="s">
        <v>208</v>
      </c>
      <c r="D348" s="340" t="s">
        <v>732</v>
      </c>
      <c r="E348" s="282" t="s">
        <v>232</v>
      </c>
      <c r="F348" s="282" t="s">
        <v>918</v>
      </c>
      <c r="G348" s="6" t="s">
        <v>733</v>
      </c>
      <c r="H348" s="282" t="str">
        <f>+CONCATENATE(E348," de los ",D348)</f>
        <v>pérdida de disponibilidad de los PROCESOS DE INVESTIGACIÓN</v>
      </c>
      <c r="I348" s="343" t="str">
        <f>IF(F348&lt;&gt;"","Las vulnerabilidades de la columna anterior, pueden facilitar "&amp;F348&amp;" generando "&amp;E348&amp;" de "&amp;D348,"")</f>
        <v>Las vulnerabilidades de la columna anterior, pueden facilitar extravío de la información generando pérdida de disponibilidad de PROCESOS DE INVESTIGACIÓN</v>
      </c>
      <c r="J348" s="300" t="s">
        <v>192</v>
      </c>
      <c r="K348" s="288">
        <v>35</v>
      </c>
      <c r="L348" s="288" t="s">
        <v>412</v>
      </c>
      <c r="M348" s="300" t="s">
        <v>288</v>
      </c>
      <c r="N348" s="291" t="s">
        <v>590</v>
      </c>
      <c r="O348" s="294" t="str">
        <f>IFERROR(VLOOKUP(P348,'4.Criterios'!$D$4:$E$8,2,0),"")</f>
        <v>Media</v>
      </c>
      <c r="P348" s="297">
        <f>IF(K348&lt;&gt;"",VLOOKUP(K348,'4.Criterios'!$A$4:$E$8,4,1),"")</f>
        <v>0.6</v>
      </c>
      <c r="Q348" s="285" t="str">
        <f>IFERROR(VLOOKUP(R348,'4.Criterios'!$D$12:$E$16,2,0),"")</f>
        <v>Moderado</v>
      </c>
      <c r="R348" s="297">
        <f>IFERROR(IF(M348='4.Criterios'!$A$10,VLOOKUP(N348,'4.Criterios'!$A$12:$E$16,4,0),IF(M348='4.Criterios'!$B$10,VLOOKUP(N348,'4.Criterios'!$B$12:$E$16,3,0),"")),)</f>
        <v>0.6</v>
      </c>
      <c r="S348" s="294" t="str">
        <f>IFERROR(VLOOKUP(CONCATENATE(O348,Q348),Niveles!$B$3:$E$27,4,0),"")</f>
        <v>Moderado</v>
      </c>
      <c r="T348" s="294">
        <f>IFERROR(VLOOKUP(CONCATENATE(O348,Q348),Niveles!$B$3:$F$27,5,0),"")</f>
        <v>11</v>
      </c>
      <c r="U348" s="10">
        <v>1</v>
      </c>
      <c r="V348" s="180" t="s">
        <v>734</v>
      </c>
      <c r="W348" s="180" t="s">
        <v>735</v>
      </c>
      <c r="X348" s="180" t="s">
        <v>919</v>
      </c>
      <c r="Y348" s="8" t="s">
        <v>40</v>
      </c>
      <c r="Z348" s="8" t="s">
        <v>199</v>
      </c>
      <c r="AA348" s="9">
        <f>IFERROR(VLOOKUP(Y348,'4.Criterios'!$H$4:$J$6,3,0)+VLOOKUP(Z348,'4.Criterios'!$H$7:$J$8,3,0),"")</f>
        <v>0.25</v>
      </c>
      <c r="AB348" s="10" t="str">
        <f>IFERROR(VLOOKUP(Y348,Niveles!$H$25:$I$27,2,0),"")</f>
        <v>Impacto</v>
      </c>
      <c r="AC348" s="331">
        <f ca="1">IFERROR(P348-AN348,"")</f>
        <v>0</v>
      </c>
      <c r="AD348" s="331">
        <f ca="1">IFERROR(R348-AP348,"")</f>
        <v>0.15000000000000002</v>
      </c>
      <c r="AE348" s="8" t="s">
        <v>246</v>
      </c>
      <c r="AF348" s="8" t="s">
        <v>216</v>
      </c>
      <c r="AG348" s="8" t="s">
        <v>247</v>
      </c>
      <c r="AH348" s="11" t="str">
        <f>IFERROR(VLOOKUP(AI348,'4.Criterios'!$C$4:$E$8,3,1),"")</f>
        <v>Media</v>
      </c>
      <c r="AI348" s="125">
        <f>IFERROR(IF(AB348="Probabilidad",(P348*(1-AA348)),IF(AB348="Impacto",P348,"")),"")</f>
        <v>0.6</v>
      </c>
      <c r="AJ348" s="11" t="str">
        <f>IFERROR(VLOOKUP(AK348,'4.Criterios'!$C$12:$E$16,3,1),"")</f>
        <v>Moderado</v>
      </c>
      <c r="AK348" s="12">
        <f>IFERROR(IF(AB348="Impacto",(R348*(1-AA348)),IF(AB348="Probabilidad",R348,"")),"")</f>
        <v>0.44999999999999996</v>
      </c>
      <c r="AL348" s="11" t="str">
        <f>IFERROR(VLOOKUP(CONCATENATE(AH348,AJ348),Niveles!$B$3:$E$27,4,0),"")</f>
        <v>Moderado</v>
      </c>
      <c r="AM348" s="294" t="str">
        <f ca="1">OFFSET(AH347,6-COUNTBLANK(AH348:AH353),0,1,1)</f>
        <v>Media</v>
      </c>
      <c r="AN348" s="328">
        <f ca="1">OFFSET(AI347,6-COUNTBLANK(AI348:AI353),0,1,1)</f>
        <v>0.6</v>
      </c>
      <c r="AO348" s="285" t="str">
        <f ca="1">OFFSET(AJ347,6-COUNTBLANK(AJ348:AJ353),0,1,1)</f>
        <v>Moderado</v>
      </c>
      <c r="AP348" s="328">
        <f ca="1">OFFSET(AK347,6-COUNTBLANK(AK348:AK353),0,1,1)</f>
        <v>0.44999999999999996</v>
      </c>
      <c r="AQ348" s="294" t="str">
        <f ca="1">OFFSET(AL347,6-COUNTBLANK(AL348:AL353),0,1,1)</f>
        <v>Moderado</v>
      </c>
      <c r="AR348" s="294">
        <f ca="1">IFERROR(VLOOKUP(CONCATENATE(AM348,AO348),Niveles!$B$3:$F$27,5,0),"")</f>
        <v>11</v>
      </c>
      <c r="AS348" s="8" t="s">
        <v>203</v>
      </c>
      <c r="AT348" s="181" t="s">
        <v>416</v>
      </c>
      <c r="AU348" s="181" t="s">
        <v>736</v>
      </c>
      <c r="AV348" s="128">
        <v>45015</v>
      </c>
      <c r="AW348" s="129"/>
      <c r="AX348" s="32"/>
      <c r="AY348" s="43"/>
      <c r="AZ348" s="35"/>
      <c r="BA348" s="32"/>
      <c r="BB348" s="8"/>
      <c r="BC348" s="129"/>
      <c r="BD348" s="32"/>
      <c r="BE348" s="43"/>
      <c r="BF348" s="35"/>
      <c r="BG348" s="32"/>
      <c r="BH348" s="13"/>
    </row>
    <row r="349" spans="1:86" x14ac:dyDescent="0.25">
      <c r="A349" s="335"/>
      <c r="B349" s="338"/>
      <c r="C349" s="301"/>
      <c r="D349" s="341"/>
      <c r="E349" s="283"/>
      <c r="F349" s="283"/>
      <c r="G349" s="14"/>
      <c r="H349" s="283"/>
      <c r="I349" s="344"/>
      <c r="J349" s="301"/>
      <c r="K349" s="289"/>
      <c r="L349" s="289"/>
      <c r="M349" s="301"/>
      <c r="N349" s="292"/>
      <c r="O349" s="295"/>
      <c r="P349" s="298"/>
      <c r="Q349" s="286"/>
      <c r="R349" s="298"/>
      <c r="S349" s="295"/>
      <c r="T349" s="295"/>
      <c r="U349" s="18">
        <v>2</v>
      </c>
      <c r="V349" s="15"/>
      <c r="W349" s="15"/>
      <c r="X349" s="15"/>
      <c r="Y349" s="16"/>
      <c r="Z349" s="16"/>
      <c r="AA349" s="17"/>
      <c r="AB349" s="18"/>
      <c r="AC349" s="332"/>
      <c r="AD349" s="332"/>
      <c r="AE349" s="16"/>
      <c r="AF349" s="16"/>
      <c r="AG349" s="16"/>
      <c r="AH349" s="19" t="str">
        <f>IFERROR(VLOOKUP(AI349,'4.Criterios'!$C$4:$E$8,3,1),"")</f>
        <v/>
      </c>
      <c r="AI349" s="126" t="str">
        <f>IFERROR(IF(AB349="Probabilidad",(AI348*(1-AA349)),IF(AB349="Impacto",AI348,"")),"")</f>
        <v/>
      </c>
      <c r="AJ349" s="19" t="str">
        <f>IFERROR(VLOOKUP(AK349,'4.Criterios'!$C$12:$E$16,3,1),"")</f>
        <v/>
      </c>
      <c r="AK349" s="20" t="str">
        <f>IFERROR(IF(AB349="Impacto",(AK348*(1-AA349)),IF(AB349="Probabilidad",AK348,"")),"")</f>
        <v/>
      </c>
      <c r="AL349" s="19" t="str">
        <f>IFERROR(VLOOKUP(CONCATENATE(AH349,AJ349),Niveles!$B$3:$E$27,4,0),"")</f>
        <v/>
      </c>
      <c r="AM349" s="295"/>
      <c r="AN349" s="329"/>
      <c r="AO349" s="286"/>
      <c r="AP349" s="329"/>
      <c r="AQ349" s="295"/>
      <c r="AR349" s="295"/>
      <c r="AS349" s="16"/>
      <c r="AT349" s="182"/>
      <c r="AU349" s="182"/>
      <c r="AV349" s="130"/>
      <c r="AW349" s="131"/>
      <c r="AX349" s="33"/>
      <c r="AY349" s="41"/>
      <c r="AZ349" s="36"/>
      <c r="BA349" s="33"/>
      <c r="BB349" s="16"/>
      <c r="BC349" s="131"/>
      <c r="BD349" s="33"/>
      <c r="BE349" s="41"/>
      <c r="BF349" s="36"/>
      <c r="BG349" s="33"/>
      <c r="BH349" s="21"/>
    </row>
    <row r="350" spans="1:86" x14ac:dyDescent="0.25">
      <c r="A350" s="335"/>
      <c r="B350" s="338"/>
      <c r="C350" s="301"/>
      <c r="D350" s="341"/>
      <c r="E350" s="283"/>
      <c r="F350" s="283"/>
      <c r="G350" s="14"/>
      <c r="H350" s="283"/>
      <c r="I350" s="344"/>
      <c r="J350" s="301"/>
      <c r="K350" s="289"/>
      <c r="L350" s="289"/>
      <c r="M350" s="301"/>
      <c r="N350" s="292"/>
      <c r="O350" s="295"/>
      <c r="P350" s="298"/>
      <c r="Q350" s="286"/>
      <c r="R350" s="298"/>
      <c r="S350" s="295"/>
      <c r="T350" s="295"/>
      <c r="U350" s="18">
        <v>3</v>
      </c>
      <c r="V350" s="22"/>
      <c r="W350" s="22"/>
      <c r="X350" s="22"/>
      <c r="Y350" s="16"/>
      <c r="Z350" s="16"/>
      <c r="AA350" s="17"/>
      <c r="AB350" s="18"/>
      <c r="AC350" s="332"/>
      <c r="AD350" s="332"/>
      <c r="AE350" s="16"/>
      <c r="AF350" s="16"/>
      <c r="AG350" s="16"/>
      <c r="AH350" s="19" t="str">
        <f>IFERROR(VLOOKUP(AI350,'4.Criterios'!$C$4:$E$8,3,1),"")</f>
        <v/>
      </c>
      <c r="AI350" s="126" t="str">
        <f>IFERROR(IF(AB350="Probabilidad",(AI349*(1-AA350)),IF(AB350="Impacto",AI349,"")),"")</f>
        <v/>
      </c>
      <c r="AJ350" s="19" t="str">
        <f>IFERROR(VLOOKUP(AK350,'4.Criterios'!$C$12:$E$16,3,1),"")</f>
        <v/>
      </c>
      <c r="AK350" s="20" t="str">
        <f>IFERROR(IF(AB350="Impacto",(AK349*(1-AA350)),IF(AB350="Probabilidad",AK349,"")),"")</f>
        <v/>
      </c>
      <c r="AL350" s="19" t="str">
        <f>IFERROR(VLOOKUP(CONCATENATE(AH350,AJ350),Niveles!$B$3:$E$27,4,0),"")</f>
        <v/>
      </c>
      <c r="AM350" s="295"/>
      <c r="AN350" s="329"/>
      <c r="AO350" s="286"/>
      <c r="AP350" s="329"/>
      <c r="AQ350" s="295"/>
      <c r="AR350" s="295"/>
      <c r="AS350" s="16"/>
      <c r="AT350" s="182"/>
      <c r="AU350" s="182"/>
      <c r="AV350" s="130"/>
      <c r="AW350" s="131"/>
      <c r="AX350" s="33"/>
      <c r="AY350" s="41"/>
      <c r="AZ350" s="36"/>
      <c r="BA350" s="33"/>
      <c r="BB350" s="16"/>
      <c r="BC350" s="131"/>
      <c r="BD350" s="33"/>
      <c r="BE350" s="41"/>
      <c r="BF350" s="36"/>
      <c r="BG350" s="33"/>
      <c r="BH350" s="21"/>
    </row>
    <row r="351" spans="1:86" x14ac:dyDescent="0.25">
      <c r="A351" s="335"/>
      <c r="B351" s="338"/>
      <c r="C351" s="301"/>
      <c r="D351" s="341"/>
      <c r="E351" s="283"/>
      <c r="F351" s="283"/>
      <c r="G351" s="14"/>
      <c r="H351" s="283"/>
      <c r="I351" s="344"/>
      <c r="J351" s="301"/>
      <c r="K351" s="289"/>
      <c r="L351" s="289"/>
      <c r="M351" s="301"/>
      <c r="N351" s="292"/>
      <c r="O351" s="295"/>
      <c r="P351" s="298"/>
      <c r="Q351" s="286"/>
      <c r="R351" s="298"/>
      <c r="S351" s="295"/>
      <c r="T351" s="295"/>
      <c r="U351" s="18">
        <v>4</v>
      </c>
      <c r="V351" s="15"/>
      <c r="W351" s="15"/>
      <c r="X351" s="15"/>
      <c r="Y351" s="16"/>
      <c r="Z351" s="16"/>
      <c r="AA351" s="17"/>
      <c r="AB351" s="18"/>
      <c r="AC351" s="332"/>
      <c r="AD351" s="332"/>
      <c r="AE351" s="16"/>
      <c r="AF351" s="16"/>
      <c r="AG351" s="16"/>
      <c r="AH351" s="19" t="str">
        <f>IFERROR(VLOOKUP(AI351,'4.Criterios'!$C$4:$E$8,3,1),"")</f>
        <v/>
      </c>
      <c r="AI351" s="126" t="str">
        <f>IFERROR(IF(AB351="Probabilidad",(AI350*(1-AA351)),IF(AB351="Impacto",AI350,"")),"")</f>
        <v/>
      </c>
      <c r="AJ351" s="19" t="str">
        <f>IFERROR(VLOOKUP(AK351,'4.Criterios'!$C$12:$E$16,3,1),"")</f>
        <v/>
      </c>
      <c r="AK351" s="20" t="str">
        <f>IFERROR(IF(AB351="Impacto",(AK350*(1-AA351)),IF(AB351="Probabilidad",AK350,"")),"")</f>
        <v/>
      </c>
      <c r="AL351" s="19" t="str">
        <f>IFERROR(VLOOKUP(CONCATENATE(AH351,AJ351),Niveles!$B$3:$E$27,4,0),"")</f>
        <v/>
      </c>
      <c r="AM351" s="295"/>
      <c r="AN351" s="329"/>
      <c r="AO351" s="286"/>
      <c r="AP351" s="329"/>
      <c r="AQ351" s="295"/>
      <c r="AR351" s="295"/>
      <c r="AS351" s="16"/>
      <c r="AT351" s="182"/>
      <c r="AU351" s="182"/>
      <c r="AV351" s="130"/>
      <c r="AW351" s="131"/>
      <c r="AX351" s="33"/>
      <c r="AY351" s="41"/>
      <c r="AZ351" s="36"/>
      <c r="BA351" s="33"/>
      <c r="BB351" s="16"/>
      <c r="BC351" s="131"/>
      <c r="BD351" s="33"/>
      <c r="BE351" s="41"/>
      <c r="BF351" s="36"/>
      <c r="BG351" s="33"/>
      <c r="BH351" s="21"/>
    </row>
    <row r="352" spans="1:86" x14ac:dyDescent="0.25">
      <c r="A352" s="335"/>
      <c r="B352" s="338"/>
      <c r="C352" s="301"/>
      <c r="D352" s="341"/>
      <c r="E352" s="283"/>
      <c r="F352" s="283"/>
      <c r="G352" s="14"/>
      <c r="H352" s="283"/>
      <c r="I352" s="344"/>
      <c r="J352" s="301"/>
      <c r="K352" s="289"/>
      <c r="L352" s="289"/>
      <c r="M352" s="301"/>
      <c r="N352" s="292"/>
      <c r="O352" s="295"/>
      <c r="P352" s="298"/>
      <c r="Q352" s="286"/>
      <c r="R352" s="298"/>
      <c r="S352" s="295"/>
      <c r="T352" s="295"/>
      <c r="U352" s="18">
        <v>5</v>
      </c>
      <c r="V352" s="15"/>
      <c r="W352" s="15"/>
      <c r="X352" s="15"/>
      <c r="Y352" s="16"/>
      <c r="Z352" s="16"/>
      <c r="AA352" s="17"/>
      <c r="AB352" s="18"/>
      <c r="AC352" s="332"/>
      <c r="AD352" s="332"/>
      <c r="AE352" s="16"/>
      <c r="AF352" s="16"/>
      <c r="AG352" s="16"/>
      <c r="AH352" s="19" t="str">
        <f>IFERROR(VLOOKUP(AI352,'4.Criterios'!$C$4:$E$8,3,1),"")</f>
        <v/>
      </c>
      <c r="AI352" s="126" t="str">
        <f>IFERROR(IF(AB352="Probabilidad",(AI351*(1-AA352)),IF(AB352="Impacto",AI351,"")),"")</f>
        <v/>
      </c>
      <c r="AJ352" s="19" t="str">
        <f>IFERROR(VLOOKUP(AK352,'4.Criterios'!$C$12:$E$16,3,1),"")</f>
        <v/>
      </c>
      <c r="AK352" s="20" t="str">
        <f>IFERROR(IF(AB352="Impacto",(AK351*(1-AA352)),IF(AB352="Probabilidad",AK351,"")),"")</f>
        <v/>
      </c>
      <c r="AL352" s="19" t="str">
        <f>IFERROR(VLOOKUP(CONCATENATE(AH352,AJ352),Niveles!$B$3:$E$27,4,0),"")</f>
        <v/>
      </c>
      <c r="AM352" s="295"/>
      <c r="AN352" s="329"/>
      <c r="AO352" s="286"/>
      <c r="AP352" s="329"/>
      <c r="AQ352" s="295"/>
      <c r="AR352" s="295"/>
      <c r="AS352" s="16"/>
      <c r="AT352" s="182"/>
      <c r="AU352" s="182"/>
      <c r="AV352" s="130"/>
      <c r="AW352" s="131"/>
      <c r="AX352" s="33"/>
      <c r="AY352" s="41"/>
      <c r="AZ352" s="36"/>
      <c r="BA352" s="33"/>
      <c r="BB352" s="16"/>
      <c r="BC352" s="131"/>
      <c r="BD352" s="33"/>
      <c r="BE352" s="41"/>
      <c r="BF352" s="36"/>
      <c r="BG352" s="33"/>
      <c r="BH352" s="21"/>
    </row>
    <row r="353" spans="1:60" ht="17.25" thickBot="1" x14ac:dyDescent="0.3">
      <c r="A353" s="336"/>
      <c r="B353" s="339"/>
      <c r="C353" s="302"/>
      <c r="D353" s="342"/>
      <c r="E353" s="284"/>
      <c r="F353" s="284"/>
      <c r="G353" s="23"/>
      <c r="H353" s="284"/>
      <c r="I353" s="345"/>
      <c r="J353" s="302"/>
      <c r="K353" s="290"/>
      <c r="L353" s="290"/>
      <c r="M353" s="302"/>
      <c r="N353" s="293"/>
      <c r="O353" s="296"/>
      <c r="P353" s="299"/>
      <c r="Q353" s="287"/>
      <c r="R353" s="299"/>
      <c r="S353" s="296"/>
      <c r="T353" s="296"/>
      <c r="U353" s="52">
        <v>6</v>
      </c>
      <c r="V353" s="24"/>
      <c r="W353" s="24"/>
      <c r="X353" s="24"/>
      <c r="Y353" s="25"/>
      <c r="Z353" s="25"/>
      <c r="AA353" s="17"/>
      <c r="AB353" s="25"/>
      <c r="AC353" s="333"/>
      <c r="AD353" s="333"/>
      <c r="AE353" s="25"/>
      <c r="AF353" s="25"/>
      <c r="AG353" s="25"/>
      <c r="AH353" s="26" t="str">
        <f>IFERROR(VLOOKUP(AI353,'4.Criterios'!$C$4:$E$8,3,1),"")</f>
        <v/>
      </c>
      <c r="AI353" s="127" t="str">
        <f>IFERROR(IF(AB353="Probabilidad",(AI352*(1-AA353)),IF(AB353="Impacto",AI352,"")),"")</f>
        <v/>
      </c>
      <c r="AJ353" s="26" t="str">
        <f>IFERROR(VLOOKUP(AK353,'4.Criterios'!$C$12:$E$16,3,1),"")</f>
        <v/>
      </c>
      <c r="AK353" s="27" t="str">
        <f>IFERROR(IF(AB353="Impacto",(AK352*(1-AA353)),IF(AB353="Probabilidad",AK352,"")),"")</f>
        <v/>
      </c>
      <c r="AL353" s="26" t="str">
        <f>IFERROR(VLOOKUP(CONCATENATE(AH353,AJ353),Niveles!$B$3:$E$27,4,0),"")</f>
        <v/>
      </c>
      <c r="AM353" s="296"/>
      <c r="AN353" s="330"/>
      <c r="AO353" s="287"/>
      <c r="AP353" s="330"/>
      <c r="AQ353" s="296"/>
      <c r="AR353" s="296"/>
      <c r="AS353" s="25"/>
      <c r="AT353" s="192"/>
      <c r="AU353" s="192"/>
      <c r="AV353" s="132"/>
      <c r="AW353" s="133"/>
      <c r="AX353" s="34"/>
      <c r="AY353" s="42"/>
      <c r="AZ353" s="37"/>
      <c r="BA353" s="34"/>
      <c r="BB353" s="25"/>
      <c r="BC353" s="133"/>
      <c r="BD353" s="34"/>
      <c r="BE353" s="42"/>
      <c r="BF353" s="37"/>
      <c r="BG353" s="34"/>
      <c r="BH353" s="28"/>
    </row>
  </sheetData>
  <sheetProtection algorithmName="SHA-512" hashValue="bv9PQOhDdHU2w/irvp95asltY+ENDRXwJ7Reygb7p82SKfFvZOpZJeWUFe8eWz3+Rlj4juQ5BFBHUf9L/t+Esg==" saltValue="K15pvm9FgNGmwPTZOMsIsw==" spinCount="100000" sheet="1" objects="1" scenarios="1"/>
  <dataConsolidate link="1"/>
  <mergeCells count="1587">
    <mergeCell ref="AM282:AM287"/>
    <mergeCell ref="I336:I341"/>
    <mergeCell ref="AP276:AP281"/>
    <mergeCell ref="AQ276:AQ281"/>
    <mergeCell ref="D276:D281"/>
    <mergeCell ref="I276:I281"/>
    <mergeCell ref="K276:K281"/>
    <mergeCell ref="O276:O281"/>
    <mergeCell ref="AO348:AO353"/>
    <mergeCell ref="AN348:AN353"/>
    <mergeCell ref="AM348:AM353"/>
    <mergeCell ref="AD348:AD353"/>
    <mergeCell ref="AC348:AC353"/>
    <mergeCell ref="J348:J353"/>
    <mergeCell ref="L348:L353"/>
    <mergeCell ref="N348:N353"/>
    <mergeCell ref="L318:L323"/>
    <mergeCell ref="E318:E323"/>
    <mergeCell ref="AO324:AO329"/>
    <mergeCell ref="AN324:AN329"/>
    <mergeCell ref="AM324:AM329"/>
    <mergeCell ref="AD324:AD329"/>
    <mergeCell ref="AC324:AC329"/>
    <mergeCell ref="L324:L329"/>
    <mergeCell ref="N324:N329"/>
    <mergeCell ref="E324:E329"/>
    <mergeCell ref="J330:J335"/>
    <mergeCell ref="AO336:AO341"/>
    <mergeCell ref="AN336:AN341"/>
    <mergeCell ref="AM336:AM341"/>
    <mergeCell ref="AD336:AD341"/>
    <mergeCell ref="AC336:AC341"/>
    <mergeCell ref="AN282:AN287"/>
    <mergeCell ref="A246:A251"/>
    <mergeCell ref="D246:D251"/>
    <mergeCell ref="C246:C251"/>
    <mergeCell ref="F246:F251"/>
    <mergeCell ref="L252:L257"/>
    <mergeCell ref="F252:F257"/>
    <mergeCell ref="L258:L263"/>
    <mergeCell ref="D258:D263"/>
    <mergeCell ref="C258:C263"/>
    <mergeCell ref="B258:B263"/>
    <mergeCell ref="A258:A263"/>
    <mergeCell ref="O246:O251"/>
    <mergeCell ref="P246:P251"/>
    <mergeCell ref="N246:N251"/>
    <mergeCell ref="Q246:Q251"/>
    <mergeCell ref="R246:R251"/>
    <mergeCell ref="F258:F263"/>
    <mergeCell ref="A252:A257"/>
    <mergeCell ref="B252:B257"/>
    <mergeCell ref="C252:C257"/>
    <mergeCell ref="D252:D257"/>
    <mergeCell ref="H246:H251"/>
    <mergeCell ref="H252:H257"/>
    <mergeCell ref="H258:H263"/>
    <mergeCell ref="J276:J281"/>
    <mergeCell ref="C276:C281"/>
    <mergeCell ref="O264:O269"/>
    <mergeCell ref="P264:P269"/>
    <mergeCell ref="N264:N269"/>
    <mergeCell ref="Q264:Q269"/>
    <mergeCell ref="R264:R269"/>
    <mergeCell ref="AN240:AN245"/>
    <mergeCell ref="O234:O239"/>
    <mergeCell ref="P234:P239"/>
    <mergeCell ref="AQ234:AQ239"/>
    <mergeCell ref="R252:R257"/>
    <mergeCell ref="S252:S257"/>
    <mergeCell ref="T252:T257"/>
    <mergeCell ref="AN252:AN257"/>
    <mergeCell ref="AO252:AO257"/>
    <mergeCell ref="AO246:AO251"/>
    <mergeCell ref="AN246:AN251"/>
    <mergeCell ref="AM246:AM251"/>
    <mergeCell ref="AC246:AC251"/>
    <mergeCell ref="AM222:AM227"/>
    <mergeCell ref="AD222:AD227"/>
    <mergeCell ref="AC222:AC227"/>
    <mergeCell ref="AD246:AD251"/>
    <mergeCell ref="S246:S251"/>
    <mergeCell ref="T246:T251"/>
    <mergeCell ref="AR228:AR233"/>
    <mergeCell ref="L228:L233"/>
    <mergeCell ref="F228:F233"/>
    <mergeCell ref="AC228:AC233"/>
    <mergeCell ref="S216:S221"/>
    <mergeCell ref="T216:T221"/>
    <mergeCell ref="O216:O221"/>
    <mergeCell ref="P216:P221"/>
    <mergeCell ref="Q216:Q221"/>
    <mergeCell ref="R216:R221"/>
    <mergeCell ref="AM204:AM209"/>
    <mergeCell ref="AN204:AN209"/>
    <mergeCell ref="AC204:AC209"/>
    <mergeCell ref="N228:N233"/>
    <mergeCell ref="N222:N227"/>
    <mergeCell ref="S228:S233"/>
    <mergeCell ref="T228:T233"/>
    <mergeCell ref="AM228:AM233"/>
    <mergeCell ref="AN228:AN233"/>
    <mergeCell ref="AQ222:AQ227"/>
    <mergeCell ref="AQ228:AQ233"/>
    <mergeCell ref="P228:P233"/>
    <mergeCell ref="AR204:AR209"/>
    <mergeCell ref="AP204:AP209"/>
    <mergeCell ref="AQ204:AQ209"/>
    <mergeCell ref="AO216:AO221"/>
    <mergeCell ref="AN216:AN221"/>
    <mergeCell ref="AM216:AM221"/>
    <mergeCell ref="AR216:AR221"/>
    <mergeCell ref="AQ216:AQ221"/>
    <mergeCell ref="AP216:AP221"/>
    <mergeCell ref="AC216:AC221"/>
    <mergeCell ref="A204:A209"/>
    <mergeCell ref="F204:F209"/>
    <mergeCell ref="L210:L215"/>
    <mergeCell ref="F210:F215"/>
    <mergeCell ref="I204:I209"/>
    <mergeCell ref="O204:O209"/>
    <mergeCell ref="P204:P209"/>
    <mergeCell ref="S198:S203"/>
    <mergeCell ref="T198:T203"/>
    <mergeCell ref="O198:O203"/>
    <mergeCell ref="P198:P203"/>
    <mergeCell ref="N198:N203"/>
    <mergeCell ref="Q198:Q203"/>
    <mergeCell ref="R198:R203"/>
    <mergeCell ref="I198:I203"/>
    <mergeCell ref="K198:K203"/>
    <mergeCell ref="L198:L203"/>
    <mergeCell ref="L204:L209"/>
    <mergeCell ref="K204:K209"/>
    <mergeCell ref="B198:B203"/>
    <mergeCell ref="M198:M203"/>
    <mergeCell ref="D198:D203"/>
    <mergeCell ref="C198:C203"/>
    <mergeCell ref="F198:F203"/>
    <mergeCell ref="A168:A173"/>
    <mergeCell ref="O168:O173"/>
    <mergeCell ref="AD174:AD179"/>
    <mergeCell ref="L174:L179"/>
    <mergeCell ref="AD168:AD173"/>
    <mergeCell ref="AM150:AM155"/>
    <mergeCell ref="AN150:AN155"/>
    <mergeCell ref="AD156:AD161"/>
    <mergeCell ref="E156:E161"/>
    <mergeCell ref="S138:S143"/>
    <mergeCell ref="T138:T143"/>
    <mergeCell ref="M138:M143"/>
    <mergeCell ref="E168:E173"/>
    <mergeCell ref="I138:I143"/>
    <mergeCell ref="K138:K143"/>
    <mergeCell ref="O138:O143"/>
    <mergeCell ref="N138:N143"/>
    <mergeCell ref="P144:P149"/>
    <mergeCell ref="P138:P143"/>
    <mergeCell ref="Q138:Q143"/>
    <mergeCell ref="AC138:AC143"/>
    <mergeCell ref="R138:R143"/>
    <mergeCell ref="L156:L161"/>
    <mergeCell ref="J168:J173"/>
    <mergeCell ref="F156:F161"/>
    <mergeCell ref="S168:S173"/>
    <mergeCell ref="T168:T173"/>
    <mergeCell ref="A150:A155"/>
    <mergeCell ref="B150:B155"/>
    <mergeCell ref="M150:M155"/>
    <mergeCell ref="C150:C155"/>
    <mergeCell ref="D150:D155"/>
    <mergeCell ref="E342:E347"/>
    <mergeCell ref="E48:E53"/>
    <mergeCell ref="E54:E59"/>
    <mergeCell ref="B2:N2"/>
    <mergeCell ref="E348:E353"/>
    <mergeCell ref="N96:N101"/>
    <mergeCell ref="L300:L305"/>
    <mergeCell ref="B168:B173"/>
    <mergeCell ref="M168:M173"/>
    <mergeCell ref="C168:C173"/>
    <mergeCell ref="D168:D173"/>
    <mergeCell ref="I168:I173"/>
    <mergeCell ref="K168:K173"/>
    <mergeCell ref="B3:N4"/>
    <mergeCell ref="F318:F323"/>
    <mergeCell ref="F324:F329"/>
    <mergeCell ref="F330:F335"/>
    <mergeCell ref="F336:F341"/>
    <mergeCell ref="F342:F347"/>
    <mergeCell ref="F348:F353"/>
    <mergeCell ref="D138:D143"/>
    <mergeCell ref="C138:C143"/>
    <mergeCell ref="B138:B143"/>
    <mergeCell ref="N144:N149"/>
    <mergeCell ref="L270:L275"/>
    <mergeCell ref="C204:C209"/>
    <mergeCell ref="B204:B209"/>
    <mergeCell ref="N216:N221"/>
    <mergeCell ref="B246:B251"/>
    <mergeCell ref="D294:D299"/>
    <mergeCell ref="E336:E341"/>
    <mergeCell ref="J336:J341"/>
    <mergeCell ref="E222:E227"/>
    <mergeCell ref="E228:E233"/>
    <mergeCell ref="E234:E239"/>
    <mergeCell ref="E240:E245"/>
    <mergeCell ref="E246:E251"/>
    <mergeCell ref="E252:E257"/>
    <mergeCell ref="E264:E269"/>
    <mergeCell ref="E270:E275"/>
    <mergeCell ref="E258:E263"/>
    <mergeCell ref="E288:E293"/>
    <mergeCell ref="E294:E299"/>
    <mergeCell ref="E300:E305"/>
    <mergeCell ref="E330:E335"/>
    <mergeCell ref="F6:F11"/>
    <mergeCell ref="F12:F17"/>
    <mergeCell ref="F18:F23"/>
    <mergeCell ref="F24:F29"/>
    <mergeCell ref="F36:F41"/>
    <mergeCell ref="E306:E311"/>
    <mergeCell ref="E312:E317"/>
    <mergeCell ref="F276:F281"/>
    <mergeCell ref="F282:F287"/>
    <mergeCell ref="F288:F293"/>
    <mergeCell ref="F294:F299"/>
    <mergeCell ref="F300:F305"/>
    <mergeCell ref="F306:F311"/>
    <mergeCell ref="E66:E71"/>
    <mergeCell ref="F66:F71"/>
    <mergeCell ref="F72:F77"/>
    <mergeCell ref="F114:F119"/>
    <mergeCell ref="I294:I299"/>
    <mergeCell ref="M162:M167"/>
    <mergeCell ref="K186:K191"/>
    <mergeCell ref="F216:F221"/>
    <mergeCell ref="I246:I251"/>
    <mergeCell ref="K246:K251"/>
    <mergeCell ref="M246:M251"/>
    <mergeCell ref="J252:J257"/>
    <mergeCell ref="L240:L245"/>
    <mergeCell ref="M252:M257"/>
    <mergeCell ref="I252:I257"/>
    <mergeCell ref="K264:K269"/>
    <mergeCell ref="I288:I293"/>
    <mergeCell ref="K288:K293"/>
    <mergeCell ref="J270:J275"/>
    <mergeCell ref="L168:L173"/>
    <mergeCell ref="F168:F173"/>
    <mergeCell ref="F174:F179"/>
    <mergeCell ref="F222:F227"/>
    <mergeCell ref="M258:M263"/>
    <mergeCell ref="L216:L221"/>
    <mergeCell ref="L222:L227"/>
    <mergeCell ref="L246:L251"/>
    <mergeCell ref="L288:L293"/>
    <mergeCell ref="M294:M299"/>
    <mergeCell ref="F264:F269"/>
    <mergeCell ref="F270:F275"/>
    <mergeCell ref="J222:J227"/>
    <mergeCell ref="J228:J233"/>
    <mergeCell ref="J240:J245"/>
    <mergeCell ref="J246:J251"/>
    <mergeCell ref="H276:H281"/>
    <mergeCell ref="O2:T2"/>
    <mergeCell ref="AE4:AG4"/>
    <mergeCell ref="AC4:AD4"/>
    <mergeCell ref="AC144:AC149"/>
    <mergeCell ref="AC150:AC155"/>
    <mergeCell ref="AC156:AC161"/>
    <mergeCell ref="AC162:AC167"/>
    <mergeCell ref="AC114:AC119"/>
    <mergeCell ref="AC120:AC125"/>
    <mergeCell ref="AC126:AC131"/>
    <mergeCell ref="AC132:AC137"/>
    <mergeCell ref="AC84:AC89"/>
    <mergeCell ref="AC90:AC95"/>
    <mergeCell ref="AC96:AC101"/>
    <mergeCell ref="AC102:AC107"/>
    <mergeCell ref="AD42:AD47"/>
    <mergeCell ref="AD48:AD53"/>
    <mergeCell ref="AD54:AD59"/>
    <mergeCell ref="P162:P167"/>
    <mergeCell ref="S144:S149"/>
    <mergeCell ref="T144:T149"/>
    <mergeCell ref="O144:O149"/>
    <mergeCell ref="O42:O47"/>
    <mergeCell ref="P42:P47"/>
    <mergeCell ref="Q12:Q17"/>
    <mergeCell ref="R12:R17"/>
    <mergeCell ref="S12:S17"/>
    <mergeCell ref="T12:T17"/>
    <mergeCell ref="U4:X4"/>
    <mergeCell ref="U3:AG3"/>
    <mergeCell ref="S114:S119"/>
    <mergeCell ref="Q156:Q161"/>
    <mergeCell ref="C240:C245"/>
    <mergeCell ref="D240:D245"/>
    <mergeCell ref="I240:I245"/>
    <mergeCell ref="K240:K245"/>
    <mergeCell ref="O240:O245"/>
    <mergeCell ref="P240:P245"/>
    <mergeCell ref="N240:N245"/>
    <mergeCell ref="Q240:Q245"/>
    <mergeCell ref="AM234:AM239"/>
    <mergeCell ref="S234:S239"/>
    <mergeCell ref="T234:T239"/>
    <mergeCell ref="M234:M239"/>
    <mergeCell ref="I234:I239"/>
    <mergeCell ref="K234:K239"/>
    <mergeCell ref="A234:A239"/>
    <mergeCell ref="F234:F239"/>
    <mergeCell ref="AC240:AC245"/>
    <mergeCell ref="AD240:AD245"/>
    <mergeCell ref="F240:F245"/>
    <mergeCell ref="H234:H239"/>
    <mergeCell ref="H240:H245"/>
    <mergeCell ref="R240:R245"/>
    <mergeCell ref="S240:S245"/>
    <mergeCell ref="T240:T245"/>
    <mergeCell ref="AM240:AM245"/>
    <mergeCell ref="D234:D239"/>
    <mergeCell ref="C234:C239"/>
    <mergeCell ref="B234:B239"/>
    <mergeCell ref="J234:J239"/>
    <mergeCell ref="K228:K233"/>
    <mergeCell ref="A228:A233"/>
    <mergeCell ref="B228:B233"/>
    <mergeCell ref="M228:M233"/>
    <mergeCell ref="L234:L239"/>
    <mergeCell ref="AP246:AP251"/>
    <mergeCell ref="AQ246:AQ251"/>
    <mergeCell ref="AR246:AR251"/>
    <mergeCell ref="AC6:AC11"/>
    <mergeCell ref="AC12:AC17"/>
    <mergeCell ref="AC18:AC23"/>
    <mergeCell ref="AC24:AC29"/>
    <mergeCell ref="AC36:AC41"/>
    <mergeCell ref="AC30:AC35"/>
    <mergeCell ref="AC42:AC47"/>
    <mergeCell ref="AC48:AC53"/>
    <mergeCell ref="AO240:AO245"/>
    <mergeCell ref="AP240:AP245"/>
    <mergeCell ref="AQ240:AQ245"/>
    <mergeCell ref="AR240:AR245"/>
    <mergeCell ref="AR234:AR239"/>
    <mergeCell ref="AR222:AR227"/>
    <mergeCell ref="AR150:AR155"/>
    <mergeCell ref="AM144:AM149"/>
    <mergeCell ref="AN144:AN149"/>
    <mergeCell ref="AO144:AO149"/>
    <mergeCell ref="AR138:AR143"/>
    <mergeCell ref="AR120:AR125"/>
    <mergeCell ref="AP120:AP125"/>
    <mergeCell ref="A240:A245"/>
    <mergeCell ref="B240:B245"/>
    <mergeCell ref="M240:M245"/>
    <mergeCell ref="AP228:AP233"/>
    <mergeCell ref="AO156:AO161"/>
    <mergeCell ref="AO222:AO227"/>
    <mergeCell ref="AP222:AP227"/>
    <mergeCell ref="AO234:AO239"/>
    <mergeCell ref="AP234:AP239"/>
    <mergeCell ref="AN234:AN239"/>
    <mergeCell ref="AO228:AO233"/>
    <mergeCell ref="AD228:AD233"/>
    <mergeCell ref="R222:R227"/>
    <mergeCell ref="S222:S227"/>
    <mergeCell ref="T222:T227"/>
    <mergeCell ref="AN222:AN227"/>
    <mergeCell ref="A222:A227"/>
    <mergeCell ref="B222:B227"/>
    <mergeCell ref="M222:M227"/>
    <mergeCell ref="C222:C227"/>
    <mergeCell ref="D222:D227"/>
    <mergeCell ref="I222:I227"/>
    <mergeCell ref="K222:K227"/>
    <mergeCell ref="O222:O227"/>
    <mergeCell ref="P222:P227"/>
    <mergeCell ref="Q234:Q239"/>
    <mergeCell ref="R234:R239"/>
    <mergeCell ref="Q222:Q227"/>
    <mergeCell ref="Q228:Q233"/>
    <mergeCell ref="R228:R233"/>
    <mergeCell ref="O228:O233"/>
    <mergeCell ref="C216:C221"/>
    <mergeCell ref="C228:C233"/>
    <mergeCell ref="D228:D233"/>
    <mergeCell ref="I228:I233"/>
    <mergeCell ref="A216:A221"/>
    <mergeCell ref="B216:B221"/>
    <mergeCell ref="M216:M221"/>
    <mergeCell ref="AD216:AD221"/>
    <mergeCell ref="A198:A203"/>
    <mergeCell ref="AO210:AO215"/>
    <mergeCell ref="AP210:AP215"/>
    <mergeCell ref="AQ210:AQ215"/>
    <mergeCell ref="AR210:AR215"/>
    <mergeCell ref="AC210:AC215"/>
    <mergeCell ref="R210:R215"/>
    <mergeCell ref="S210:S215"/>
    <mergeCell ref="T210:T215"/>
    <mergeCell ref="AM210:AM215"/>
    <mergeCell ref="AN210:AN215"/>
    <mergeCell ref="A210:A215"/>
    <mergeCell ref="B210:B215"/>
    <mergeCell ref="M210:M215"/>
    <mergeCell ref="C210:C215"/>
    <mergeCell ref="D210:D215"/>
    <mergeCell ref="I210:I215"/>
    <mergeCell ref="K210:K215"/>
    <mergeCell ref="O210:O215"/>
    <mergeCell ref="P210:P215"/>
    <mergeCell ref="N210:N215"/>
    <mergeCell ref="Q210:Q215"/>
    <mergeCell ref="AD210:AD215"/>
    <mergeCell ref="M204:M209"/>
    <mergeCell ref="D204:D209"/>
    <mergeCell ref="E198:E203"/>
    <mergeCell ref="E204:E209"/>
    <mergeCell ref="E210:E215"/>
    <mergeCell ref="AP198:AP203"/>
    <mergeCell ref="AQ198:AQ203"/>
    <mergeCell ref="AD198:AD203"/>
    <mergeCell ref="AD204:AD209"/>
    <mergeCell ref="AO204:AO209"/>
    <mergeCell ref="N204:N209"/>
    <mergeCell ref="Q204:Q209"/>
    <mergeCell ref="R204:R209"/>
    <mergeCell ref="S204:S209"/>
    <mergeCell ref="T204:T209"/>
    <mergeCell ref="AR198:AR203"/>
    <mergeCell ref="AO198:AO203"/>
    <mergeCell ref="AN198:AN203"/>
    <mergeCell ref="AM198:AM203"/>
    <mergeCell ref="AC198:AC203"/>
    <mergeCell ref="D216:D221"/>
    <mergeCell ref="I216:I221"/>
    <mergeCell ref="K216:K221"/>
    <mergeCell ref="E216:E221"/>
    <mergeCell ref="J204:J209"/>
    <mergeCell ref="J210:J215"/>
    <mergeCell ref="J216:J221"/>
    <mergeCell ref="R186:R191"/>
    <mergeCell ref="S186:S191"/>
    <mergeCell ref="T186:T191"/>
    <mergeCell ref="AD186:AD191"/>
    <mergeCell ref="AD192:AD197"/>
    <mergeCell ref="AC192:AC197"/>
    <mergeCell ref="L192:L197"/>
    <mergeCell ref="A186:A191"/>
    <mergeCell ref="B186:B191"/>
    <mergeCell ref="M186:M191"/>
    <mergeCell ref="C186:C191"/>
    <mergeCell ref="D186:D191"/>
    <mergeCell ref="I186:I191"/>
    <mergeCell ref="AO192:AO197"/>
    <mergeCell ref="AP192:AP197"/>
    <mergeCell ref="AQ192:AQ197"/>
    <mergeCell ref="AR192:AR197"/>
    <mergeCell ref="R192:R197"/>
    <mergeCell ref="S192:S197"/>
    <mergeCell ref="T192:T197"/>
    <mergeCell ref="AM192:AM197"/>
    <mergeCell ref="AN192:AN197"/>
    <mergeCell ref="E192:E197"/>
    <mergeCell ref="AN180:AN185"/>
    <mergeCell ref="AO180:AO185"/>
    <mergeCell ref="O180:O185"/>
    <mergeCell ref="P180:P185"/>
    <mergeCell ref="N180:N185"/>
    <mergeCell ref="AC180:AC185"/>
    <mergeCell ref="Q180:Q185"/>
    <mergeCell ref="R180:R185"/>
    <mergeCell ref="AC186:AC191"/>
    <mergeCell ref="J186:J191"/>
    <mergeCell ref="L180:L185"/>
    <mergeCell ref="L186:L191"/>
    <mergeCell ref="M180:M185"/>
    <mergeCell ref="AR186:AR191"/>
    <mergeCell ref="A192:A197"/>
    <mergeCell ref="B192:B197"/>
    <mergeCell ref="M192:M197"/>
    <mergeCell ref="C192:C197"/>
    <mergeCell ref="D192:D197"/>
    <mergeCell ref="I192:I197"/>
    <mergeCell ref="K192:K197"/>
    <mergeCell ref="O192:O197"/>
    <mergeCell ref="P192:P197"/>
    <mergeCell ref="N192:N197"/>
    <mergeCell ref="Q192:Q197"/>
    <mergeCell ref="AM186:AM191"/>
    <mergeCell ref="AN186:AN191"/>
    <mergeCell ref="AO186:AO191"/>
    <mergeCell ref="AP186:AP191"/>
    <mergeCell ref="AQ186:AQ191"/>
    <mergeCell ref="N186:N191"/>
    <mergeCell ref="Q186:Q191"/>
    <mergeCell ref="C162:C167"/>
    <mergeCell ref="D162:D167"/>
    <mergeCell ref="I162:I167"/>
    <mergeCell ref="K162:K167"/>
    <mergeCell ref="A162:A167"/>
    <mergeCell ref="AD162:AD167"/>
    <mergeCell ref="Q162:Q167"/>
    <mergeCell ref="R162:R167"/>
    <mergeCell ref="N114:N119"/>
    <mergeCell ref="AO120:AO125"/>
    <mergeCell ref="A156:A161"/>
    <mergeCell ref="B156:B161"/>
    <mergeCell ref="M156:M161"/>
    <mergeCell ref="C156:C161"/>
    <mergeCell ref="D156:D161"/>
    <mergeCell ref="I156:I161"/>
    <mergeCell ref="K156:K161"/>
    <mergeCell ref="O156:O161"/>
    <mergeCell ref="P156:P161"/>
    <mergeCell ref="N156:N161"/>
    <mergeCell ref="AN138:AN143"/>
    <mergeCell ref="AM138:AM143"/>
    <mergeCell ref="A138:A143"/>
    <mergeCell ref="AD144:AD149"/>
    <mergeCell ref="N162:N167"/>
    <mergeCell ref="E162:E167"/>
    <mergeCell ref="F162:F167"/>
    <mergeCell ref="E132:E137"/>
    <mergeCell ref="E150:E155"/>
    <mergeCell ref="F144:F149"/>
    <mergeCell ref="AM114:AM119"/>
    <mergeCell ref="AN114:AN119"/>
    <mergeCell ref="AP174:AP179"/>
    <mergeCell ref="AQ174:AQ179"/>
    <mergeCell ref="AR174:AR179"/>
    <mergeCell ref="AC174:AC179"/>
    <mergeCell ref="R174:R179"/>
    <mergeCell ref="S174:S179"/>
    <mergeCell ref="T174:T179"/>
    <mergeCell ref="AM174:AM179"/>
    <mergeCell ref="AN174:AN179"/>
    <mergeCell ref="A174:A179"/>
    <mergeCell ref="B174:B179"/>
    <mergeCell ref="M174:M179"/>
    <mergeCell ref="C174:C179"/>
    <mergeCell ref="D174:D179"/>
    <mergeCell ref="I174:I179"/>
    <mergeCell ref="K174:K179"/>
    <mergeCell ref="O174:O179"/>
    <mergeCell ref="N174:N179"/>
    <mergeCell ref="E174:E179"/>
    <mergeCell ref="P174:P179"/>
    <mergeCell ref="AR180:AR185"/>
    <mergeCell ref="C180:C185"/>
    <mergeCell ref="D180:D185"/>
    <mergeCell ref="AP180:AP185"/>
    <mergeCell ref="AQ180:AQ185"/>
    <mergeCell ref="J174:J179"/>
    <mergeCell ref="J180:J185"/>
    <mergeCell ref="I180:I185"/>
    <mergeCell ref="K180:K185"/>
    <mergeCell ref="A180:A185"/>
    <mergeCell ref="AR168:AR173"/>
    <mergeCell ref="AP168:AP173"/>
    <mergeCell ref="AQ168:AQ173"/>
    <mergeCell ref="B162:B167"/>
    <mergeCell ref="Q174:Q179"/>
    <mergeCell ref="AD180:AD185"/>
    <mergeCell ref="AP156:AP161"/>
    <mergeCell ref="AQ156:AQ161"/>
    <mergeCell ref="AR156:AR161"/>
    <mergeCell ref="R156:R161"/>
    <mergeCell ref="S156:S161"/>
    <mergeCell ref="T156:T161"/>
    <mergeCell ref="AM156:AM161"/>
    <mergeCell ref="AN156:AN161"/>
    <mergeCell ref="AP162:AP167"/>
    <mergeCell ref="AQ162:AQ167"/>
    <mergeCell ref="AM168:AM173"/>
    <mergeCell ref="AN168:AN173"/>
    <mergeCell ref="AO168:AO173"/>
    <mergeCell ref="N168:N173"/>
    <mergeCell ref="Q168:Q173"/>
    <mergeCell ref="R168:R173"/>
    <mergeCell ref="AR162:AR167"/>
    <mergeCell ref="P168:P173"/>
    <mergeCell ref="S162:S167"/>
    <mergeCell ref="T162:T167"/>
    <mergeCell ref="AM162:AM167"/>
    <mergeCell ref="AN162:AN167"/>
    <mergeCell ref="AO162:AO167"/>
    <mergeCell ref="O162:O167"/>
    <mergeCell ref="AO150:AO155"/>
    <mergeCell ref="AP150:AP155"/>
    <mergeCell ref="AQ150:AQ155"/>
    <mergeCell ref="N150:N155"/>
    <mergeCell ref="Q150:Q155"/>
    <mergeCell ref="R150:R155"/>
    <mergeCell ref="S150:S155"/>
    <mergeCell ref="T150:T155"/>
    <mergeCell ref="AC168:AC173"/>
    <mergeCell ref="AP144:AP149"/>
    <mergeCell ref="AQ144:AQ149"/>
    <mergeCell ref="AR144:AR149"/>
    <mergeCell ref="E138:E143"/>
    <mergeCell ref="F138:F143"/>
    <mergeCell ref="A132:A137"/>
    <mergeCell ref="B132:B137"/>
    <mergeCell ref="M132:M137"/>
    <mergeCell ref="C132:C137"/>
    <mergeCell ref="D132:D137"/>
    <mergeCell ref="I132:I137"/>
    <mergeCell ref="K132:K137"/>
    <mergeCell ref="O132:O137"/>
    <mergeCell ref="P132:P137"/>
    <mergeCell ref="AR132:AR137"/>
    <mergeCell ref="Q144:Q149"/>
    <mergeCell ref="R144:R149"/>
    <mergeCell ref="C144:C149"/>
    <mergeCell ref="D144:D149"/>
    <mergeCell ref="I144:I149"/>
    <mergeCell ref="K144:K149"/>
    <mergeCell ref="A144:A149"/>
    <mergeCell ref="B144:B149"/>
    <mergeCell ref="M144:M149"/>
    <mergeCell ref="E144:E149"/>
    <mergeCell ref="AD132:AD137"/>
    <mergeCell ref="AR126:AR131"/>
    <mergeCell ref="R126:R131"/>
    <mergeCell ref="S126:S131"/>
    <mergeCell ref="T126:T131"/>
    <mergeCell ref="AM126:AM131"/>
    <mergeCell ref="AN126:AN131"/>
    <mergeCell ref="AM132:AM137"/>
    <mergeCell ref="AN132:AN137"/>
    <mergeCell ref="AO132:AO137"/>
    <mergeCell ref="N132:N137"/>
    <mergeCell ref="Q132:Q137"/>
    <mergeCell ref="R132:R137"/>
    <mergeCell ref="S132:S137"/>
    <mergeCell ref="T132:T137"/>
    <mergeCell ref="AO126:AO131"/>
    <mergeCell ref="AQ120:AQ125"/>
    <mergeCell ref="N120:N125"/>
    <mergeCell ref="Q120:Q125"/>
    <mergeCell ref="T120:T125"/>
    <mergeCell ref="AP126:AP131"/>
    <mergeCell ref="AQ126:AQ131"/>
    <mergeCell ref="Q126:Q131"/>
    <mergeCell ref="AD126:AD131"/>
    <mergeCell ref="AM120:AM125"/>
    <mergeCell ref="AD120:AD125"/>
    <mergeCell ref="L120:L125"/>
    <mergeCell ref="F120:F125"/>
    <mergeCell ref="E120:E125"/>
    <mergeCell ref="H120:H125"/>
    <mergeCell ref="H126:H131"/>
    <mergeCell ref="L132:L137"/>
    <mergeCell ref="AP132:AP137"/>
    <mergeCell ref="AQ132:AQ137"/>
    <mergeCell ref="AO138:AO143"/>
    <mergeCell ref="AP138:AP143"/>
    <mergeCell ref="AQ138:AQ143"/>
    <mergeCell ref="AN120:AN125"/>
    <mergeCell ref="J120:J125"/>
    <mergeCell ref="J126:J131"/>
    <mergeCell ref="R120:R125"/>
    <mergeCell ref="S120:S125"/>
    <mergeCell ref="Q114:Q119"/>
    <mergeCell ref="R114:R119"/>
    <mergeCell ref="I114:I119"/>
    <mergeCell ref="K114:K119"/>
    <mergeCell ref="M114:M119"/>
    <mergeCell ref="L114:L119"/>
    <mergeCell ref="AP114:AP119"/>
    <mergeCell ref="AD114:AD119"/>
    <mergeCell ref="AO114:AO119"/>
    <mergeCell ref="K66:K71"/>
    <mergeCell ref="O66:O71"/>
    <mergeCell ref="L66:L71"/>
    <mergeCell ref="E72:E77"/>
    <mergeCell ref="J60:J65"/>
    <mergeCell ref="J66:J71"/>
    <mergeCell ref="J72:J77"/>
    <mergeCell ref="F78:F83"/>
    <mergeCell ref="P84:P89"/>
    <mergeCell ref="N84:N89"/>
    <mergeCell ref="E84:E89"/>
    <mergeCell ref="E96:E101"/>
    <mergeCell ref="E102:E107"/>
    <mergeCell ref="F96:F101"/>
    <mergeCell ref="F102:F107"/>
    <mergeCell ref="O78:O83"/>
    <mergeCell ref="P78:P83"/>
    <mergeCell ref="I66:I71"/>
    <mergeCell ref="P66:P71"/>
    <mergeCell ref="I78:I83"/>
    <mergeCell ref="K78:K83"/>
    <mergeCell ref="H108:H113"/>
    <mergeCell ref="H114:H119"/>
    <mergeCell ref="B96:B101"/>
    <mergeCell ref="M96:M101"/>
    <mergeCell ref="M102:M107"/>
    <mergeCell ref="C102:C107"/>
    <mergeCell ref="D102:D107"/>
    <mergeCell ref="AQ108:AQ113"/>
    <mergeCell ref="AR108:AR113"/>
    <mergeCell ref="AC108:AC113"/>
    <mergeCell ref="R108:R113"/>
    <mergeCell ref="S108:S113"/>
    <mergeCell ref="T108:T113"/>
    <mergeCell ref="AM108:AM113"/>
    <mergeCell ref="AN108:AN113"/>
    <mergeCell ref="AO102:AO107"/>
    <mergeCell ref="AD96:AD101"/>
    <mergeCell ref="L96:L101"/>
    <mergeCell ref="S96:S101"/>
    <mergeCell ref="T96:T101"/>
    <mergeCell ref="P96:P101"/>
    <mergeCell ref="AP108:AP113"/>
    <mergeCell ref="AO108:AO113"/>
    <mergeCell ref="AN102:AN107"/>
    <mergeCell ref="N102:N107"/>
    <mergeCell ref="Q102:Q107"/>
    <mergeCell ref="R102:R107"/>
    <mergeCell ref="S102:S107"/>
    <mergeCell ref="T102:T107"/>
    <mergeCell ref="AD102:AD107"/>
    <mergeCell ref="L102:L107"/>
    <mergeCell ref="R96:R101"/>
    <mergeCell ref="AR96:AR101"/>
    <mergeCell ref="AR102:AR107"/>
    <mergeCell ref="A102:A107"/>
    <mergeCell ref="B102:B107"/>
    <mergeCell ref="I102:I107"/>
    <mergeCell ref="K102:K107"/>
    <mergeCell ref="O102:O107"/>
    <mergeCell ref="P102:P107"/>
    <mergeCell ref="T114:T119"/>
    <mergeCell ref="O114:O119"/>
    <mergeCell ref="P114:P119"/>
    <mergeCell ref="O96:O101"/>
    <mergeCell ref="A108:A113"/>
    <mergeCell ref="B108:B113"/>
    <mergeCell ref="M108:M113"/>
    <mergeCell ref="C108:C113"/>
    <mergeCell ref="D108:D113"/>
    <mergeCell ref="I108:I113"/>
    <mergeCell ref="K108:K113"/>
    <mergeCell ref="O108:O113"/>
    <mergeCell ref="P108:P113"/>
    <mergeCell ref="N108:N113"/>
    <mergeCell ref="Q108:Q113"/>
    <mergeCell ref="E108:E113"/>
    <mergeCell ref="F108:F113"/>
    <mergeCell ref="J96:J101"/>
    <mergeCell ref="J102:J107"/>
    <mergeCell ref="J108:J113"/>
    <mergeCell ref="J114:J119"/>
    <mergeCell ref="E114:E119"/>
    <mergeCell ref="B114:B119"/>
    <mergeCell ref="A114:A119"/>
    <mergeCell ref="D114:D119"/>
    <mergeCell ref="C114:C119"/>
    <mergeCell ref="AP102:AP107"/>
    <mergeCell ref="AQ102:AQ107"/>
    <mergeCell ref="N78:N83"/>
    <mergeCell ref="Q78:Q83"/>
    <mergeCell ref="AD108:AD113"/>
    <mergeCell ref="L108:L113"/>
    <mergeCell ref="AM102:AM107"/>
    <mergeCell ref="Q84:Q89"/>
    <mergeCell ref="A96:A101"/>
    <mergeCell ref="J18:J23"/>
    <mergeCell ref="E18:E23"/>
    <mergeCell ref="AR90:AR95"/>
    <mergeCell ref="AP90:AP95"/>
    <mergeCell ref="AM90:AM95"/>
    <mergeCell ref="AN90:AN95"/>
    <mergeCell ref="AO90:AO95"/>
    <mergeCell ref="AQ90:AQ95"/>
    <mergeCell ref="N90:N95"/>
    <mergeCell ref="Q90:Q95"/>
    <mergeCell ref="R90:R95"/>
    <mergeCell ref="S90:S95"/>
    <mergeCell ref="C96:C101"/>
    <mergeCell ref="D96:D101"/>
    <mergeCell ref="I96:I101"/>
    <mergeCell ref="K96:K101"/>
    <mergeCell ref="P90:P95"/>
    <mergeCell ref="J90:J95"/>
    <mergeCell ref="A90:A95"/>
    <mergeCell ref="B90:B95"/>
    <mergeCell ref="M90:M95"/>
    <mergeCell ref="C90:C95"/>
    <mergeCell ref="AP96:AP101"/>
    <mergeCell ref="AQ96:AQ101"/>
    <mergeCell ref="Q96:Q101"/>
    <mergeCell ref="AD78:AD83"/>
    <mergeCell ref="AD84:AD89"/>
    <mergeCell ref="AM96:AM101"/>
    <mergeCell ref="AN96:AN101"/>
    <mergeCell ref="AO96:AO101"/>
    <mergeCell ref="L78:L83"/>
    <mergeCell ref="L84:L89"/>
    <mergeCell ref="F84:F89"/>
    <mergeCell ref="T84:T89"/>
    <mergeCell ref="A84:A89"/>
    <mergeCell ref="B84:B89"/>
    <mergeCell ref="M84:M89"/>
    <mergeCell ref="J78:J83"/>
    <mergeCell ref="J84:J89"/>
    <mergeCell ref="C84:C89"/>
    <mergeCell ref="D84:D89"/>
    <mergeCell ref="I84:I89"/>
    <mergeCell ref="K84:K89"/>
    <mergeCell ref="E78:E83"/>
    <mergeCell ref="K90:K95"/>
    <mergeCell ref="O90:O95"/>
    <mergeCell ref="D90:D95"/>
    <mergeCell ref="I90:I95"/>
    <mergeCell ref="A78:A83"/>
    <mergeCell ref="B78:B83"/>
    <mergeCell ref="M78:M83"/>
    <mergeCell ref="C78:C83"/>
    <mergeCell ref="D78:D83"/>
    <mergeCell ref="AD90:AD95"/>
    <mergeCell ref="L90:L95"/>
    <mergeCell ref="T90:T95"/>
    <mergeCell ref="E90:E95"/>
    <mergeCell ref="F90:F95"/>
    <mergeCell ref="AO78:AO83"/>
    <mergeCell ref="O84:O89"/>
    <mergeCell ref="AR72:AR77"/>
    <mergeCell ref="R72:R77"/>
    <mergeCell ref="S72:S77"/>
    <mergeCell ref="T72:T77"/>
    <mergeCell ref="AM72:AM77"/>
    <mergeCell ref="AN72:AN77"/>
    <mergeCell ref="AD72:AD77"/>
    <mergeCell ref="L72:L77"/>
    <mergeCell ref="AR78:AR83"/>
    <mergeCell ref="AC78:AC83"/>
    <mergeCell ref="R78:R83"/>
    <mergeCell ref="S78:S83"/>
    <mergeCell ref="T78:T83"/>
    <mergeCell ref="AM78:AM83"/>
    <mergeCell ref="AM84:AM89"/>
    <mergeCell ref="AN84:AN89"/>
    <mergeCell ref="AO84:AO89"/>
    <mergeCell ref="AP78:AP83"/>
    <mergeCell ref="AQ78:AQ83"/>
    <mergeCell ref="AP84:AP89"/>
    <mergeCell ref="AQ84:AQ89"/>
    <mergeCell ref="AO72:AO77"/>
    <mergeCell ref="AP72:AP77"/>
    <mergeCell ref="R84:R89"/>
    <mergeCell ref="AR66:AR71"/>
    <mergeCell ref="AP66:AP71"/>
    <mergeCell ref="AR84:AR89"/>
    <mergeCell ref="A72:A77"/>
    <mergeCell ref="B72:B77"/>
    <mergeCell ref="M72:M77"/>
    <mergeCell ref="C72:C77"/>
    <mergeCell ref="D72:D77"/>
    <mergeCell ref="I72:I77"/>
    <mergeCell ref="K72:K77"/>
    <mergeCell ref="O72:O77"/>
    <mergeCell ref="P72:P77"/>
    <mergeCell ref="N72:N77"/>
    <mergeCell ref="Q72:Q77"/>
    <mergeCell ref="AM66:AM71"/>
    <mergeCell ref="AN66:AN71"/>
    <mergeCell ref="AO66:AO71"/>
    <mergeCell ref="AC66:AC71"/>
    <mergeCell ref="AC72:AC77"/>
    <mergeCell ref="AQ66:AQ71"/>
    <mergeCell ref="N66:N71"/>
    <mergeCell ref="Q66:Q71"/>
    <mergeCell ref="R66:R71"/>
    <mergeCell ref="S66:S71"/>
    <mergeCell ref="T66:T71"/>
    <mergeCell ref="A66:A71"/>
    <mergeCell ref="B66:B71"/>
    <mergeCell ref="M66:M71"/>
    <mergeCell ref="C66:C71"/>
    <mergeCell ref="D66:D71"/>
    <mergeCell ref="S84:S89"/>
    <mergeCell ref="AN78:AN83"/>
    <mergeCell ref="A54:A59"/>
    <mergeCell ref="B54:B59"/>
    <mergeCell ref="M54:M59"/>
    <mergeCell ref="C54:C59"/>
    <mergeCell ref="D54:D59"/>
    <mergeCell ref="I54:I59"/>
    <mergeCell ref="K54:K59"/>
    <mergeCell ref="O54:O59"/>
    <mergeCell ref="P54:P59"/>
    <mergeCell ref="N54:N59"/>
    <mergeCell ref="Q54:Q59"/>
    <mergeCell ref="L60:L65"/>
    <mergeCell ref="S60:S65"/>
    <mergeCell ref="T60:T65"/>
    <mergeCell ref="AM60:AM65"/>
    <mergeCell ref="AN60:AN65"/>
    <mergeCell ref="O60:O65"/>
    <mergeCell ref="P60:P65"/>
    <mergeCell ref="N60:N65"/>
    <mergeCell ref="Q60:Q65"/>
    <mergeCell ref="R60:R65"/>
    <mergeCell ref="C60:C65"/>
    <mergeCell ref="D60:D65"/>
    <mergeCell ref="I60:I65"/>
    <mergeCell ref="K60:K65"/>
    <mergeCell ref="A60:A65"/>
    <mergeCell ref="B60:B65"/>
    <mergeCell ref="M60:M65"/>
    <mergeCell ref="E60:E65"/>
    <mergeCell ref="F60:F65"/>
    <mergeCell ref="A42:A47"/>
    <mergeCell ref="B42:B47"/>
    <mergeCell ref="N48:N53"/>
    <mergeCell ref="Q48:Q53"/>
    <mergeCell ref="R48:R53"/>
    <mergeCell ref="S48:S53"/>
    <mergeCell ref="A36:A41"/>
    <mergeCell ref="B36:B41"/>
    <mergeCell ref="M36:M41"/>
    <mergeCell ref="AM48:AM53"/>
    <mergeCell ref="AN48:AN53"/>
    <mergeCell ref="C36:C41"/>
    <mergeCell ref="R54:R59"/>
    <mergeCell ref="S54:S59"/>
    <mergeCell ref="T54:T59"/>
    <mergeCell ref="AM54:AM59"/>
    <mergeCell ref="AN54:AN59"/>
    <mergeCell ref="A48:A53"/>
    <mergeCell ref="AM42:AM47"/>
    <mergeCell ref="N42:N47"/>
    <mergeCell ref="Q42:Q47"/>
    <mergeCell ref="R42:R47"/>
    <mergeCell ref="AN36:AN41"/>
    <mergeCell ref="E36:E41"/>
    <mergeCell ref="E42:E47"/>
    <mergeCell ref="F42:F47"/>
    <mergeCell ref="F48:F53"/>
    <mergeCell ref="F54:F59"/>
    <mergeCell ref="J36:J41"/>
    <mergeCell ref="J42:J47"/>
    <mergeCell ref="J48:J53"/>
    <mergeCell ref="J54:J59"/>
    <mergeCell ref="B48:B53"/>
    <mergeCell ref="M48:M53"/>
    <mergeCell ref="C48:C53"/>
    <mergeCell ref="D48:D53"/>
    <mergeCell ref="I48:I53"/>
    <mergeCell ref="K48:K53"/>
    <mergeCell ref="O48:O53"/>
    <mergeCell ref="P48:P53"/>
    <mergeCell ref="S42:S47"/>
    <mergeCell ref="T42:T47"/>
    <mergeCell ref="C42:C47"/>
    <mergeCell ref="K42:K47"/>
    <mergeCell ref="AD30:AD35"/>
    <mergeCell ref="T30:T35"/>
    <mergeCell ref="AP30:AP35"/>
    <mergeCell ref="T48:T53"/>
    <mergeCell ref="D24:D29"/>
    <mergeCell ref="T24:T29"/>
    <mergeCell ref="J24:J29"/>
    <mergeCell ref="E24:E29"/>
    <mergeCell ref="E30:E35"/>
    <mergeCell ref="F30:F35"/>
    <mergeCell ref="J30:J35"/>
    <mergeCell ref="I36:I41"/>
    <mergeCell ref="K36:K41"/>
    <mergeCell ref="D42:D47"/>
    <mergeCell ref="I42:I47"/>
    <mergeCell ref="M42:M47"/>
    <mergeCell ref="S36:S41"/>
    <mergeCell ref="D30:D35"/>
    <mergeCell ref="P36:P41"/>
    <mergeCell ref="D18:D23"/>
    <mergeCell ref="AP18:AP23"/>
    <mergeCell ref="N18:N23"/>
    <mergeCell ref="Q18:Q23"/>
    <mergeCell ref="R18:R23"/>
    <mergeCell ref="S18:S23"/>
    <mergeCell ref="AM24:AM29"/>
    <mergeCell ref="D36:D41"/>
    <mergeCell ref="Q6:Q11"/>
    <mergeCell ref="AR18:AR23"/>
    <mergeCell ref="AR24:AR29"/>
    <mergeCell ref="R6:R11"/>
    <mergeCell ref="S6:S11"/>
    <mergeCell ref="J12:J17"/>
    <mergeCell ref="AP36:AP41"/>
    <mergeCell ref="AD36:AD41"/>
    <mergeCell ref="T36:T41"/>
    <mergeCell ref="AO30:AO35"/>
    <mergeCell ref="AM30:AM35"/>
    <mergeCell ref="O36:O41"/>
    <mergeCell ref="N36:N41"/>
    <mergeCell ref="Q36:Q41"/>
    <mergeCell ref="R36:R41"/>
    <mergeCell ref="AO18:AO23"/>
    <mergeCell ref="T18:T23"/>
    <mergeCell ref="N12:N17"/>
    <mergeCell ref="P18:P23"/>
    <mergeCell ref="Q24:Q29"/>
    <mergeCell ref="M30:M35"/>
    <mergeCell ref="S30:S35"/>
    <mergeCell ref="T6:T11"/>
    <mergeCell ref="AM18:AM23"/>
    <mergeCell ref="O12:O17"/>
    <mergeCell ref="P12:P17"/>
    <mergeCell ref="J6:J11"/>
    <mergeCell ref="AQ18:AQ23"/>
    <mergeCell ref="AN24:AN29"/>
    <mergeCell ref="AP24:AP29"/>
    <mergeCell ref="AN18:AN23"/>
    <mergeCell ref="AO24:AO29"/>
    <mergeCell ref="AR48:AR53"/>
    <mergeCell ref="AP48:AP53"/>
    <mergeCell ref="AQ48:AQ53"/>
    <mergeCell ref="AN42:AN47"/>
    <mergeCell ref="AO42:AO47"/>
    <mergeCell ref="AO48:AO53"/>
    <mergeCell ref="AP42:AP47"/>
    <mergeCell ref="AQ42:AQ47"/>
    <mergeCell ref="AR42:AR47"/>
    <mergeCell ref="R24:R29"/>
    <mergeCell ref="S24:S29"/>
    <mergeCell ref="A30:A35"/>
    <mergeCell ref="A24:A29"/>
    <mergeCell ref="B24:B29"/>
    <mergeCell ref="M24:M29"/>
    <mergeCell ref="C24:C29"/>
    <mergeCell ref="I24:I29"/>
    <mergeCell ref="O30:O35"/>
    <mergeCell ref="P30:P35"/>
    <mergeCell ref="N30:N35"/>
    <mergeCell ref="Q30:Q35"/>
    <mergeCell ref="R30:R35"/>
    <mergeCell ref="I30:I35"/>
    <mergeCell ref="K30:K35"/>
    <mergeCell ref="C30:C35"/>
    <mergeCell ref="B30:B35"/>
    <mergeCell ref="P24:P29"/>
    <mergeCell ref="N24:N29"/>
    <mergeCell ref="K24:K29"/>
    <mergeCell ref="O24:O29"/>
    <mergeCell ref="A18:A23"/>
    <mergeCell ref="B18:B23"/>
    <mergeCell ref="M18:M23"/>
    <mergeCell ref="C18:C23"/>
    <mergeCell ref="I18:I23"/>
    <mergeCell ref="K18:K23"/>
    <mergeCell ref="O18:O23"/>
    <mergeCell ref="M6:M11"/>
    <mergeCell ref="C6:C11"/>
    <mergeCell ref="D6:D11"/>
    <mergeCell ref="I6:I11"/>
    <mergeCell ref="AO12:AO17"/>
    <mergeCell ref="AQ12:AQ17"/>
    <mergeCell ref="N6:N11"/>
    <mergeCell ref="AP6:AP11"/>
    <mergeCell ref="AN12:AN17"/>
    <mergeCell ref="AP12:AP17"/>
    <mergeCell ref="E6:E11"/>
    <mergeCell ref="E12:E17"/>
    <mergeCell ref="A6:A11"/>
    <mergeCell ref="AM6:AM11"/>
    <mergeCell ref="AO6:AO11"/>
    <mergeCell ref="AN6:AN11"/>
    <mergeCell ref="AD18:AD23"/>
    <mergeCell ref="B6:B11"/>
    <mergeCell ref="A12:A17"/>
    <mergeCell ref="B12:B17"/>
    <mergeCell ref="M12:M17"/>
    <mergeCell ref="C12:C17"/>
    <mergeCell ref="D12:D17"/>
    <mergeCell ref="I12:I17"/>
    <mergeCell ref="K12:K17"/>
    <mergeCell ref="AH3:AR4"/>
    <mergeCell ref="AD150:AD155"/>
    <mergeCell ref="Y4:AB4"/>
    <mergeCell ref="AD6:AD11"/>
    <mergeCell ref="AD12:AD17"/>
    <mergeCell ref="AQ6:AQ11"/>
    <mergeCell ref="AM36:AM41"/>
    <mergeCell ref="AQ24:AQ29"/>
    <mergeCell ref="AO54:AO59"/>
    <mergeCell ref="AP54:AP59"/>
    <mergeCell ref="AQ54:AQ59"/>
    <mergeCell ref="AD66:AD71"/>
    <mergeCell ref="AC60:AC65"/>
    <mergeCell ref="AQ114:AQ119"/>
    <mergeCell ref="AR114:AR119"/>
    <mergeCell ref="AR54:AR59"/>
    <mergeCell ref="AC54:AC59"/>
    <mergeCell ref="AP60:AP65"/>
    <mergeCell ref="AQ60:AQ65"/>
    <mergeCell ref="AR60:AR65"/>
    <mergeCell ref="AO60:AO65"/>
    <mergeCell ref="AR30:AR35"/>
    <mergeCell ref="AQ30:AQ35"/>
    <mergeCell ref="AR6:AR11"/>
    <mergeCell ref="AR12:AR17"/>
    <mergeCell ref="AM12:AM17"/>
    <mergeCell ref="AR36:AR41"/>
    <mergeCell ref="AO36:AO41"/>
    <mergeCell ref="AQ36:AQ41"/>
    <mergeCell ref="AN30:AN35"/>
    <mergeCell ref="AQ72:AQ77"/>
    <mergeCell ref="AD60:AD65"/>
    <mergeCell ref="AP270:AP275"/>
    <mergeCell ref="AQ270:AQ275"/>
    <mergeCell ref="AR270:AR275"/>
    <mergeCell ref="A264:A269"/>
    <mergeCell ref="B264:B269"/>
    <mergeCell ref="M264:M269"/>
    <mergeCell ref="C264:C269"/>
    <mergeCell ref="AN258:AN263"/>
    <mergeCell ref="AO258:AO263"/>
    <mergeCell ref="AP258:AP263"/>
    <mergeCell ref="AQ258:AQ263"/>
    <mergeCell ref="AR258:AR263"/>
    <mergeCell ref="K6:K11"/>
    <mergeCell ref="O6:O11"/>
    <mergeCell ref="P6:P11"/>
    <mergeCell ref="AP252:AP257"/>
    <mergeCell ref="AQ252:AQ257"/>
    <mergeCell ref="AR252:AR257"/>
    <mergeCell ref="AC252:AC257"/>
    <mergeCell ref="AD252:AD257"/>
    <mergeCell ref="L6:L11"/>
    <mergeCell ref="L12:L17"/>
    <mergeCell ref="L18:L23"/>
    <mergeCell ref="L24:L29"/>
    <mergeCell ref="L36:L41"/>
    <mergeCell ref="L30:L35"/>
    <mergeCell ref="L42:L47"/>
    <mergeCell ref="L48:L53"/>
    <mergeCell ref="L54:L59"/>
    <mergeCell ref="AD138:AD143"/>
    <mergeCell ref="L162:L167"/>
    <mergeCell ref="AD24:AD29"/>
    <mergeCell ref="AC264:AC269"/>
    <mergeCell ref="AD264:AD269"/>
    <mergeCell ref="AM252:AM257"/>
    <mergeCell ref="K252:K257"/>
    <mergeCell ref="I258:I263"/>
    <mergeCell ref="K258:K263"/>
    <mergeCell ref="O258:O263"/>
    <mergeCell ref="P258:P263"/>
    <mergeCell ref="N258:N263"/>
    <mergeCell ref="Q258:Q263"/>
    <mergeCell ref="R258:R263"/>
    <mergeCell ref="S258:S263"/>
    <mergeCell ref="T258:T263"/>
    <mergeCell ref="J258:J263"/>
    <mergeCell ref="O252:O257"/>
    <mergeCell ref="P252:P257"/>
    <mergeCell ref="N252:N257"/>
    <mergeCell ref="Q252:Q257"/>
    <mergeCell ref="J264:J269"/>
    <mergeCell ref="AM258:AM263"/>
    <mergeCell ref="AC258:AC263"/>
    <mergeCell ref="AD258:AD263"/>
    <mergeCell ref="AR276:AR281"/>
    <mergeCell ref="D264:D269"/>
    <mergeCell ref="I264:I269"/>
    <mergeCell ref="AM264:AM269"/>
    <mergeCell ref="AN264:AN269"/>
    <mergeCell ref="AO264:AO269"/>
    <mergeCell ref="AP264:AP269"/>
    <mergeCell ref="AQ264:AQ269"/>
    <mergeCell ref="AR264:AR269"/>
    <mergeCell ref="A270:A275"/>
    <mergeCell ref="B270:B275"/>
    <mergeCell ref="M270:M275"/>
    <mergeCell ref="C270:C275"/>
    <mergeCell ref="D270:D275"/>
    <mergeCell ref="I270:I275"/>
    <mergeCell ref="K270:K275"/>
    <mergeCell ref="O270:O275"/>
    <mergeCell ref="P270:P275"/>
    <mergeCell ref="N270:N275"/>
    <mergeCell ref="Q270:Q275"/>
    <mergeCell ref="R270:R275"/>
    <mergeCell ref="S270:S275"/>
    <mergeCell ref="T270:T275"/>
    <mergeCell ref="AC270:AC275"/>
    <mergeCell ref="AD270:AD275"/>
    <mergeCell ref="AM270:AM275"/>
    <mergeCell ref="AN270:AN275"/>
    <mergeCell ref="AO270:AO275"/>
    <mergeCell ref="A276:A281"/>
    <mergeCell ref="B276:B281"/>
    <mergeCell ref="AC276:AC281"/>
    <mergeCell ref="AD276:AD281"/>
    <mergeCell ref="A120:A125"/>
    <mergeCell ref="B120:B125"/>
    <mergeCell ref="M120:M125"/>
    <mergeCell ref="C120:C125"/>
    <mergeCell ref="D120:D125"/>
    <mergeCell ref="I120:I125"/>
    <mergeCell ref="K120:K125"/>
    <mergeCell ref="O120:O125"/>
    <mergeCell ref="P120:P125"/>
    <mergeCell ref="B180:B185"/>
    <mergeCell ref="J132:J137"/>
    <mergeCell ref="J138:J143"/>
    <mergeCell ref="J144:J149"/>
    <mergeCell ref="J150:J155"/>
    <mergeCell ref="J156:J161"/>
    <mergeCell ref="J162:J167"/>
    <mergeCell ref="L138:L143"/>
    <mergeCell ref="L144:L149"/>
    <mergeCell ref="A126:A131"/>
    <mergeCell ref="B126:B131"/>
    <mergeCell ref="M126:M131"/>
    <mergeCell ref="C126:C131"/>
    <mergeCell ref="D126:D131"/>
    <mergeCell ref="I126:I131"/>
    <mergeCell ref="K126:K131"/>
    <mergeCell ref="O126:O131"/>
    <mergeCell ref="P126:P131"/>
    <mergeCell ref="N126:N131"/>
    <mergeCell ref="I150:I155"/>
    <mergeCell ref="L126:L131"/>
    <mergeCell ref="E126:E131"/>
    <mergeCell ref="F126:F131"/>
    <mergeCell ref="AM276:AM281"/>
    <mergeCell ref="L276:L281"/>
    <mergeCell ref="E276:E281"/>
    <mergeCell ref="E282:E287"/>
    <mergeCell ref="AN276:AN281"/>
    <mergeCell ref="AO276:AO281"/>
    <mergeCell ref="AD282:AD287"/>
    <mergeCell ref="AC282:AC287"/>
    <mergeCell ref="N282:N287"/>
    <mergeCell ref="F132:F137"/>
    <mergeCell ref="E180:E185"/>
    <mergeCell ref="F180:F185"/>
    <mergeCell ref="E186:E191"/>
    <mergeCell ref="F186:F191"/>
    <mergeCell ref="F192:F197"/>
    <mergeCell ref="AD234:AD239"/>
    <mergeCell ref="AC234:AC239"/>
    <mergeCell ref="N234:N239"/>
    <mergeCell ref="M276:M281"/>
    <mergeCell ref="K150:K155"/>
    <mergeCell ref="O150:O155"/>
    <mergeCell ref="P150:P155"/>
    <mergeCell ref="L150:L155"/>
    <mergeCell ref="F150:F155"/>
    <mergeCell ref="AO174:AO179"/>
    <mergeCell ref="O186:O191"/>
    <mergeCell ref="P186:P191"/>
    <mergeCell ref="S180:S185"/>
    <mergeCell ref="T180:T185"/>
    <mergeCell ref="AM180:AM185"/>
    <mergeCell ref="J192:J197"/>
    <mergeCell ref="J198:J203"/>
    <mergeCell ref="AR294:AR299"/>
    <mergeCell ref="AR282:AR287"/>
    <mergeCell ref="R294:R299"/>
    <mergeCell ref="S294:S299"/>
    <mergeCell ref="T294:T299"/>
    <mergeCell ref="AQ282:AQ287"/>
    <mergeCell ref="AP282:AP287"/>
    <mergeCell ref="AO294:AO299"/>
    <mergeCell ref="AN294:AN299"/>
    <mergeCell ref="AM294:AM299"/>
    <mergeCell ref="AD294:AD299"/>
    <mergeCell ref="AC294:AC299"/>
    <mergeCell ref="AC288:AC293"/>
    <mergeCell ref="A282:A287"/>
    <mergeCell ref="B282:B287"/>
    <mergeCell ref="M282:M287"/>
    <mergeCell ref="C282:C287"/>
    <mergeCell ref="D282:D287"/>
    <mergeCell ref="I282:I287"/>
    <mergeCell ref="AO282:AO287"/>
    <mergeCell ref="K282:K287"/>
    <mergeCell ref="O282:O287"/>
    <mergeCell ref="Q282:Q287"/>
    <mergeCell ref="R282:R287"/>
    <mergeCell ref="S282:S287"/>
    <mergeCell ref="T282:T287"/>
    <mergeCell ref="L294:L299"/>
    <mergeCell ref="K294:K299"/>
    <mergeCell ref="O294:O299"/>
    <mergeCell ref="P294:P299"/>
    <mergeCell ref="R288:R293"/>
    <mergeCell ref="S288:S293"/>
    <mergeCell ref="A300:A305"/>
    <mergeCell ref="B300:B305"/>
    <mergeCell ref="M300:M305"/>
    <mergeCell ref="C300:C305"/>
    <mergeCell ref="D300:D305"/>
    <mergeCell ref="I300:I305"/>
    <mergeCell ref="K300:K305"/>
    <mergeCell ref="O300:O305"/>
    <mergeCell ref="P300:P305"/>
    <mergeCell ref="N300:N305"/>
    <mergeCell ref="Q300:Q305"/>
    <mergeCell ref="R300:R305"/>
    <mergeCell ref="S300:S305"/>
    <mergeCell ref="T300:T305"/>
    <mergeCell ref="AC300:AC305"/>
    <mergeCell ref="AD300:AD305"/>
    <mergeCell ref="AM300:AM305"/>
    <mergeCell ref="A288:A293"/>
    <mergeCell ref="B288:B293"/>
    <mergeCell ref="M288:M293"/>
    <mergeCell ref="C288:C293"/>
    <mergeCell ref="D288:D293"/>
    <mergeCell ref="AN300:AN305"/>
    <mergeCell ref="AO300:AO305"/>
    <mergeCell ref="AP300:AP305"/>
    <mergeCell ref="AQ300:AQ305"/>
    <mergeCell ref="AR300:AR305"/>
    <mergeCell ref="A294:A299"/>
    <mergeCell ref="B294:B299"/>
    <mergeCell ref="A306:A311"/>
    <mergeCell ref="B306:B311"/>
    <mergeCell ref="M306:M311"/>
    <mergeCell ref="C306:C311"/>
    <mergeCell ref="D306:D311"/>
    <mergeCell ref="I306:I311"/>
    <mergeCell ref="K306:K311"/>
    <mergeCell ref="O306:O311"/>
    <mergeCell ref="P306:P311"/>
    <mergeCell ref="N306:N311"/>
    <mergeCell ref="Q306:Q311"/>
    <mergeCell ref="R306:R311"/>
    <mergeCell ref="S306:S311"/>
    <mergeCell ref="T306:T311"/>
    <mergeCell ref="AC306:AC311"/>
    <mergeCell ref="AD306:AD311"/>
    <mergeCell ref="AM306:AM311"/>
    <mergeCell ref="L306:L311"/>
    <mergeCell ref="N294:N299"/>
    <mergeCell ref="Q294:Q299"/>
    <mergeCell ref="C294:C299"/>
    <mergeCell ref="AP312:AP317"/>
    <mergeCell ref="AQ312:AQ317"/>
    <mergeCell ref="AR312:AR317"/>
    <mergeCell ref="A318:A323"/>
    <mergeCell ref="B318:B323"/>
    <mergeCell ref="M318:M323"/>
    <mergeCell ref="C318:C323"/>
    <mergeCell ref="D318:D323"/>
    <mergeCell ref="I318:I323"/>
    <mergeCell ref="K318:K323"/>
    <mergeCell ref="O318:O323"/>
    <mergeCell ref="P318:P323"/>
    <mergeCell ref="N318:N323"/>
    <mergeCell ref="Q318:Q323"/>
    <mergeCell ref="R318:R323"/>
    <mergeCell ref="S318:S323"/>
    <mergeCell ref="T318:T323"/>
    <mergeCell ref="AC318:AC323"/>
    <mergeCell ref="AD318:AD323"/>
    <mergeCell ref="AM318:AM323"/>
    <mergeCell ref="AN318:AN323"/>
    <mergeCell ref="AO318:AO323"/>
    <mergeCell ref="AP318:AP323"/>
    <mergeCell ref="AQ318:AQ323"/>
    <mergeCell ref="AR318:AR323"/>
    <mergeCell ref="A312:A317"/>
    <mergeCell ref="AO312:AO317"/>
    <mergeCell ref="AN312:AN317"/>
    <mergeCell ref="AM312:AM317"/>
    <mergeCell ref="AD312:AD317"/>
    <mergeCell ref="AC312:AC317"/>
    <mergeCell ref="C324:C329"/>
    <mergeCell ref="D324:D329"/>
    <mergeCell ref="I324:I329"/>
    <mergeCell ref="B312:B317"/>
    <mergeCell ref="M312:M317"/>
    <mergeCell ref="C312:C317"/>
    <mergeCell ref="D312:D317"/>
    <mergeCell ref="I312:I317"/>
    <mergeCell ref="F312:F317"/>
    <mergeCell ref="O324:O329"/>
    <mergeCell ref="P324:P329"/>
    <mergeCell ref="Q324:Q329"/>
    <mergeCell ref="R324:R329"/>
    <mergeCell ref="S324:S329"/>
    <mergeCell ref="T324:T329"/>
    <mergeCell ref="O312:O317"/>
    <mergeCell ref="P312:P317"/>
    <mergeCell ref="Q312:Q317"/>
    <mergeCell ref="R312:R317"/>
    <mergeCell ref="S312:S317"/>
    <mergeCell ref="T312:T317"/>
    <mergeCell ref="J312:J317"/>
    <mergeCell ref="J318:J323"/>
    <mergeCell ref="J324:J329"/>
    <mergeCell ref="L312:L317"/>
    <mergeCell ref="K312:K317"/>
    <mergeCell ref="A336:A341"/>
    <mergeCell ref="B336:B341"/>
    <mergeCell ref="M336:M341"/>
    <mergeCell ref="C336:C341"/>
    <mergeCell ref="D336:D341"/>
    <mergeCell ref="AP324:AP329"/>
    <mergeCell ref="AQ324:AQ329"/>
    <mergeCell ref="AR324:AR329"/>
    <mergeCell ref="A330:A335"/>
    <mergeCell ref="B330:B335"/>
    <mergeCell ref="M330:M335"/>
    <mergeCell ref="C330:C335"/>
    <mergeCell ref="D330:D335"/>
    <mergeCell ref="I330:I335"/>
    <mergeCell ref="K330:K335"/>
    <mergeCell ref="O330:O335"/>
    <mergeCell ref="P330:P335"/>
    <mergeCell ref="N330:N335"/>
    <mergeCell ref="Q330:Q335"/>
    <mergeCell ref="R330:R335"/>
    <mergeCell ref="S330:S335"/>
    <mergeCell ref="T330:T335"/>
    <mergeCell ref="AC330:AC335"/>
    <mergeCell ref="AD330:AD335"/>
    <mergeCell ref="AM330:AM335"/>
    <mergeCell ref="AN330:AN335"/>
    <mergeCell ref="AO330:AO335"/>
    <mergeCell ref="AP330:AP335"/>
    <mergeCell ref="AQ330:AQ335"/>
    <mergeCell ref="AR330:AR335"/>
    <mergeCell ref="A324:A329"/>
    <mergeCell ref="B324:B329"/>
    <mergeCell ref="A348:A353"/>
    <mergeCell ref="B348:B353"/>
    <mergeCell ref="M348:M353"/>
    <mergeCell ref="C348:C353"/>
    <mergeCell ref="D348:D353"/>
    <mergeCell ref="I348:I353"/>
    <mergeCell ref="AP336:AP341"/>
    <mergeCell ref="AQ336:AQ341"/>
    <mergeCell ref="AR336:AR341"/>
    <mergeCell ref="A342:A347"/>
    <mergeCell ref="B342:B347"/>
    <mergeCell ref="C342:C347"/>
    <mergeCell ref="D342:D347"/>
    <mergeCell ref="I342:I347"/>
    <mergeCell ref="K342:K347"/>
    <mergeCell ref="O342:O347"/>
    <mergeCell ref="P342:P347"/>
    <mergeCell ref="N342:N347"/>
    <mergeCell ref="Q342:Q347"/>
    <mergeCell ref="R342:R347"/>
    <mergeCell ref="S342:S347"/>
    <mergeCell ref="T342:T347"/>
    <mergeCell ref="AC342:AC347"/>
    <mergeCell ref="AD342:AD347"/>
    <mergeCell ref="AM342:AM347"/>
    <mergeCell ref="AN342:AN347"/>
    <mergeCell ref="AO342:AO347"/>
    <mergeCell ref="J342:J347"/>
    <mergeCell ref="L342:L347"/>
    <mergeCell ref="AP342:AP347"/>
    <mergeCell ref="AQ342:AQ347"/>
    <mergeCell ref="AR342:AR347"/>
    <mergeCell ref="O3:T4"/>
    <mergeCell ref="U2:AG2"/>
    <mergeCell ref="AH2:AR2"/>
    <mergeCell ref="BC3:BH4"/>
    <mergeCell ref="AT4:AV4"/>
    <mergeCell ref="AS3:AV3"/>
    <mergeCell ref="AS2:AV2"/>
    <mergeCell ref="AW2:BB2"/>
    <mergeCell ref="AW3:BB3"/>
    <mergeCell ref="BA4:BB4"/>
    <mergeCell ref="AW4:AZ4"/>
    <mergeCell ref="BC2:BH2"/>
    <mergeCell ref="AP348:AP353"/>
    <mergeCell ref="AQ348:AQ353"/>
    <mergeCell ref="AR348:AR353"/>
    <mergeCell ref="O348:O353"/>
    <mergeCell ref="P348:P353"/>
    <mergeCell ref="AD288:AD293"/>
    <mergeCell ref="AM288:AM293"/>
    <mergeCell ref="AN288:AN293"/>
    <mergeCell ref="AO288:AO293"/>
    <mergeCell ref="AP288:AP293"/>
    <mergeCell ref="AQ288:AQ293"/>
    <mergeCell ref="AR288:AR293"/>
    <mergeCell ref="P282:P287"/>
    <mergeCell ref="AN306:AN311"/>
    <mergeCell ref="AO306:AO311"/>
    <mergeCell ref="AP306:AP311"/>
    <mergeCell ref="AQ306:AQ311"/>
    <mergeCell ref="AR306:AR311"/>
    <mergeCell ref="AP294:AP299"/>
    <mergeCell ref="AQ294:AQ299"/>
    <mergeCell ref="Q336:Q341"/>
    <mergeCell ref="R336:R341"/>
    <mergeCell ref="S336:S341"/>
    <mergeCell ref="T336:T341"/>
    <mergeCell ref="K324:K329"/>
    <mergeCell ref="L330:L335"/>
    <mergeCell ref="L264:L269"/>
    <mergeCell ref="J282:J287"/>
    <mergeCell ref="M324:M329"/>
    <mergeCell ref="P276:P281"/>
    <mergeCell ref="N276:N281"/>
    <mergeCell ref="Q276:Q281"/>
    <mergeCell ref="R276:R281"/>
    <mergeCell ref="S276:S281"/>
    <mergeCell ref="T276:T281"/>
    <mergeCell ref="L336:L341"/>
    <mergeCell ref="N336:N341"/>
    <mergeCell ref="K336:K341"/>
    <mergeCell ref="T288:T293"/>
    <mergeCell ref="J288:J293"/>
    <mergeCell ref="J294:J299"/>
    <mergeCell ref="J300:J305"/>
    <mergeCell ref="J306:J311"/>
    <mergeCell ref="L282:L287"/>
    <mergeCell ref="S264:S269"/>
    <mergeCell ref="T264:T269"/>
    <mergeCell ref="Q348:Q353"/>
    <mergeCell ref="K348:K353"/>
    <mergeCell ref="N312:N317"/>
    <mergeCell ref="O288:O293"/>
    <mergeCell ref="P288:P293"/>
    <mergeCell ref="N288:N293"/>
    <mergeCell ref="Q288:Q293"/>
    <mergeCell ref="M342:M347"/>
    <mergeCell ref="P336:P341"/>
    <mergeCell ref="R348:R353"/>
    <mergeCell ref="S348:S353"/>
    <mergeCell ref="T348:T353"/>
    <mergeCell ref="O336:O341"/>
    <mergeCell ref="H6:H11"/>
    <mergeCell ref="H12:H17"/>
    <mergeCell ref="H18:H23"/>
    <mergeCell ref="H24:H29"/>
    <mergeCell ref="H30:H35"/>
    <mergeCell ref="H36:H41"/>
    <mergeCell ref="H42:H47"/>
    <mergeCell ref="H48:H53"/>
    <mergeCell ref="H54:H59"/>
    <mergeCell ref="H60:H65"/>
    <mergeCell ref="H66:H71"/>
    <mergeCell ref="H72:H77"/>
    <mergeCell ref="H78:H83"/>
    <mergeCell ref="H84:H89"/>
    <mergeCell ref="H90:H95"/>
    <mergeCell ref="H96:H101"/>
    <mergeCell ref="H102:H107"/>
    <mergeCell ref="H264:H269"/>
    <mergeCell ref="H270:H275"/>
    <mergeCell ref="H282:H287"/>
    <mergeCell ref="H288:H293"/>
    <mergeCell ref="H294:H299"/>
    <mergeCell ref="H300:H305"/>
    <mergeCell ref="H306:H311"/>
    <mergeCell ref="H312:H317"/>
    <mergeCell ref="H318:H323"/>
    <mergeCell ref="H324:H329"/>
    <mergeCell ref="H330:H335"/>
    <mergeCell ref="H336:H341"/>
    <mergeCell ref="H342:H347"/>
    <mergeCell ref="H348:H353"/>
    <mergeCell ref="H132:H137"/>
    <mergeCell ref="H138:H143"/>
    <mergeCell ref="H144:H149"/>
    <mergeCell ref="H150:H155"/>
    <mergeCell ref="H156:H161"/>
    <mergeCell ref="H162:H167"/>
    <mergeCell ref="H168:H173"/>
    <mergeCell ref="H174:H179"/>
    <mergeCell ref="H180:H185"/>
    <mergeCell ref="H186:H191"/>
    <mergeCell ref="H192:H197"/>
    <mergeCell ref="H198:H203"/>
    <mergeCell ref="H204:H209"/>
    <mergeCell ref="H210:H215"/>
    <mergeCell ref="H216:H221"/>
    <mergeCell ref="H222:H227"/>
    <mergeCell ref="H228:H233"/>
  </mergeCells>
  <conditionalFormatting sqref="M6:M353">
    <cfRule type="cellIs" dxfId="449" priority="329" operator="equal">
      <formula>"reputacional"</formula>
    </cfRule>
    <cfRule type="cellIs" dxfId="448" priority="330" operator="equal">
      <formula>"económica"</formula>
    </cfRule>
  </conditionalFormatting>
  <conditionalFormatting sqref="T6">
    <cfRule type="cellIs" dxfId="433" priority="2819" operator="equal">
      <formula>"Extremo"</formula>
    </cfRule>
    <cfRule type="cellIs" dxfId="432" priority="2820" operator="equal">
      <formula>"Alto"</formula>
    </cfRule>
    <cfRule type="cellIs" dxfId="431" priority="2821" operator="equal">
      <formula>"Moderado"</formula>
    </cfRule>
    <cfRule type="cellIs" dxfId="430" priority="2822" operator="equal">
      <formula>"Bajo"</formula>
    </cfRule>
  </conditionalFormatting>
  <conditionalFormatting sqref="T12 T18 T24 T30 T36">
    <cfRule type="cellIs" dxfId="429" priority="2150" operator="equal">
      <formula>"Extremo"</formula>
    </cfRule>
    <cfRule type="cellIs" dxfId="428" priority="2151" operator="equal">
      <formula>"Alto"</formula>
    </cfRule>
    <cfRule type="cellIs" dxfId="427" priority="2152" operator="equal">
      <formula>"Moderado"</formula>
    </cfRule>
    <cfRule type="cellIs" dxfId="426" priority="2153" operator="equal">
      <formula>"Bajo"</formula>
    </cfRule>
  </conditionalFormatting>
  <conditionalFormatting sqref="T42">
    <cfRule type="cellIs" dxfId="425" priority="2122" operator="equal">
      <formula>"Extremo"</formula>
    </cfRule>
    <cfRule type="cellIs" dxfId="424" priority="2123" operator="equal">
      <formula>"Alto"</formula>
    </cfRule>
    <cfRule type="cellIs" dxfId="423" priority="2124" operator="equal">
      <formula>"Moderado"</formula>
    </cfRule>
    <cfRule type="cellIs" dxfId="422" priority="2125" operator="equal">
      <formula>"Bajo"</formula>
    </cfRule>
  </conditionalFormatting>
  <conditionalFormatting sqref="T48 T54 T60 T66 T72 T78 T84">
    <cfRule type="cellIs" dxfId="421" priority="1784" operator="equal">
      <formula>"Extremo"</formula>
    </cfRule>
    <cfRule type="cellIs" dxfId="420" priority="1785" operator="equal">
      <formula>"Alto"</formula>
    </cfRule>
    <cfRule type="cellIs" dxfId="419" priority="1786" operator="equal">
      <formula>"Moderado"</formula>
    </cfRule>
    <cfRule type="cellIs" dxfId="418" priority="1787" operator="equal">
      <formula>"Bajo"</formula>
    </cfRule>
  </conditionalFormatting>
  <conditionalFormatting sqref="T90">
    <cfRule type="cellIs" dxfId="417" priority="1760" operator="equal">
      <formula>"Extremo"</formula>
    </cfRule>
    <cfRule type="cellIs" dxfId="416" priority="1761" operator="equal">
      <formula>"Alto"</formula>
    </cfRule>
    <cfRule type="cellIs" dxfId="415" priority="1762" operator="equal">
      <formula>"Moderado"</formula>
    </cfRule>
    <cfRule type="cellIs" dxfId="414" priority="1763" operator="equal">
      <formula>"Bajo"</formula>
    </cfRule>
  </conditionalFormatting>
  <conditionalFormatting sqref="T96 T102 T108 T114 T120 T126 T132">
    <cfRule type="cellIs" dxfId="413" priority="1422" operator="equal">
      <formula>"Extremo"</formula>
    </cfRule>
    <cfRule type="cellIs" dxfId="412" priority="1423" operator="equal">
      <formula>"Alto"</formula>
    </cfRule>
    <cfRule type="cellIs" dxfId="411" priority="1424" operator="equal">
      <formula>"Moderado"</formula>
    </cfRule>
    <cfRule type="cellIs" dxfId="410" priority="1425" operator="equal">
      <formula>"Bajo"</formula>
    </cfRule>
  </conditionalFormatting>
  <conditionalFormatting sqref="T138">
    <cfRule type="cellIs" dxfId="409" priority="1398" operator="equal">
      <formula>"Extremo"</formula>
    </cfRule>
    <cfRule type="cellIs" dxfId="408" priority="1399" operator="equal">
      <formula>"Alto"</formula>
    </cfRule>
    <cfRule type="cellIs" dxfId="407" priority="1400" operator="equal">
      <formula>"Moderado"</formula>
    </cfRule>
    <cfRule type="cellIs" dxfId="406" priority="1401" operator="equal">
      <formula>"Bajo"</formula>
    </cfRule>
  </conditionalFormatting>
  <conditionalFormatting sqref="T144 T150 T156 T162 T168 T174 T180 T186 T192">
    <cfRule type="cellIs" dxfId="405" priority="1060" operator="equal">
      <formula>"Extremo"</formula>
    </cfRule>
    <cfRule type="cellIs" dxfId="404" priority="1061" operator="equal">
      <formula>"Alto"</formula>
    </cfRule>
    <cfRule type="cellIs" dxfId="403" priority="1062" operator="equal">
      <formula>"Moderado"</formula>
    </cfRule>
    <cfRule type="cellIs" dxfId="402" priority="1063" operator="equal">
      <formula>"Bajo"</formula>
    </cfRule>
  </conditionalFormatting>
  <conditionalFormatting sqref="T198">
    <cfRule type="cellIs" dxfId="401" priority="1036" operator="equal">
      <formula>"Extremo"</formula>
    </cfRule>
    <cfRule type="cellIs" dxfId="400" priority="1037" operator="equal">
      <formula>"Alto"</formula>
    </cfRule>
    <cfRule type="cellIs" dxfId="399" priority="1038" operator="equal">
      <formula>"Moderado"</formula>
    </cfRule>
    <cfRule type="cellIs" dxfId="398" priority="1039" operator="equal">
      <formula>"Bajo"</formula>
    </cfRule>
  </conditionalFormatting>
  <conditionalFormatting sqref="T204 T210 T216 T222 T228 T234 T240 T246">
    <cfRule type="cellIs" dxfId="397" priority="698" operator="equal">
      <formula>"Extremo"</formula>
    </cfRule>
    <cfRule type="cellIs" dxfId="396" priority="699" operator="equal">
      <formula>"Alto"</formula>
    </cfRule>
    <cfRule type="cellIs" dxfId="395" priority="700" operator="equal">
      <formula>"Moderado"</formula>
    </cfRule>
    <cfRule type="cellIs" dxfId="394" priority="701" operator="equal">
      <formula>"Bajo"</formula>
    </cfRule>
  </conditionalFormatting>
  <conditionalFormatting sqref="T252">
    <cfRule type="cellIs" dxfId="393" priority="596" operator="equal">
      <formula>"Extremo"</formula>
    </cfRule>
    <cfRule type="cellIs" dxfId="392" priority="597" operator="equal">
      <formula>"Alto"</formula>
    </cfRule>
    <cfRule type="cellIs" dxfId="391" priority="598" operator="equal">
      <formula>"Moderado"</formula>
    </cfRule>
    <cfRule type="cellIs" dxfId="390" priority="599" operator="equal">
      <formula>"Bajo"</formula>
    </cfRule>
  </conditionalFormatting>
  <conditionalFormatting sqref="T258 T264 T270 T276 T282 T288">
    <cfRule type="cellIs" dxfId="389" priority="578" operator="equal">
      <formula>"Extremo"</formula>
    </cfRule>
    <cfRule type="cellIs" dxfId="388" priority="579" operator="equal">
      <formula>"Alto"</formula>
    </cfRule>
    <cfRule type="cellIs" dxfId="387" priority="580" operator="equal">
      <formula>"Moderado"</formula>
    </cfRule>
    <cfRule type="cellIs" dxfId="386" priority="581" operator="equal">
      <formula>"Bajo"</formula>
    </cfRule>
  </conditionalFormatting>
  <conditionalFormatting sqref="T294">
    <cfRule type="cellIs" dxfId="385" priority="564" operator="equal">
      <formula>"Extremo"</formula>
    </cfRule>
    <cfRule type="cellIs" dxfId="384" priority="565" operator="equal">
      <formula>"Alto"</formula>
    </cfRule>
    <cfRule type="cellIs" dxfId="383" priority="566" operator="equal">
      <formula>"Moderado"</formula>
    </cfRule>
    <cfRule type="cellIs" dxfId="382" priority="567" operator="equal">
      <formula>"Bajo"</formula>
    </cfRule>
  </conditionalFormatting>
  <conditionalFormatting sqref="T300 T306 T312 T318 T324 T330">
    <cfRule type="cellIs" dxfId="381" priority="546" operator="equal">
      <formula>"Extremo"</formula>
    </cfRule>
    <cfRule type="cellIs" dxfId="380" priority="547" operator="equal">
      <formula>"Alto"</formula>
    </cfRule>
    <cfRule type="cellIs" dxfId="379" priority="548" operator="equal">
      <formula>"Moderado"</formula>
    </cfRule>
    <cfRule type="cellIs" dxfId="378" priority="549" operator="equal">
      <formula>"Bajo"</formula>
    </cfRule>
  </conditionalFormatting>
  <conditionalFormatting sqref="T336">
    <cfRule type="cellIs" dxfId="377" priority="331" operator="equal">
      <formula>"Extremo"</formula>
    </cfRule>
    <cfRule type="cellIs" dxfId="376" priority="332" operator="equal">
      <formula>"Alto"</formula>
    </cfRule>
    <cfRule type="cellIs" dxfId="375" priority="333" operator="equal">
      <formula>"Moderado"</formula>
    </cfRule>
    <cfRule type="cellIs" dxfId="374" priority="334" operator="equal">
      <formula>"Bajo"</formula>
    </cfRule>
  </conditionalFormatting>
  <conditionalFormatting sqref="T342 T348">
    <cfRule type="cellIs" dxfId="373" priority="514" operator="equal">
      <formula>"Extremo"</formula>
    </cfRule>
    <cfRule type="cellIs" dxfId="372" priority="515" operator="equal">
      <formula>"Alto"</formula>
    </cfRule>
    <cfRule type="cellIs" dxfId="371" priority="516" operator="equal">
      <formula>"Moderado"</formula>
    </cfRule>
    <cfRule type="cellIs" dxfId="370" priority="517" operator="equal">
      <formula>"Bajo"</formula>
    </cfRule>
  </conditionalFormatting>
  <conditionalFormatting sqref="AC6:AD6 AR6 AR12 AR24 AR30 AR36">
    <cfRule type="cellIs" dxfId="369" priority="2805" operator="equal">
      <formula>"Extremo"</formula>
    </cfRule>
    <cfRule type="cellIs" dxfId="368" priority="2806" operator="equal">
      <formula>"Alto"</formula>
    </cfRule>
    <cfRule type="cellIs" dxfId="367" priority="2807" operator="equal">
      <formula>"Moderado"</formula>
    </cfRule>
    <cfRule type="cellIs" dxfId="366" priority="2808" operator="equal">
      <formula>"Bajo"</formula>
    </cfRule>
  </conditionalFormatting>
  <conditionalFormatting sqref="AC12:AD12 AC24:AD24 AC36:AD36 AC42:AD42 AC48:AD48 AC54:AD54 AC60:AD60 AC66:AD66 AC72:AD72 AC84:AD84 AC90:AD90 AC102:AD102 AC108:AD108 AC114:AD114 AC120:AD120 AC126:AD126 AC132:AD132 AC138:AD138 AC144:AD144 AC150:AD150 AC156:AD156 AC162:AD162 AC168:AD168 AC174:AD174 AC180:AD180 AC186:AD186 AC192:AD192 AC198:AD198 AC204:AD204 AC210:AD210 AC216:AD216 AC228:AD228 AC234:AD234 AC240:AD240 AC246:AD246 AC252:AD252 AC258:AD258 AC264:AD264 AC270:AD270 AC282:AD282 AC288:AD288 AC294:AD294 AC300:AD300 AC312:AD312 AC318:AD318 AC324:AD324 AC330:AD330 AC342:AD342 AC348:AD348">
    <cfRule type="cellIs" dxfId="365" priority="395" operator="equal">
      <formula>"Extremo"</formula>
    </cfRule>
    <cfRule type="cellIs" dxfId="364" priority="396" operator="equal">
      <formula>"Alto"</formula>
    </cfRule>
    <cfRule type="cellIs" dxfId="363" priority="397" operator="equal">
      <formula>"Moderado"</formula>
    </cfRule>
    <cfRule type="cellIs" dxfId="362" priority="398" operator="equal">
      <formula>"Bajo"</formula>
    </cfRule>
  </conditionalFormatting>
  <conditionalFormatting sqref="AC18:AD18">
    <cfRule type="cellIs" dxfId="361" priority="177" operator="equal">
      <formula>"Extremo"</formula>
    </cfRule>
    <cfRule type="cellIs" dxfId="360" priority="178" operator="equal">
      <formula>"Alto"</formula>
    </cfRule>
    <cfRule type="cellIs" dxfId="359" priority="179" operator="equal">
      <formula>"Moderado"</formula>
    </cfRule>
    <cfRule type="cellIs" dxfId="358" priority="180" operator="equal">
      <formula>"Bajo"</formula>
    </cfRule>
  </conditionalFormatting>
  <conditionalFormatting sqref="AC30:AD30">
    <cfRule type="cellIs" dxfId="357" priority="145" operator="equal">
      <formula>"Extremo"</formula>
    </cfRule>
    <cfRule type="cellIs" dxfId="356" priority="146" operator="equal">
      <formula>"Alto"</formula>
    </cfRule>
    <cfRule type="cellIs" dxfId="355" priority="147" operator="equal">
      <formula>"Moderado"</formula>
    </cfRule>
    <cfRule type="cellIs" dxfId="354" priority="148" operator="equal">
      <formula>"Bajo"</formula>
    </cfRule>
  </conditionalFormatting>
  <conditionalFormatting sqref="AC78:AD78">
    <cfRule type="cellIs" dxfId="353" priority="373" operator="equal">
      <formula>"Extremo"</formula>
    </cfRule>
    <cfRule type="cellIs" dxfId="352" priority="374" operator="equal">
      <formula>"Alto"</formula>
    </cfRule>
    <cfRule type="cellIs" dxfId="351" priority="375" operator="equal">
      <formula>"Moderado"</formula>
    </cfRule>
    <cfRule type="cellIs" dxfId="350" priority="376" operator="equal">
      <formula>"Bajo"</formula>
    </cfRule>
  </conditionalFormatting>
  <conditionalFormatting sqref="AC96:AD96">
    <cfRule type="cellIs" dxfId="349" priority="251" operator="equal">
      <formula>"Extremo"</formula>
    </cfRule>
    <cfRule type="cellIs" dxfId="348" priority="252" operator="equal">
      <formula>"Alto"</formula>
    </cfRule>
    <cfRule type="cellIs" dxfId="347" priority="253" operator="equal">
      <formula>"Moderado"</formula>
    </cfRule>
    <cfRule type="cellIs" dxfId="346" priority="254" operator="equal">
      <formula>"Bajo"</formula>
    </cfRule>
  </conditionalFormatting>
  <conditionalFormatting sqref="AC222:AD222">
    <cfRule type="cellIs" dxfId="345" priority="387" operator="equal">
      <formula>"Extremo"</formula>
    </cfRule>
    <cfRule type="cellIs" dxfId="344" priority="388" operator="equal">
      <formula>"Alto"</formula>
    </cfRule>
    <cfRule type="cellIs" dxfId="343" priority="389" operator="equal">
      <formula>"Moderado"</formula>
    </cfRule>
    <cfRule type="cellIs" dxfId="342" priority="390" operator="equal">
      <formula>"Bajo"</formula>
    </cfRule>
  </conditionalFormatting>
  <conditionalFormatting sqref="AC276:AD276">
    <cfRule type="cellIs" dxfId="341" priority="61" operator="equal">
      <formula>"Extremo"</formula>
    </cfRule>
    <cfRule type="cellIs" dxfId="340" priority="62" operator="equal">
      <formula>"Alto"</formula>
    </cfRule>
    <cfRule type="cellIs" dxfId="339" priority="63" operator="equal">
      <formula>"Moderado"</formula>
    </cfRule>
    <cfRule type="cellIs" dxfId="338" priority="64" operator="equal">
      <formula>"Bajo"</formula>
    </cfRule>
  </conditionalFormatting>
  <conditionalFormatting sqref="AC306:AD306">
    <cfRule type="cellIs" dxfId="337" priority="29" operator="equal">
      <formula>"Extremo"</formula>
    </cfRule>
    <cfRule type="cellIs" dxfId="336" priority="30" operator="equal">
      <formula>"Alto"</formula>
    </cfRule>
    <cfRule type="cellIs" dxfId="335" priority="31" operator="equal">
      <formula>"Moderado"</formula>
    </cfRule>
    <cfRule type="cellIs" dxfId="334" priority="32" operator="equal">
      <formula>"Bajo"</formula>
    </cfRule>
  </conditionalFormatting>
  <conditionalFormatting sqref="AC336:AD336">
    <cfRule type="cellIs" dxfId="333" priority="325" operator="equal">
      <formula>"Extremo"</formula>
    </cfRule>
    <cfRule type="cellIs" dxfId="332" priority="326" operator="equal">
      <formula>"Alto"</formula>
    </cfRule>
    <cfRule type="cellIs" dxfId="331" priority="327" operator="equal">
      <formula>"Moderado"</formula>
    </cfRule>
    <cfRule type="cellIs" dxfId="330" priority="328" operator="equal">
      <formula>"Bajo"</formula>
    </cfRule>
  </conditionalFormatting>
  <conditionalFormatting sqref="AN6">
    <cfRule type="cellIs" dxfId="310" priority="2505" operator="equal">
      <formula>"Muy Alta"</formula>
    </cfRule>
    <cfRule type="cellIs" dxfId="309" priority="2506" operator="equal">
      <formula>"Alta"</formula>
    </cfRule>
    <cfRule type="cellIs" dxfId="308" priority="2507" operator="equal">
      <formula>"Media"</formula>
    </cfRule>
    <cfRule type="cellIs" dxfId="307" priority="2508" operator="equal">
      <formula>"Baja"</formula>
    </cfRule>
    <cfRule type="cellIs" dxfId="306" priority="2509" operator="equal">
      <formula>"Muy Baja"</formula>
    </cfRule>
  </conditionalFormatting>
  <conditionalFormatting sqref="AN12 AN24 AN36">
    <cfRule type="cellIs" dxfId="305" priority="2141" operator="equal">
      <formula>"Muy Alta"</formula>
    </cfRule>
    <cfRule type="cellIs" dxfId="304" priority="2142" operator="equal">
      <formula>"Alta"</formula>
    </cfRule>
    <cfRule type="cellIs" dxfId="303" priority="2143" operator="equal">
      <formula>"Media"</formula>
    </cfRule>
    <cfRule type="cellIs" dxfId="302" priority="2144" operator="equal">
      <formula>"Baja"</formula>
    </cfRule>
    <cfRule type="cellIs" dxfId="301" priority="2145" operator="equal">
      <formula>"Muy Baja"</formula>
    </cfRule>
  </conditionalFormatting>
  <conditionalFormatting sqref="AN18">
    <cfRule type="cellIs" dxfId="300" priority="154" operator="equal">
      <formula>"Muy Alta"</formula>
    </cfRule>
    <cfRule type="cellIs" dxfId="299" priority="155" operator="equal">
      <formula>"Alta"</formula>
    </cfRule>
    <cfRule type="cellIs" dxfId="298" priority="156" operator="equal">
      <formula>"Media"</formula>
    </cfRule>
    <cfRule type="cellIs" dxfId="297" priority="157" operator="equal">
      <formula>"Baja"</formula>
    </cfRule>
    <cfRule type="cellIs" dxfId="296" priority="158" operator="equal">
      <formula>"Muy Baja"</formula>
    </cfRule>
  </conditionalFormatting>
  <conditionalFormatting sqref="AN30">
    <cfRule type="cellIs" dxfId="295" priority="126" operator="equal">
      <formula>"Muy Alta"</formula>
    </cfRule>
    <cfRule type="cellIs" dxfId="294" priority="127" operator="equal">
      <formula>"Alta"</formula>
    </cfRule>
    <cfRule type="cellIs" dxfId="293" priority="128" operator="equal">
      <formula>"Media"</formula>
    </cfRule>
    <cfRule type="cellIs" dxfId="292" priority="129" operator="equal">
      <formula>"Baja"</formula>
    </cfRule>
    <cfRule type="cellIs" dxfId="291" priority="130" operator="equal">
      <formula>"Muy Baja"</formula>
    </cfRule>
  </conditionalFormatting>
  <conditionalFormatting sqref="AN42">
    <cfRule type="cellIs" dxfId="290" priority="2103" operator="equal">
      <formula>"Muy Alta"</formula>
    </cfRule>
    <cfRule type="cellIs" dxfId="289" priority="2104" operator="equal">
      <formula>"Alta"</formula>
    </cfRule>
    <cfRule type="cellIs" dxfId="288" priority="2105" operator="equal">
      <formula>"Media"</formula>
    </cfRule>
    <cfRule type="cellIs" dxfId="287" priority="2106" operator="equal">
      <formula>"Baja"</formula>
    </cfRule>
    <cfRule type="cellIs" dxfId="286" priority="2107" operator="equal">
      <formula>"Muy Baja"</formula>
    </cfRule>
  </conditionalFormatting>
  <conditionalFormatting sqref="AN48 AN54 AN60 AN66 AN72 AN84">
    <cfRule type="cellIs" dxfId="285" priority="1779" operator="equal">
      <formula>"Muy Alta"</formula>
    </cfRule>
    <cfRule type="cellIs" dxfId="284" priority="1780" operator="equal">
      <formula>"Alta"</formula>
    </cfRule>
    <cfRule type="cellIs" dxfId="283" priority="1781" operator="equal">
      <formula>"Media"</formula>
    </cfRule>
    <cfRule type="cellIs" dxfId="282" priority="1782" operator="equal">
      <formula>"Baja"</formula>
    </cfRule>
    <cfRule type="cellIs" dxfId="281" priority="1783" operator="equal">
      <formula>"Muy Baja"</formula>
    </cfRule>
  </conditionalFormatting>
  <conditionalFormatting sqref="AN78">
    <cfRule type="cellIs" dxfId="280" priority="354" operator="equal">
      <formula>"Muy Alta"</formula>
    </cfRule>
    <cfRule type="cellIs" dxfId="279" priority="355" operator="equal">
      <formula>"Alta"</formula>
    </cfRule>
    <cfRule type="cellIs" dxfId="278" priority="356" operator="equal">
      <formula>"Media"</formula>
    </cfRule>
    <cfRule type="cellIs" dxfId="277" priority="357" operator="equal">
      <formula>"Baja"</formula>
    </cfRule>
    <cfRule type="cellIs" dxfId="276" priority="358" operator="equal">
      <formula>"Muy Baja"</formula>
    </cfRule>
  </conditionalFormatting>
  <conditionalFormatting sqref="AN90">
    <cfRule type="cellIs" dxfId="275" priority="1741" operator="equal">
      <formula>"Muy Alta"</formula>
    </cfRule>
    <cfRule type="cellIs" dxfId="274" priority="1742" operator="equal">
      <formula>"Alta"</formula>
    </cfRule>
    <cfRule type="cellIs" dxfId="273" priority="1743" operator="equal">
      <formula>"Media"</formula>
    </cfRule>
    <cfRule type="cellIs" dxfId="272" priority="1744" operator="equal">
      <formula>"Baja"</formula>
    </cfRule>
    <cfRule type="cellIs" dxfId="271" priority="1745" operator="equal">
      <formula>"Muy Baja"</formula>
    </cfRule>
  </conditionalFormatting>
  <conditionalFormatting sqref="AN96">
    <cfRule type="cellIs" dxfId="270" priority="228" operator="equal">
      <formula>"Muy Alta"</formula>
    </cfRule>
    <cfRule type="cellIs" dxfId="269" priority="229" operator="equal">
      <formula>"Alta"</formula>
    </cfRule>
    <cfRule type="cellIs" dxfId="268" priority="230" operator="equal">
      <formula>"Media"</formula>
    </cfRule>
    <cfRule type="cellIs" dxfId="267" priority="231" operator="equal">
      <formula>"Baja"</formula>
    </cfRule>
    <cfRule type="cellIs" dxfId="266" priority="232" operator="equal">
      <formula>"Muy Baja"</formula>
    </cfRule>
  </conditionalFormatting>
  <conditionalFormatting sqref="AN102 AN108 AN114 AN120 AN126">
    <cfRule type="cellIs" dxfId="265" priority="1417" operator="equal">
      <formula>"Muy Alta"</formula>
    </cfRule>
    <cfRule type="cellIs" dxfId="264" priority="1418" operator="equal">
      <formula>"Alta"</formula>
    </cfRule>
    <cfRule type="cellIs" dxfId="263" priority="1419" operator="equal">
      <formula>"Media"</formula>
    </cfRule>
    <cfRule type="cellIs" dxfId="262" priority="1420" operator="equal">
      <formula>"Baja"</formula>
    </cfRule>
    <cfRule type="cellIs" dxfId="261" priority="1421" operator="equal">
      <formula>"Muy Baja"</formula>
    </cfRule>
  </conditionalFormatting>
  <conditionalFormatting sqref="AN132">
    <cfRule type="cellIs" dxfId="260" priority="102" operator="equal">
      <formula>"Muy Alta"</formula>
    </cfRule>
    <cfRule type="cellIs" dxfId="259" priority="103" operator="equal">
      <formula>"Alta"</formula>
    </cfRule>
    <cfRule type="cellIs" dxfId="258" priority="104" operator="equal">
      <formula>"Media"</formula>
    </cfRule>
    <cfRule type="cellIs" dxfId="257" priority="105" operator="equal">
      <formula>"Baja"</formula>
    </cfRule>
    <cfRule type="cellIs" dxfId="256" priority="106" operator="equal">
      <formula>"Muy Baja"</formula>
    </cfRule>
  </conditionalFormatting>
  <conditionalFormatting sqref="AN138">
    <cfRule type="cellIs" dxfId="255" priority="1379" operator="equal">
      <formula>"Muy Alta"</formula>
    </cfRule>
    <cfRule type="cellIs" dxfId="254" priority="1380" operator="equal">
      <formula>"Alta"</formula>
    </cfRule>
    <cfRule type="cellIs" dxfId="253" priority="1381" operator="equal">
      <formula>"Media"</formula>
    </cfRule>
    <cfRule type="cellIs" dxfId="252" priority="1382" operator="equal">
      <formula>"Baja"</formula>
    </cfRule>
    <cfRule type="cellIs" dxfId="251" priority="1383" operator="equal">
      <formula>"Muy Baja"</formula>
    </cfRule>
  </conditionalFormatting>
  <conditionalFormatting sqref="AN144 AN150 AN156 AN162 AN168 AN174 AN180 AN186 AN192">
    <cfRule type="cellIs" dxfId="250" priority="1055" operator="equal">
      <formula>"Muy Alta"</formula>
    </cfRule>
    <cfRule type="cellIs" dxfId="249" priority="1056" operator="equal">
      <formula>"Alta"</formula>
    </cfRule>
    <cfRule type="cellIs" dxfId="248" priority="1057" operator="equal">
      <formula>"Media"</formula>
    </cfRule>
    <cfRule type="cellIs" dxfId="247" priority="1058" operator="equal">
      <formula>"Baja"</formula>
    </cfRule>
    <cfRule type="cellIs" dxfId="246" priority="1059" operator="equal">
      <formula>"Muy Baja"</formula>
    </cfRule>
  </conditionalFormatting>
  <conditionalFormatting sqref="AN198">
    <cfRule type="cellIs" dxfId="245" priority="1017" operator="equal">
      <formula>"Muy Alta"</formula>
    </cfRule>
    <cfRule type="cellIs" dxfId="244" priority="1018" operator="equal">
      <formula>"Alta"</formula>
    </cfRule>
    <cfRule type="cellIs" dxfId="243" priority="1019" operator="equal">
      <formula>"Media"</formula>
    </cfRule>
    <cfRule type="cellIs" dxfId="242" priority="1020" operator="equal">
      <formula>"Baja"</formula>
    </cfRule>
    <cfRule type="cellIs" dxfId="241" priority="1021" operator="equal">
      <formula>"Muy Baja"</formula>
    </cfRule>
  </conditionalFormatting>
  <conditionalFormatting sqref="AN204 AN210 AN216 AN228 AN234 AN240 AN246">
    <cfRule type="cellIs" dxfId="240" priority="693" operator="equal">
      <formula>"Muy Alta"</formula>
    </cfRule>
    <cfRule type="cellIs" dxfId="239" priority="694" operator="equal">
      <formula>"Alta"</formula>
    </cfRule>
    <cfRule type="cellIs" dxfId="238" priority="695" operator="equal">
      <formula>"Media"</formula>
    </cfRule>
    <cfRule type="cellIs" dxfId="237" priority="696" operator="equal">
      <formula>"Baja"</formula>
    </cfRule>
    <cfRule type="cellIs" dxfId="236" priority="697" operator="equal">
      <formula>"Muy Baja"</formula>
    </cfRule>
  </conditionalFormatting>
  <conditionalFormatting sqref="AN222">
    <cfRule type="cellIs" dxfId="235" priority="382" operator="equal">
      <formula>"Muy Alta"</formula>
    </cfRule>
    <cfRule type="cellIs" dxfId="234" priority="383" operator="equal">
      <formula>"Alta"</formula>
    </cfRule>
    <cfRule type="cellIs" dxfId="233" priority="384" operator="equal">
      <formula>"Media"</formula>
    </cfRule>
    <cfRule type="cellIs" dxfId="232" priority="385" operator="equal">
      <formula>"Baja"</formula>
    </cfRule>
    <cfRule type="cellIs" dxfId="231" priority="386" operator="equal">
      <formula>"Muy Baja"</formula>
    </cfRule>
  </conditionalFormatting>
  <conditionalFormatting sqref="AN252">
    <cfRule type="cellIs" dxfId="230" priority="587" operator="equal">
      <formula>"Muy Alta"</formula>
    </cfRule>
    <cfRule type="cellIs" dxfId="229" priority="588" operator="equal">
      <formula>"Alta"</formula>
    </cfRule>
    <cfRule type="cellIs" dxfId="228" priority="589" operator="equal">
      <formula>"Media"</formula>
    </cfRule>
    <cfRule type="cellIs" dxfId="227" priority="590" operator="equal">
      <formula>"Baja"</formula>
    </cfRule>
    <cfRule type="cellIs" dxfId="226" priority="591" operator="equal">
      <formula>"Muy Baja"</formula>
    </cfRule>
  </conditionalFormatting>
  <conditionalFormatting sqref="AN258 AN264 AN270 AN282 AN288">
    <cfRule type="cellIs" dxfId="225" priority="573" operator="equal">
      <formula>"Muy Alta"</formula>
    </cfRule>
    <cfRule type="cellIs" dxfId="224" priority="574" operator="equal">
      <formula>"Alta"</formula>
    </cfRule>
    <cfRule type="cellIs" dxfId="223" priority="575" operator="equal">
      <formula>"Media"</formula>
    </cfRule>
    <cfRule type="cellIs" dxfId="222" priority="576" operator="equal">
      <formula>"Baja"</formula>
    </cfRule>
    <cfRule type="cellIs" dxfId="221" priority="577" operator="equal">
      <formula>"Muy Baja"</formula>
    </cfRule>
  </conditionalFormatting>
  <conditionalFormatting sqref="AN276">
    <cfRule type="cellIs" dxfId="220" priority="38" operator="equal">
      <formula>"Muy Alta"</formula>
    </cfRule>
    <cfRule type="cellIs" dxfId="219" priority="39" operator="equal">
      <formula>"Alta"</formula>
    </cfRule>
    <cfRule type="cellIs" dxfId="218" priority="40" operator="equal">
      <formula>"Media"</formula>
    </cfRule>
    <cfRule type="cellIs" dxfId="217" priority="41" operator="equal">
      <formula>"Baja"</formula>
    </cfRule>
    <cfRule type="cellIs" dxfId="216" priority="42" operator="equal">
      <formula>"Muy Baja"</formula>
    </cfRule>
  </conditionalFormatting>
  <conditionalFormatting sqref="AN294">
    <cfRule type="cellIs" dxfId="215" priority="555" operator="equal">
      <formula>"Muy Alta"</formula>
    </cfRule>
    <cfRule type="cellIs" dxfId="214" priority="556" operator="equal">
      <formula>"Alta"</formula>
    </cfRule>
    <cfRule type="cellIs" dxfId="213" priority="557" operator="equal">
      <formula>"Media"</formula>
    </cfRule>
    <cfRule type="cellIs" dxfId="212" priority="558" operator="equal">
      <formula>"Baja"</formula>
    </cfRule>
    <cfRule type="cellIs" dxfId="211" priority="559" operator="equal">
      <formula>"Muy Baja"</formula>
    </cfRule>
  </conditionalFormatting>
  <conditionalFormatting sqref="AN300 AN312 AN318 AN324 AN330">
    <cfRule type="cellIs" dxfId="210" priority="541" operator="equal">
      <formula>"Muy Alta"</formula>
    </cfRule>
    <cfRule type="cellIs" dxfId="209" priority="542" operator="equal">
      <formula>"Alta"</formula>
    </cfRule>
    <cfRule type="cellIs" dxfId="208" priority="543" operator="equal">
      <formula>"Media"</formula>
    </cfRule>
    <cfRule type="cellIs" dxfId="207" priority="544" operator="equal">
      <formula>"Baja"</formula>
    </cfRule>
    <cfRule type="cellIs" dxfId="206" priority="545" operator="equal">
      <formula>"Muy Baja"</formula>
    </cfRule>
  </conditionalFormatting>
  <conditionalFormatting sqref="AN306">
    <cfRule type="cellIs" dxfId="205" priority="6" operator="equal">
      <formula>"Muy Alta"</formula>
    </cfRule>
    <cfRule type="cellIs" dxfId="204" priority="7" operator="equal">
      <formula>"Alta"</formula>
    </cfRule>
    <cfRule type="cellIs" dxfId="203" priority="8" operator="equal">
      <formula>"Media"</formula>
    </cfRule>
    <cfRule type="cellIs" dxfId="202" priority="9" operator="equal">
      <formula>"Baja"</formula>
    </cfRule>
    <cfRule type="cellIs" dxfId="201" priority="10" operator="equal">
      <formula>"Muy Baja"</formula>
    </cfRule>
  </conditionalFormatting>
  <conditionalFormatting sqref="AN336">
    <cfRule type="cellIs" dxfId="200" priority="302" operator="equal">
      <formula>"Muy Alta"</formula>
    </cfRule>
    <cfRule type="cellIs" dxfId="199" priority="303" operator="equal">
      <formula>"Alta"</formula>
    </cfRule>
    <cfRule type="cellIs" dxfId="198" priority="304" operator="equal">
      <formula>"Media"</formula>
    </cfRule>
    <cfRule type="cellIs" dxfId="197" priority="305" operator="equal">
      <formula>"Baja"</formula>
    </cfRule>
    <cfRule type="cellIs" dxfId="196" priority="306" operator="equal">
      <formula>"Muy Baja"</formula>
    </cfRule>
  </conditionalFormatting>
  <conditionalFormatting sqref="AN342">
    <cfRule type="cellIs" dxfId="195" priority="260" operator="equal">
      <formula>"Muy Alta"</formula>
    </cfRule>
    <cfRule type="cellIs" dxfId="194" priority="261" operator="equal">
      <formula>"Alta"</formula>
    </cfRule>
    <cfRule type="cellIs" dxfId="193" priority="262" operator="equal">
      <formula>"Media"</formula>
    </cfRule>
    <cfRule type="cellIs" dxfId="192" priority="263" operator="equal">
      <formula>"Baja"</formula>
    </cfRule>
    <cfRule type="cellIs" dxfId="191" priority="264" operator="equal">
      <formula>"Muy Baja"</formula>
    </cfRule>
  </conditionalFormatting>
  <conditionalFormatting sqref="AN348">
    <cfRule type="cellIs" dxfId="190" priority="186" operator="equal">
      <formula>"Muy Alta"</formula>
    </cfRule>
    <cfRule type="cellIs" dxfId="189" priority="187" operator="equal">
      <formula>"Alta"</formula>
    </cfRule>
    <cfRule type="cellIs" dxfId="188" priority="188" operator="equal">
      <formula>"Media"</formula>
    </cfRule>
    <cfRule type="cellIs" dxfId="187" priority="189" operator="equal">
      <formula>"Baja"</formula>
    </cfRule>
    <cfRule type="cellIs" dxfId="186" priority="190" operator="equal">
      <formula>"Muy Baja"</formula>
    </cfRule>
  </conditionalFormatting>
  <conditionalFormatting sqref="AP6">
    <cfRule type="cellIs" dxfId="180" priority="2500" operator="equal">
      <formula>"Catastrófico"</formula>
    </cfRule>
    <cfRule type="cellIs" dxfId="179" priority="2501" operator="equal">
      <formula>"Mayor"</formula>
    </cfRule>
    <cfRule type="cellIs" dxfId="178" priority="2502" operator="equal">
      <formula>"Moderado"</formula>
    </cfRule>
    <cfRule type="cellIs" dxfId="177" priority="2503" operator="equal">
      <formula>"Menor"</formula>
    </cfRule>
    <cfRule type="cellIs" dxfId="176" priority="2504" operator="equal">
      <formula>"Leve"</formula>
    </cfRule>
  </conditionalFormatting>
  <conditionalFormatting sqref="AP12 AP24 AP36">
    <cfRule type="cellIs" dxfId="175" priority="2136" operator="equal">
      <formula>"Catastrófico"</formula>
    </cfRule>
    <cfRule type="cellIs" dxfId="174" priority="2137" operator="equal">
      <formula>"Mayor"</formula>
    </cfRule>
    <cfRule type="cellIs" dxfId="173" priority="2138" operator="equal">
      <formula>"Moderado"</formula>
    </cfRule>
    <cfRule type="cellIs" dxfId="172" priority="2139" operator="equal">
      <formula>"Menor"</formula>
    </cfRule>
    <cfRule type="cellIs" dxfId="171" priority="2140" operator="equal">
      <formula>"Leve"</formula>
    </cfRule>
  </conditionalFormatting>
  <conditionalFormatting sqref="AP18">
    <cfRule type="cellIs" dxfId="170" priority="149" operator="equal">
      <formula>"Catastrófico"</formula>
    </cfRule>
    <cfRule type="cellIs" dxfId="169" priority="150" operator="equal">
      <formula>"Mayor"</formula>
    </cfRule>
    <cfRule type="cellIs" dxfId="168" priority="151" operator="equal">
      <formula>"Moderado"</formula>
    </cfRule>
    <cfRule type="cellIs" dxfId="167" priority="152" operator="equal">
      <formula>"Menor"</formula>
    </cfRule>
    <cfRule type="cellIs" dxfId="166" priority="153" operator="equal">
      <formula>"Leve"</formula>
    </cfRule>
  </conditionalFormatting>
  <conditionalFormatting sqref="AP30">
    <cfRule type="cellIs" dxfId="165" priority="121" operator="equal">
      <formula>"Catastrófico"</formula>
    </cfRule>
    <cfRule type="cellIs" dxfId="164" priority="122" operator="equal">
      <formula>"Mayor"</formula>
    </cfRule>
    <cfRule type="cellIs" dxfId="163" priority="123" operator="equal">
      <formula>"Moderado"</formula>
    </cfRule>
    <cfRule type="cellIs" dxfId="162" priority="124" operator="equal">
      <formula>"Menor"</formula>
    </cfRule>
    <cfRule type="cellIs" dxfId="161" priority="125" operator="equal">
      <formula>"Leve"</formula>
    </cfRule>
  </conditionalFormatting>
  <conditionalFormatting sqref="AP42">
    <cfRule type="cellIs" dxfId="160" priority="2098" operator="equal">
      <formula>"Catastrófico"</formula>
    </cfRule>
    <cfRule type="cellIs" dxfId="159" priority="2099" operator="equal">
      <formula>"Mayor"</formula>
    </cfRule>
    <cfRule type="cellIs" dxfId="158" priority="2100" operator="equal">
      <formula>"Moderado"</formula>
    </cfRule>
    <cfRule type="cellIs" dxfId="157" priority="2101" operator="equal">
      <formula>"Menor"</formula>
    </cfRule>
    <cfRule type="cellIs" dxfId="156" priority="2102" operator="equal">
      <formula>"Leve"</formula>
    </cfRule>
  </conditionalFormatting>
  <conditionalFormatting sqref="AP48 AP54 AP60 AP66 AP72 AP84">
    <cfRule type="cellIs" dxfId="155" priority="1774" operator="equal">
      <formula>"Catastrófico"</formula>
    </cfRule>
    <cfRule type="cellIs" dxfId="154" priority="1775" operator="equal">
      <formula>"Mayor"</formula>
    </cfRule>
    <cfRule type="cellIs" dxfId="153" priority="1776" operator="equal">
      <formula>"Moderado"</formula>
    </cfRule>
    <cfRule type="cellIs" dxfId="152" priority="1777" operator="equal">
      <formula>"Menor"</formula>
    </cfRule>
    <cfRule type="cellIs" dxfId="151" priority="1778" operator="equal">
      <formula>"Leve"</formula>
    </cfRule>
  </conditionalFormatting>
  <conditionalFormatting sqref="AP78">
    <cfRule type="cellIs" dxfId="150" priority="349" operator="equal">
      <formula>"Catastrófico"</formula>
    </cfRule>
    <cfRule type="cellIs" dxfId="149" priority="350" operator="equal">
      <formula>"Mayor"</formula>
    </cfRule>
    <cfRule type="cellIs" dxfId="148" priority="351" operator="equal">
      <formula>"Moderado"</formula>
    </cfRule>
    <cfRule type="cellIs" dxfId="147" priority="352" operator="equal">
      <formula>"Menor"</formula>
    </cfRule>
    <cfRule type="cellIs" dxfId="146" priority="353" operator="equal">
      <formula>"Leve"</formula>
    </cfRule>
  </conditionalFormatting>
  <conditionalFormatting sqref="AP90">
    <cfRule type="cellIs" dxfId="145" priority="1736" operator="equal">
      <formula>"Catastrófico"</formula>
    </cfRule>
    <cfRule type="cellIs" dxfId="144" priority="1737" operator="equal">
      <formula>"Mayor"</formula>
    </cfRule>
    <cfRule type="cellIs" dxfId="143" priority="1738" operator="equal">
      <formula>"Moderado"</formula>
    </cfRule>
    <cfRule type="cellIs" dxfId="142" priority="1739" operator="equal">
      <formula>"Menor"</formula>
    </cfRule>
    <cfRule type="cellIs" dxfId="141" priority="1740" operator="equal">
      <formula>"Leve"</formula>
    </cfRule>
  </conditionalFormatting>
  <conditionalFormatting sqref="AP96">
    <cfRule type="cellIs" dxfId="140" priority="223" operator="equal">
      <formula>"Catastrófico"</formula>
    </cfRule>
    <cfRule type="cellIs" dxfId="139" priority="224" operator="equal">
      <formula>"Mayor"</formula>
    </cfRule>
    <cfRule type="cellIs" dxfId="138" priority="225" operator="equal">
      <formula>"Moderado"</formula>
    </cfRule>
    <cfRule type="cellIs" dxfId="137" priority="226" operator="equal">
      <formula>"Menor"</formula>
    </cfRule>
    <cfRule type="cellIs" dxfId="136" priority="227" operator="equal">
      <formula>"Leve"</formula>
    </cfRule>
  </conditionalFormatting>
  <conditionalFormatting sqref="AP102 AP108 AP114 AP120 AP126">
    <cfRule type="cellIs" dxfId="135" priority="1412" operator="equal">
      <formula>"Catastrófico"</formula>
    </cfRule>
    <cfRule type="cellIs" dxfId="134" priority="1413" operator="equal">
      <formula>"Mayor"</formula>
    </cfRule>
    <cfRule type="cellIs" dxfId="133" priority="1414" operator="equal">
      <formula>"Moderado"</formula>
    </cfRule>
    <cfRule type="cellIs" dxfId="132" priority="1415" operator="equal">
      <formula>"Menor"</formula>
    </cfRule>
    <cfRule type="cellIs" dxfId="131" priority="1416" operator="equal">
      <formula>"Leve"</formula>
    </cfRule>
  </conditionalFormatting>
  <conditionalFormatting sqref="AP132">
    <cfRule type="cellIs" dxfId="130" priority="97" operator="equal">
      <formula>"Catastrófico"</formula>
    </cfRule>
    <cfRule type="cellIs" dxfId="129" priority="98" operator="equal">
      <formula>"Mayor"</formula>
    </cfRule>
    <cfRule type="cellIs" dxfId="128" priority="99" operator="equal">
      <formula>"Moderado"</formula>
    </cfRule>
    <cfRule type="cellIs" dxfId="127" priority="100" operator="equal">
      <formula>"Menor"</formula>
    </cfRule>
    <cfRule type="cellIs" dxfId="126" priority="101" operator="equal">
      <formula>"Leve"</formula>
    </cfRule>
  </conditionalFormatting>
  <conditionalFormatting sqref="AP138">
    <cfRule type="cellIs" dxfId="125" priority="1374" operator="equal">
      <formula>"Catastrófico"</formula>
    </cfRule>
    <cfRule type="cellIs" dxfId="124" priority="1375" operator="equal">
      <formula>"Mayor"</formula>
    </cfRule>
    <cfRule type="cellIs" dxfId="123" priority="1376" operator="equal">
      <formula>"Moderado"</formula>
    </cfRule>
    <cfRule type="cellIs" dxfId="122" priority="1377" operator="equal">
      <formula>"Menor"</formula>
    </cfRule>
    <cfRule type="cellIs" dxfId="121" priority="1378" operator="equal">
      <formula>"Leve"</formula>
    </cfRule>
  </conditionalFormatting>
  <conditionalFormatting sqref="AP144 AP150 AP156 AP162 AP168 AP174 AP180 AP186 AP192">
    <cfRule type="cellIs" dxfId="120" priority="1050" operator="equal">
      <formula>"Catastrófico"</formula>
    </cfRule>
    <cfRule type="cellIs" dxfId="119" priority="1051" operator="equal">
      <formula>"Mayor"</formula>
    </cfRule>
    <cfRule type="cellIs" dxfId="118" priority="1052" operator="equal">
      <formula>"Moderado"</formula>
    </cfRule>
    <cfRule type="cellIs" dxfId="117" priority="1053" operator="equal">
      <formula>"Menor"</formula>
    </cfRule>
    <cfRule type="cellIs" dxfId="116" priority="1054" operator="equal">
      <formula>"Leve"</formula>
    </cfRule>
  </conditionalFormatting>
  <conditionalFormatting sqref="AP198">
    <cfRule type="cellIs" dxfId="115" priority="1012" operator="equal">
      <formula>"Catastrófico"</formula>
    </cfRule>
    <cfRule type="cellIs" dxfId="114" priority="1013" operator="equal">
      <formula>"Mayor"</formula>
    </cfRule>
    <cfRule type="cellIs" dxfId="113" priority="1014" operator="equal">
      <formula>"Moderado"</formula>
    </cfRule>
    <cfRule type="cellIs" dxfId="112" priority="1015" operator="equal">
      <formula>"Menor"</formula>
    </cfRule>
    <cfRule type="cellIs" dxfId="111" priority="1016" operator="equal">
      <formula>"Leve"</formula>
    </cfRule>
  </conditionalFormatting>
  <conditionalFormatting sqref="AP204 AP210 AP216 AP228 AP234 AP240 AP246">
    <cfRule type="cellIs" dxfId="110" priority="688" operator="equal">
      <formula>"Catastrófico"</formula>
    </cfRule>
    <cfRule type="cellIs" dxfId="109" priority="689" operator="equal">
      <formula>"Mayor"</formula>
    </cfRule>
    <cfRule type="cellIs" dxfId="108" priority="690" operator="equal">
      <formula>"Moderado"</formula>
    </cfRule>
    <cfRule type="cellIs" dxfId="107" priority="691" operator="equal">
      <formula>"Menor"</formula>
    </cfRule>
    <cfRule type="cellIs" dxfId="106" priority="692" operator="equal">
      <formula>"Leve"</formula>
    </cfRule>
  </conditionalFormatting>
  <conditionalFormatting sqref="AP222">
    <cfRule type="cellIs" dxfId="105" priority="377" operator="equal">
      <formula>"Catastrófico"</formula>
    </cfRule>
    <cfRule type="cellIs" dxfId="104" priority="378" operator="equal">
      <formula>"Mayor"</formula>
    </cfRule>
    <cfRule type="cellIs" dxfId="103" priority="379" operator="equal">
      <formula>"Moderado"</formula>
    </cfRule>
    <cfRule type="cellIs" dxfId="102" priority="380" operator="equal">
      <formula>"Menor"</formula>
    </cfRule>
    <cfRule type="cellIs" dxfId="101" priority="381" operator="equal">
      <formula>"Leve"</formula>
    </cfRule>
  </conditionalFormatting>
  <conditionalFormatting sqref="AP252">
    <cfRule type="cellIs" dxfId="100" priority="582" operator="equal">
      <formula>"Catastrófico"</formula>
    </cfRule>
    <cfRule type="cellIs" dxfId="99" priority="583" operator="equal">
      <formula>"Mayor"</formula>
    </cfRule>
    <cfRule type="cellIs" dxfId="98" priority="584" operator="equal">
      <formula>"Moderado"</formula>
    </cfRule>
    <cfRule type="cellIs" dxfId="97" priority="585" operator="equal">
      <formula>"Menor"</formula>
    </cfRule>
    <cfRule type="cellIs" dxfId="96" priority="586" operator="equal">
      <formula>"Leve"</formula>
    </cfRule>
  </conditionalFormatting>
  <conditionalFormatting sqref="AP258 AP264 AP270 AP282 AP288">
    <cfRule type="cellIs" dxfId="95" priority="568" operator="equal">
      <formula>"Catastrófico"</formula>
    </cfRule>
    <cfRule type="cellIs" dxfId="94" priority="569" operator="equal">
      <formula>"Mayor"</formula>
    </cfRule>
    <cfRule type="cellIs" dxfId="93" priority="570" operator="equal">
      <formula>"Moderado"</formula>
    </cfRule>
    <cfRule type="cellIs" dxfId="92" priority="571" operator="equal">
      <formula>"Menor"</formula>
    </cfRule>
    <cfRule type="cellIs" dxfId="91" priority="572" operator="equal">
      <formula>"Leve"</formula>
    </cfRule>
  </conditionalFormatting>
  <conditionalFormatting sqref="AP276">
    <cfRule type="cellIs" dxfId="90" priority="33" operator="equal">
      <formula>"Catastrófico"</formula>
    </cfRule>
    <cfRule type="cellIs" dxfId="89" priority="34" operator="equal">
      <formula>"Mayor"</formula>
    </cfRule>
    <cfRule type="cellIs" dxfId="88" priority="35" operator="equal">
      <formula>"Moderado"</formula>
    </cfRule>
    <cfRule type="cellIs" dxfId="87" priority="36" operator="equal">
      <formula>"Menor"</formula>
    </cfRule>
    <cfRule type="cellIs" dxfId="86" priority="37" operator="equal">
      <formula>"Leve"</formula>
    </cfRule>
  </conditionalFormatting>
  <conditionalFormatting sqref="AP294">
    <cfRule type="cellIs" dxfId="85" priority="550" operator="equal">
      <formula>"Catastrófico"</formula>
    </cfRule>
    <cfRule type="cellIs" dxfId="84" priority="551" operator="equal">
      <formula>"Mayor"</formula>
    </cfRule>
    <cfRule type="cellIs" dxfId="83" priority="552" operator="equal">
      <formula>"Moderado"</formula>
    </cfRule>
    <cfRule type="cellIs" dxfId="82" priority="553" operator="equal">
      <formula>"Menor"</formula>
    </cfRule>
    <cfRule type="cellIs" dxfId="81" priority="554" operator="equal">
      <formula>"Leve"</formula>
    </cfRule>
  </conditionalFormatting>
  <conditionalFormatting sqref="AP300 AP312 AP318 AP324 AP330">
    <cfRule type="cellIs" dxfId="80" priority="536" operator="equal">
      <formula>"Catastrófico"</formula>
    </cfRule>
    <cfRule type="cellIs" dxfId="79" priority="537" operator="equal">
      <formula>"Mayor"</formula>
    </cfRule>
    <cfRule type="cellIs" dxfId="78" priority="538" operator="equal">
      <formula>"Moderado"</formula>
    </cfRule>
    <cfRule type="cellIs" dxfId="77" priority="539" operator="equal">
      <formula>"Menor"</formula>
    </cfRule>
    <cfRule type="cellIs" dxfId="76" priority="540" operator="equal">
      <formula>"Leve"</formula>
    </cfRule>
  </conditionalFormatting>
  <conditionalFormatting sqref="AP306">
    <cfRule type="cellIs" dxfId="75" priority="1" operator="equal">
      <formula>"Catastrófico"</formula>
    </cfRule>
    <cfRule type="cellIs" dxfId="74" priority="2" operator="equal">
      <formula>"Mayor"</formula>
    </cfRule>
    <cfRule type="cellIs" dxfId="73" priority="3" operator="equal">
      <formula>"Moderado"</formula>
    </cfRule>
    <cfRule type="cellIs" dxfId="72" priority="4" operator="equal">
      <formula>"Menor"</formula>
    </cfRule>
    <cfRule type="cellIs" dxfId="71" priority="5" operator="equal">
      <formula>"Leve"</formula>
    </cfRule>
  </conditionalFormatting>
  <conditionalFormatting sqref="AP336">
    <cfRule type="cellIs" dxfId="70" priority="297" operator="equal">
      <formula>"Catastrófico"</formula>
    </cfRule>
    <cfRule type="cellIs" dxfId="69" priority="298" operator="equal">
      <formula>"Mayor"</formula>
    </cfRule>
    <cfRule type="cellIs" dxfId="68" priority="299" operator="equal">
      <formula>"Moderado"</formula>
    </cfRule>
    <cfRule type="cellIs" dxfId="67" priority="300" operator="equal">
      <formula>"Menor"</formula>
    </cfRule>
    <cfRule type="cellIs" dxfId="66" priority="301" operator="equal">
      <formula>"Leve"</formula>
    </cfRule>
  </conditionalFormatting>
  <conditionalFormatting sqref="AP342">
    <cfRule type="cellIs" dxfId="65" priority="255" operator="equal">
      <formula>"Catastrófico"</formula>
    </cfRule>
    <cfRule type="cellIs" dxfId="64" priority="256" operator="equal">
      <formula>"Mayor"</formula>
    </cfRule>
    <cfRule type="cellIs" dxfId="63" priority="257" operator="equal">
      <formula>"Moderado"</formula>
    </cfRule>
    <cfRule type="cellIs" dxfId="62" priority="258" operator="equal">
      <formula>"Menor"</formula>
    </cfRule>
    <cfRule type="cellIs" dxfId="61" priority="259" operator="equal">
      <formula>"Leve"</formula>
    </cfRule>
  </conditionalFormatting>
  <conditionalFormatting sqref="AP348">
    <cfRule type="cellIs" dxfId="60" priority="181" operator="equal">
      <formula>"Catastrófico"</formula>
    </cfRule>
    <cfRule type="cellIs" dxfId="59" priority="182" operator="equal">
      <formula>"Mayor"</formula>
    </cfRule>
    <cfRule type="cellIs" dxfId="58" priority="183" operator="equal">
      <formula>"Moderado"</formula>
    </cfRule>
    <cfRule type="cellIs" dxfId="57" priority="184" operator="equal">
      <formula>"Menor"</formula>
    </cfRule>
    <cfRule type="cellIs" dxfId="56" priority="185" operator="equal">
      <formula>"Leve"</formula>
    </cfRule>
  </conditionalFormatting>
  <conditionalFormatting sqref="AR18">
    <cfRule type="cellIs" dxfId="51" priority="159" operator="equal">
      <formula>"Extremo"</formula>
    </cfRule>
    <cfRule type="cellIs" dxfId="50" priority="160" operator="equal">
      <formula>"Alto"</formula>
    </cfRule>
    <cfRule type="cellIs" dxfId="49" priority="161" operator="equal">
      <formula>"Moderado"</formula>
    </cfRule>
    <cfRule type="cellIs" dxfId="48" priority="162" operator="equal">
      <formula>"Bajo"</formula>
    </cfRule>
  </conditionalFormatting>
  <conditionalFormatting sqref="AR42 AR48 AR54 AR60 AR66 AR72 AR78 AR84">
    <cfRule type="cellIs" dxfId="47" priority="2108" operator="equal">
      <formula>"Extremo"</formula>
    </cfRule>
    <cfRule type="cellIs" dxfId="46" priority="2109" operator="equal">
      <formula>"Alto"</formula>
    </cfRule>
    <cfRule type="cellIs" dxfId="45" priority="2110" operator="equal">
      <formula>"Moderado"</formula>
    </cfRule>
    <cfRule type="cellIs" dxfId="44" priority="2111" operator="equal">
      <formula>"Bajo"</formula>
    </cfRule>
  </conditionalFormatting>
  <conditionalFormatting sqref="AR90 AR102 AR108 AR114 AR120 AR126 AR132">
    <cfRule type="cellIs" dxfId="43" priority="1746" operator="equal">
      <formula>"Extremo"</formula>
    </cfRule>
    <cfRule type="cellIs" dxfId="42" priority="1747" operator="equal">
      <formula>"Alto"</formula>
    </cfRule>
    <cfRule type="cellIs" dxfId="41" priority="1748" operator="equal">
      <formula>"Moderado"</formula>
    </cfRule>
    <cfRule type="cellIs" dxfId="40" priority="1749" operator="equal">
      <formula>"Bajo"</formula>
    </cfRule>
  </conditionalFormatting>
  <conditionalFormatting sqref="AR96">
    <cfRule type="cellIs" dxfId="39" priority="233" operator="equal">
      <formula>"Extremo"</formula>
    </cfRule>
    <cfRule type="cellIs" dxfId="38" priority="234" operator="equal">
      <formula>"Alto"</formula>
    </cfRule>
    <cfRule type="cellIs" dxfId="37" priority="235" operator="equal">
      <formula>"Moderado"</formula>
    </cfRule>
    <cfRule type="cellIs" dxfId="36" priority="236" operator="equal">
      <formula>"Bajo"</formula>
    </cfRule>
  </conditionalFormatting>
  <conditionalFormatting sqref="AR138 AR144 AR150 AR156 AR162 AR168 AR174 AR180 AR186 AR192">
    <cfRule type="cellIs" dxfId="35" priority="1384" operator="equal">
      <formula>"Extremo"</formula>
    </cfRule>
    <cfRule type="cellIs" dxfId="34" priority="1385" operator="equal">
      <formula>"Alto"</formula>
    </cfRule>
    <cfRule type="cellIs" dxfId="33" priority="1386" operator="equal">
      <formula>"Moderado"</formula>
    </cfRule>
    <cfRule type="cellIs" dxfId="32" priority="1387" operator="equal">
      <formula>"Bajo"</formula>
    </cfRule>
  </conditionalFormatting>
  <conditionalFormatting sqref="AR198 AR204 AR210 AR216 AR222 AR228 AR234 AR240 AR246">
    <cfRule type="cellIs" dxfId="31" priority="1022" operator="equal">
      <formula>"Extremo"</formula>
    </cfRule>
    <cfRule type="cellIs" dxfId="30" priority="1023" operator="equal">
      <formula>"Alto"</formula>
    </cfRule>
    <cfRule type="cellIs" dxfId="29" priority="1024" operator="equal">
      <formula>"Moderado"</formula>
    </cfRule>
    <cfRule type="cellIs" dxfId="28" priority="1025" operator="equal">
      <formula>"Bajo"</formula>
    </cfRule>
  </conditionalFormatting>
  <conditionalFormatting sqref="AR252 AR258 AR264 AR270 AR282 AR288">
    <cfRule type="cellIs" dxfId="27" priority="592" operator="equal">
      <formula>"Extremo"</formula>
    </cfRule>
    <cfRule type="cellIs" dxfId="26" priority="593" operator="equal">
      <formula>"Alto"</formula>
    </cfRule>
    <cfRule type="cellIs" dxfId="25" priority="594" operator="equal">
      <formula>"Moderado"</formula>
    </cfRule>
    <cfRule type="cellIs" dxfId="24" priority="595" operator="equal">
      <formula>"Bajo"</formula>
    </cfRule>
  </conditionalFormatting>
  <conditionalFormatting sqref="AR276">
    <cfRule type="cellIs" dxfId="23" priority="43" operator="equal">
      <formula>"Extremo"</formula>
    </cfRule>
    <cfRule type="cellIs" dxfId="22" priority="44" operator="equal">
      <formula>"Alto"</formula>
    </cfRule>
    <cfRule type="cellIs" dxfId="21" priority="45" operator="equal">
      <formula>"Moderado"</formula>
    </cfRule>
    <cfRule type="cellIs" dxfId="20" priority="46" operator="equal">
      <formula>"Bajo"</formula>
    </cfRule>
  </conditionalFormatting>
  <conditionalFormatting sqref="AR294 AR300 AR312 AR318 AR324 AR330">
    <cfRule type="cellIs" dxfId="19" priority="560" operator="equal">
      <formula>"Extremo"</formula>
    </cfRule>
    <cfRule type="cellIs" dxfId="18" priority="561" operator="equal">
      <formula>"Alto"</formula>
    </cfRule>
    <cfRule type="cellIs" dxfId="17" priority="562" operator="equal">
      <formula>"Moderado"</formula>
    </cfRule>
    <cfRule type="cellIs" dxfId="16" priority="563" operator="equal">
      <formula>"Bajo"</formula>
    </cfRule>
  </conditionalFormatting>
  <conditionalFormatting sqref="AR306">
    <cfRule type="cellIs" dxfId="15" priority="11" operator="equal">
      <formula>"Extremo"</formula>
    </cfRule>
    <cfRule type="cellIs" dxfId="14" priority="12" operator="equal">
      <formula>"Alto"</formula>
    </cfRule>
    <cfRule type="cellIs" dxfId="13" priority="13" operator="equal">
      <formula>"Moderado"</formula>
    </cfRule>
    <cfRule type="cellIs" dxfId="12" priority="14" operator="equal">
      <formula>"Bajo"</formula>
    </cfRule>
  </conditionalFormatting>
  <conditionalFormatting sqref="AR336">
    <cfRule type="cellIs" dxfId="11" priority="307" operator="equal">
      <formula>"Extremo"</formula>
    </cfRule>
    <cfRule type="cellIs" dxfId="10" priority="308" operator="equal">
      <formula>"Alto"</formula>
    </cfRule>
    <cfRule type="cellIs" dxfId="9" priority="309" operator="equal">
      <formula>"Moderado"</formula>
    </cfRule>
    <cfRule type="cellIs" dxfId="8" priority="310" operator="equal">
      <formula>"Bajo"</formula>
    </cfRule>
  </conditionalFormatting>
  <conditionalFormatting sqref="AR342">
    <cfRule type="cellIs" dxfId="7" priority="265" operator="equal">
      <formula>"Extremo"</formula>
    </cfRule>
    <cfRule type="cellIs" dxfId="6" priority="266" operator="equal">
      <formula>"Alto"</formula>
    </cfRule>
    <cfRule type="cellIs" dxfId="5" priority="267" operator="equal">
      <formula>"Moderado"</formula>
    </cfRule>
    <cfRule type="cellIs" dxfId="4" priority="268" operator="equal">
      <formula>"Bajo"</formula>
    </cfRule>
  </conditionalFormatting>
  <conditionalFormatting sqref="AR348">
    <cfRule type="cellIs" dxfId="3" priority="191" operator="equal">
      <formula>"Extremo"</formula>
    </cfRule>
    <cfRule type="cellIs" dxfId="2" priority="192" operator="equal">
      <formula>"Alto"</formula>
    </cfRule>
    <cfRule type="cellIs" dxfId="1" priority="193" operator="equal">
      <formula>"Moderado"</formula>
    </cfRule>
    <cfRule type="cellIs" dxfId="0" priority="194" operator="equal">
      <formula>"Bajo"</formula>
    </cfRule>
  </conditionalFormatting>
  <dataValidations count="25">
    <dataValidation type="list" allowBlank="1" showInputMessage="1" showErrorMessage="1" sqref="N6:N11" xr:uid="{00000000-0002-0000-0400-000000000000}">
      <formula1>INDIRECT($M$6)</formula1>
    </dataValidation>
    <dataValidation allowBlank="1" showInputMessage="1" showErrorMessage="1" promptTitle="FRECUENCIA" prompt="CONTINUA: El control se aplica siempre que se realiza la actividad que conlleva el riesgo_x000a_ALEATORIA: El control se aplica aleatoriamente a la actividad que conlleva el riesgo" sqref="AF5" xr:uid="{00000000-0002-0000-0400-000001000000}"/>
    <dataValidation allowBlank="1" showInputMessage="1" showErrorMessage="1" promptTitle="DOCUMENTACIÓN" prompt="Controles que están documentados en el proceso, ya sea en manuales, procedimientos, flujogramas o cualquier otro documento propio del proceso." sqref="AE5" xr:uid="{00000000-0002-0000-0400-000002000000}"/>
    <dataValidation allowBlank="1" showInputMessage="1" showErrorMessage="1" promptTitle="EVIDENCIA" prompt="CON REGISTRO: El control deja un registro permite evidencia la ejecución del control._x000a__x000a_SIN REGISTRO: El control no deja registro de la ejecución del control." sqref="AG5" xr:uid="{00000000-0002-0000-0400-000003000000}"/>
    <dataValidation allowBlank="1" showInputMessage="1" showErrorMessage="1" prompt="PREV: Va hacia la causa del riesgo, asegura el resultado final esperado._x000a_DETEC: Detecta que algo ocurre y devuelve el proceso al control preventivo. Se pueden generar reprocesos._x000a_CORREC: Reduce impacto riesgo material tiene un costo en su implementación." sqref="Y5" xr:uid="{00000000-0002-0000-0400-000004000000}"/>
    <dataValidation allowBlank="1" showInputMessage="1" showErrorMessage="1" prompt="AUTOMÁTICO: El control se ejecuta por un sistema y/o aplicativo de manera automática sin la intervención de personas para su realización._x000a_MANUAL: Controles que son ejecutados por una persona, tiene implícito el error humano." sqref="Z5" xr:uid="{00000000-0002-0000-0400-000005000000}"/>
    <dataValidation allowBlank="1" showInputMessage="1" showErrorMessage="1" promptTitle="RESPONSABLE" prompt="Es el cargo del servidor que ejecuta el control, en caso de que sean automáticos identificar el sistema._x000a_EJ: El profesional de contratación" sqref="V5" xr:uid="{00000000-0002-0000-0400-000006000000}"/>
    <dataValidation allowBlank="1" showInputMessage="1" showErrorMessage="1" promptTitle="ACCIÓN" prompt="se determina mediante verbos que indican la acción que deben realizar como parte del control. _x000a_EJ: verifica que la información suministrada por el proveedor corresponda con los requisitos establecidos acorde con el tipo de contratación" sqref="W5" xr:uid="{00000000-0002-0000-0400-000007000000}"/>
    <dataValidation allowBlank="1" showInputMessage="1" showErrorMessage="1" promptTitle="COMPLEMENTO" prompt="son detalles que permiten identificar claramente el objeto del control._x000a_EJ: a través de una lista de chequeo están los requisitos de Información y la revisa con la información física suministrada por el proveedor, los que cumplen se registran en el sistem" sqref="X5" xr:uid="{00000000-0002-0000-0400-000008000000}"/>
    <dataValidation allowBlank="1" showInputMessage="1" showErrorMessage="1" prompt="enero a junio /2021 fecha de corte" sqref="K186:K191" xr:uid="{00000000-0002-0000-0400-000009000000}"/>
    <dataValidation type="list" allowBlank="1" showInputMessage="1" showErrorMessage="1" sqref="AY6:AY353" xr:uid="{00000000-0002-0000-0400-00000A000000}">
      <formula1>"En curso,Finalizada,Vencida"</formula1>
    </dataValidation>
    <dataValidation type="date" allowBlank="1" showInputMessage="1" showErrorMessage="1" sqref="AV6:AV17 AV19:AV23 AV26:AV29 AV32:AV35 AV151:AV318 AV38:AV125 AV127:AV138 AV325:AV353 AV320:AV323 AV140:AV149 AW6:AW353" xr:uid="{00000000-0002-0000-0400-00000B000000}">
      <formula1>44197</formula1>
      <formula2>47818</formula2>
    </dataValidation>
    <dataValidation type="list" allowBlank="1" showInputMessage="1" showErrorMessage="1" sqref="AS6:AS353" xr:uid="{00000000-0002-0000-0400-00000C000000}">
      <formula1>"Aceptar,Evitar,Reducir (compartir),Reducir (mitigar)"</formula1>
    </dataValidation>
    <dataValidation type="list" allowBlank="1" showInputMessage="1" showErrorMessage="1" sqref="AE6:AE353" xr:uid="{00000000-0002-0000-0400-00000F000000}">
      <formula1>"Documentado,Sin documentar"</formula1>
    </dataValidation>
    <dataValidation type="list" allowBlank="1" showInputMessage="1" showErrorMessage="1" sqref="AF6:AF353" xr:uid="{00000000-0002-0000-0400-000010000000}">
      <formula1>"Aleatoria,Continua"</formula1>
    </dataValidation>
    <dataValidation type="list" allowBlank="1" showInputMessage="1" showErrorMessage="1" sqref="AG6:AG353" xr:uid="{00000000-0002-0000-0400-000011000000}">
      <formula1>"Con registro,Sin registro"</formula1>
    </dataValidation>
    <dataValidation type="list" allowBlank="1" showInputMessage="1" showErrorMessage="1" sqref="M6:M353" xr:uid="{00000000-0002-0000-0400-000012000000}">
      <formula1>"Económica,Reputacional"</formula1>
    </dataValidation>
    <dataValidation type="list" allowBlank="1" showInputMessage="1" showErrorMessage="1" sqref="BC6:BF353" xr:uid="{00000000-0002-0000-0400-000013000000}">
      <formula1>"SI,Parcialmente,NO"</formula1>
    </dataValidation>
    <dataValidation type="list" allowBlank="1" showInputMessage="1" showErrorMessage="1" sqref="BG6:BG353" xr:uid="{00000000-0002-0000-0400-000014000000}">
      <formula1>"SI,NO"</formula1>
    </dataValidation>
    <dataValidation type="list" allowBlank="1" showInputMessage="1" showErrorMessage="1" sqref="C6:C353" xr:uid="{00000000-0002-0000-0400-000016000000}">
      <formula1>"Información,Software,Hardware,Servicios,Intangibles,Componentes de red,Personas,Instalaciones"</formula1>
    </dataValidation>
    <dataValidation type="list" allowBlank="1" showInputMessage="1" showErrorMessage="1" sqref="E6:E353" xr:uid="{00000000-0002-0000-0400-000017000000}">
      <formula1>"pérdida de confidencialidad,pérdida de integridad,pérdida de disponibilidad"</formula1>
    </dataValidation>
    <dataValidation type="list" allowBlank="1" showInputMessage="1" showErrorMessage="1" sqref="J6:J353" xr:uid="{00000000-0002-0000-0400-000018000000}">
      <mc:AlternateContent xmlns:x12ac="http://schemas.microsoft.com/office/spreadsheetml/2011/1/ac" xmlns:mc="http://schemas.openxmlformats.org/markup-compatibility/2006">
        <mc:Choice Requires="x12ac">
          <x12ac:list>Daños activos físicos,Ejecución y administración de procesos,Fallas tecnológicas,Fraude externo,Fraude interno,Relaciones laborales,"Usuarios, productos y prácticas organizacionales"</x12ac:list>
        </mc:Choice>
        <mc:Fallback>
          <formula1>"Daños activos físicos,Ejecución y administración de procesos,Fallas tecnológicas,Fraude externo,Fraude interno,Relaciones laborales,Usuarios, productos y prácticas organizacionales"</formula1>
        </mc:Fallback>
      </mc:AlternateContent>
    </dataValidation>
    <dataValidation type="list" allowBlank="1" showInputMessage="1" showErrorMessage="1" sqref="Y6:Y74 Y76:Y353" xr:uid="{00000000-0002-0000-0400-00000D000000}">
      <formula1>"Correctivo,Detectivo,Preventivo"</formula1>
    </dataValidation>
    <dataValidation type="list" allowBlank="1" showInputMessage="1" showErrorMessage="1" sqref="Z6:Z74 Z76:Z353" xr:uid="{00000000-0002-0000-0400-00000E000000}">
      <formula1>"Automático,Manual"</formula1>
    </dataValidation>
    <dataValidation type="list" allowBlank="1" showInputMessage="1" showErrorMessage="1" sqref="N12:N353" xr:uid="{00000000-0002-0000-0400-000015000000}">
      <formula1>INDIRECT(M12)</formula1>
    </dataValidation>
  </dataValidations>
  <hyperlinks>
    <hyperlink ref="D288" r:id="rId1" display="www.cycradio.gov.co" xr:uid="{00000000-0004-0000-0400-000002000000}"/>
    <hyperlink ref="D288:D293" r:id="rId2" display="Página emisora" xr:uid="{2BFC3506-716A-485E-8C35-E759FD190808}"/>
  </hyperlinks>
  <pageMargins left="0.7" right="0.7" top="0.75" bottom="0.75" header="0.3" footer="0.3"/>
  <pageSetup orientation="portrait" r:id="rId3"/>
  <legacyDrawing r:id="rId4"/>
  <extLst>
    <ext xmlns:x14="http://schemas.microsoft.com/office/spreadsheetml/2009/9/main" uri="{78C0D931-6437-407d-A8EE-F0AAD7539E65}">
      <x14:conditionalFormattings>
        <x14:conditionalFormatting xmlns:xm="http://schemas.microsoft.com/office/excel/2006/main">
          <x14:cfRule type="cellIs" priority="335" operator="equal" id="{40E252F3-D075-4D18-AD3C-85161D4CB6EA}">
            <xm:f>Niveles!$I$7</xm:f>
            <x14:dxf>
              <fill>
                <patternFill>
                  <bgColor theme="8" tint="0.39994506668294322"/>
                </patternFill>
              </fill>
            </x14:dxf>
          </x14:cfRule>
          <x14:cfRule type="cellIs" priority="336" operator="equal" id="{C3A613F0-CCAE-44BE-84B2-D66754130413}">
            <xm:f>Niveles!$I$6</xm:f>
            <x14:dxf>
              <fill>
                <patternFill>
                  <bgColor rgb="FFCCFFCC"/>
                </patternFill>
              </fill>
            </x14:dxf>
          </x14:cfRule>
          <x14:cfRule type="cellIs" priority="337" operator="equal" id="{40A0E811-8022-40B6-A723-D73D4F30270D}">
            <xm:f>Niveles!$I$5</xm:f>
            <x14:dxf>
              <fill>
                <patternFill>
                  <bgColor rgb="FFFFFF99"/>
                </patternFill>
              </fill>
            </x14:dxf>
          </x14:cfRule>
          <x14:cfRule type="cellIs" priority="338" operator="equal" id="{64712F69-54A9-475C-B5F7-480BBF9520E3}">
            <xm:f>Niveles!$I$4</xm:f>
            <x14:dxf>
              <fill>
                <patternFill>
                  <bgColor theme="9" tint="0.39994506668294322"/>
                </patternFill>
              </fill>
            </x14:dxf>
          </x14:cfRule>
          <x14:cfRule type="cellIs" priority="339" operator="equal" id="{2704235E-BE6C-489B-9BC5-6AB1D461D60B}">
            <xm:f>Niveles!$I$3</xm:f>
            <x14:dxf>
              <fill>
                <patternFill>
                  <bgColor theme="5" tint="0.39994506668294322"/>
                </patternFill>
              </fill>
            </x14:dxf>
          </x14:cfRule>
          <xm:sqref>O6:O353</xm:sqref>
        </x14:conditionalFormatting>
        <x14:conditionalFormatting xmlns:xm="http://schemas.microsoft.com/office/excel/2006/main">
          <x14:cfRule type="cellIs" priority="340" operator="equal" id="{647B0203-B8A5-4D38-9912-016E1541AC83}">
            <xm:f>Niveles!$J$8</xm:f>
            <x14:dxf>
              <fill>
                <patternFill>
                  <bgColor theme="8" tint="0.39994506668294322"/>
                </patternFill>
              </fill>
            </x14:dxf>
          </x14:cfRule>
          <x14:cfRule type="cellIs" priority="341" operator="equal" id="{4FCC9F43-379C-42D2-9D34-3252F15331DA}">
            <xm:f>Niveles!$K$8</xm:f>
            <x14:dxf>
              <fill>
                <patternFill>
                  <bgColor rgb="FFCCFFCC"/>
                </patternFill>
              </fill>
            </x14:dxf>
          </x14:cfRule>
          <x14:cfRule type="cellIs" priority="342" operator="equal" id="{0C53E696-C512-4F01-9CDD-4498BC5E4CDB}">
            <xm:f>Niveles!$L$8</xm:f>
            <x14:dxf>
              <fill>
                <patternFill>
                  <bgColor rgb="FFFFFF99"/>
                </patternFill>
              </fill>
            </x14:dxf>
          </x14:cfRule>
          <x14:cfRule type="cellIs" priority="343" operator="equal" id="{745F3242-C37C-401D-8A57-E00B3B7B92C0}">
            <xm:f>Niveles!$M$8</xm:f>
            <x14:dxf>
              <fill>
                <patternFill>
                  <bgColor theme="9" tint="0.39994506668294322"/>
                </patternFill>
              </fill>
            </x14:dxf>
          </x14:cfRule>
          <x14:cfRule type="cellIs" priority="344" operator="equal" id="{7A8F04C1-9B35-4C87-95B5-845A8E6E15A2}">
            <xm:f>Niveles!$N$8</xm:f>
            <x14:dxf>
              <fill>
                <patternFill>
                  <bgColor theme="5" tint="0.39994506668294322"/>
                </patternFill>
              </fill>
            </x14:dxf>
          </x14:cfRule>
          <xm:sqref>Q6:Q353</xm:sqref>
        </x14:conditionalFormatting>
        <x14:conditionalFormatting xmlns:xm="http://schemas.microsoft.com/office/excel/2006/main">
          <x14:cfRule type="cellIs" priority="345" operator="equal" id="{3B7C70D7-5B6D-4E49-8A24-6ABECBDA4BA5}">
            <xm:f>Niveles!$N$20</xm:f>
            <x14:dxf>
              <fill>
                <patternFill>
                  <bgColor rgb="FFCCFFCC"/>
                </patternFill>
              </fill>
            </x14:dxf>
          </x14:cfRule>
          <x14:cfRule type="cellIs" priority="346" operator="equal" id="{C3AADAB9-2B9F-415F-9F24-3694FF90095D}">
            <xm:f>Niveles!$N$21</xm:f>
            <x14:dxf>
              <fill>
                <patternFill>
                  <bgColor rgb="FFFFFF99"/>
                </patternFill>
              </fill>
            </x14:dxf>
          </x14:cfRule>
          <x14:cfRule type="cellIs" priority="347" operator="equal" id="{3245927B-65CF-4C42-92B5-FEC4498A692D}">
            <xm:f>Niveles!$N$22</xm:f>
            <x14:dxf>
              <fill>
                <patternFill>
                  <bgColor theme="9" tint="0.39994506668294322"/>
                </patternFill>
              </fill>
            </x14:dxf>
          </x14:cfRule>
          <x14:cfRule type="cellIs" priority="348" operator="equal" id="{93F2882F-8B1B-4E8E-BA97-3AF6F181D6CC}">
            <xm:f>Niveles!$N$23</xm:f>
            <x14:dxf>
              <fill>
                <patternFill>
                  <bgColor theme="5" tint="0.39994506668294322"/>
                </patternFill>
              </fill>
            </x14:dxf>
          </x14:cfRule>
          <xm:sqref>S6:S353</xm:sqref>
        </x14:conditionalFormatting>
        <x14:conditionalFormatting xmlns:xm="http://schemas.microsoft.com/office/excel/2006/main">
          <x14:cfRule type="cellIs" priority="209" operator="equal" id="{951CEE13-A2D9-439D-BBAA-90D99818063A}">
            <xm:f>Niveles!$I$7</xm:f>
            <x14:dxf>
              <fill>
                <patternFill>
                  <bgColor theme="8" tint="0.39994506668294322"/>
                </patternFill>
              </fill>
            </x14:dxf>
          </x14:cfRule>
          <x14:cfRule type="cellIs" priority="210" operator="equal" id="{C212931C-1D21-4FDA-B116-6A5DAD4070F5}">
            <xm:f>Niveles!$I$6</xm:f>
            <x14:dxf>
              <fill>
                <patternFill>
                  <bgColor rgb="FFCCFFCC"/>
                </patternFill>
              </fill>
            </x14:dxf>
          </x14:cfRule>
          <x14:cfRule type="cellIs" priority="211" operator="equal" id="{2835F329-D57C-4665-AB8A-CCE4147D36A7}">
            <xm:f>Niveles!$I$5</xm:f>
            <x14:dxf>
              <fill>
                <patternFill>
                  <bgColor rgb="FFFFFF99"/>
                </patternFill>
              </fill>
            </x14:dxf>
          </x14:cfRule>
          <x14:cfRule type="cellIs" priority="212" operator="equal" id="{FF996058-9758-4C37-A697-97AAE1C87D9E}">
            <xm:f>Niveles!$I$4</xm:f>
            <x14:dxf>
              <fill>
                <patternFill>
                  <bgColor theme="9" tint="0.39994506668294322"/>
                </patternFill>
              </fill>
            </x14:dxf>
          </x14:cfRule>
          <x14:cfRule type="cellIs" priority="213" operator="equal" id="{057EDF5B-8249-46E5-BC08-00853605B4BA}">
            <xm:f>Niveles!$I$3</xm:f>
            <x14:dxf>
              <fill>
                <patternFill>
                  <bgColor theme="5" tint="0.39994506668294322"/>
                </patternFill>
              </fill>
            </x14:dxf>
          </x14:cfRule>
          <xm:sqref>AH6:AH353</xm:sqref>
        </x14:conditionalFormatting>
        <x14:conditionalFormatting xmlns:xm="http://schemas.microsoft.com/office/excel/2006/main">
          <x14:cfRule type="cellIs" priority="214" operator="equal" id="{FB3830FF-D398-4FF4-859A-E43F78E7DDE8}">
            <xm:f>Niveles!$J$8</xm:f>
            <x14:dxf>
              <fill>
                <patternFill>
                  <bgColor theme="8" tint="0.39994506668294322"/>
                </patternFill>
              </fill>
            </x14:dxf>
          </x14:cfRule>
          <x14:cfRule type="cellIs" priority="215" operator="equal" id="{B0231B32-26A9-49C4-AD14-AD0DAA02685F}">
            <xm:f>Niveles!$K$8</xm:f>
            <x14:dxf>
              <fill>
                <patternFill>
                  <bgColor rgb="FFCCFFCC"/>
                </patternFill>
              </fill>
            </x14:dxf>
          </x14:cfRule>
          <x14:cfRule type="cellIs" priority="216" operator="equal" id="{5FD09E73-4436-4D38-AE98-04E5B87443ED}">
            <xm:f>Niveles!$L$8</xm:f>
            <x14:dxf>
              <fill>
                <patternFill>
                  <bgColor rgb="FFFFFF99"/>
                </patternFill>
              </fill>
            </x14:dxf>
          </x14:cfRule>
          <x14:cfRule type="cellIs" priority="217" operator="equal" id="{D7354206-FB85-485E-A5BA-24078DB972BB}">
            <xm:f>Niveles!$M$8</xm:f>
            <x14:dxf>
              <fill>
                <patternFill>
                  <bgColor theme="9" tint="0.39994506668294322"/>
                </patternFill>
              </fill>
            </x14:dxf>
          </x14:cfRule>
          <x14:cfRule type="cellIs" priority="218" operator="equal" id="{F9D39434-5A28-4D0F-A633-D5CCD32A11CE}">
            <xm:f>Niveles!$N$8</xm:f>
            <x14:dxf>
              <fill>
                <patternFill>
                  <bgColor theme="5" tint="0.39994506668294322"/>
                </patternFill>
              </fill>
            </x14:dxf>
          </x14:cfRule>
          <xm:sqref>AJ6:AJ353</xm:sqref>
        </x14:conditionalFormatting>
        <x14:conditionalFormatting xmlns:xm="http://schemas.microsoft.com/office/excel/2006/main">
          <x14:cfRule type="cellIs" priority="219" operator="equal" id="{7ACB9F34-8A67-44B9-936C-3CF467ABF240}">
            <xm:f>Niveles!$N$20</xm:f>
            <x14:dxf>
              <fill>
                <patternFill>
                  <bgColor rgb="FFCCFFCC"/>
                </patternFill>
              </fill>
            </x14:dxf>
          </x14:cfRule>
          <x14:cfRule type="cellIs" priority="220" operator="equal" id="{E62C68A9-A6C4-429B-B695-C8F9963C7111}">
            <xm:f>Niveles!$N$21</xm:f>
            <x14:dxf>
              <fill>
                <patternFill>
                  <bgColor rgb="FFFFFF99"/>
                </patternFill>
              </fill>
            </x14:dxf>
          </x14:cfRule>
          <x14:cfRule type="cellIs" priority="221" operator="equal" id="{51FD0015-80BA-4268-8368-513D027750BE}">
            <xm:f>Niveles!$N$22</xm:f>
            <x14:dxf>
              <fill>
                <patternFill>
                  <bgColor theme="9" tint="0.39994506668294322"/>
                </patternFill>
              </fill>
            </x14:dxf>
          </x14:cfRule>
          <x14:cfRule type="cellIs" priority="222" operator="equal" id="{883ABC98-85A1-4883-A09C-D7F713051598}">
            <xm:f>Niveles!$N$23</xm:f>
            <x14:dxf>
              <fill>
                <patternFill>
                  <bgColor theme="5" tint="0.39994506668294322"/>
                </patternFill>
              </fill>
            </x14:dxf>
          </x14:cfRule>
          <xm:sqref>AL6:AL353</xm:sqref>
        </x14:conditionalFormatting>
        <x14:conditionalFormatting xmlns:xm="http://schemas.microsoft.com/office/excel/2006/main">
          <x14:cfRule type="cellIs" priority="15" operator="equal" id="{6BB3B42C-9915-43F7-A8A4-D0B443CED3AD}">
            <xm:f>Niveles!$I$7</xm:f>
            <x14:dxf>
              <fill>
                <patternFill>
                  <bgColor theme="8" tint="0.39994506668294322"/>
                </patternFill>
              </fill>
            </x14:dxf>
          </x14:cfRule>
          <x14:cfRule type="cellIs" priority="16" operator="equal" id="{0340CBC3-2A3B-4B2B-9C35-729302A3CC1E}">
            <xm:f>Niveles!$I$6</xm:f>
            <x14:dxf>
              <fill>
                <patternFill>
                  <bgColor rgb="FFCCFFCC"/>
                </patternFill>
              </fill>
            </x14:dxf>
          </x14:cfRule>
          <x14:cfRule type="cellIs" priority="17" operator="equal" id="{DE83D43E-B493-4550-A840-F09119B0DB42}">
            <xm:f>Niveles!$I$5</xm:f>
            <x14:dxf>
              <fill>
                <patternFill>
                  <bgColor rgb="FFFFFF99"/>
                </patternFill>
              </fill>
            </x14:dxf>
          </x14:cfRule>
          <x14:cfRule type="cellIs" priority="18" operator="equal" id="{442A1280-90B8-41E2-88F5-7B0E79E45015}">
            <xm:f>Niveles!$I$4</xm:f>
            <x14:dxf>
              <fill>
                <patternFill>
                  <bgColor theme="9" tint="0.39994506668294322"/>
                </patternFill>
              </fill>
            </x14:dxf>
          </x14:cfRule>
          <x14:cfRule type="cellIs" priority="19" operator="equal" id="{A6BB4CF0-DB04-4B9D-B42B-74A6DC9A5FF7}">
            <xm:f>Niveles!$I$3</xm:f>
            <x14:dxf>
              <fill>
                <patternFill>
                  <bgColor theme="5" tint="0.39994506668294322"/>
                </patternFill>
              </fill>
            </x14:dxf>
          </x14:cfRule>
          <xm:sqref>AM6:AM353</xm:sqref>
        </x14:conditionalFormatting>
        <x14:conditionalFormatting xmlns:xm="http://schemas.microsoft.com/office/excel/2006/main">
          <x14:cfRule type="cellIs" priority="20" operator="equal" id="{A57E9CAF-F943-4E17-8550-74B4790B845A}">
            <xm:f>Niveles!$J$8</xm:f>
            <x14:dxf>
              <fill>
                <patternFill>
                  <bgColor theme="8" tint="0.39994506668294322"/>
                </patternFill>
              </fill>
            </x14:dxf>
          </x14:cfRule>
          <x14:cfRule type="cellIs" priority="21" operator="equal" id="{3EDE4604-AEF1-4CE6-9587-B1FD4CE32EBC}">
            <xm:f>Niveles!$K$8</xm:f>
            <x14:dxf>
              <fill>
                <patternFill>
                  <bgColor rgb="FFCCFFCC"/>
                </patternFill>
              </fill>
            </x14:dxf>
          </x14:cfRule>
          <x14:cfRule type="cellIs" priority="22" operator="equal" id="{41B4E9A2-668D-4215-AAB7-4721E1DFC9D7}">
            <xm:f>Niveles!$L$8</xm:f>
            <x14:dxf>
              <fill>
                <patternFill>
                  <bgColor rgb="FFFFFF99"/>
                </patternFill>
              </fill>
            </x14:dxf>
          </x14:cfRule>
          <x14:cfRule type="cellIs" priority="23" operator="equal" id="{1ED27A80-BBB4-4E8C-B2AE-E4AE05B18D67}">
            <xm:f>Niveles!$M$8</xm:f>
            <x14:dxf>
              <fill>
                <patternFill>
                  <bgColor theme="9" tint="0.39994506668294322"/>
                </patternFill>
              </fill>
            </x14:dxf>
          </x14:cfRule>
          <x14:cfRule type="cellIs" priority="24" operator="equal" id="{6A401F4B-DEC6-4019-BC8B-4F4423B9C287}">
            <xm:f>Niveles!$N$8</xm:f>
            <x14:dxf>
              <fill>
                <patternFill>
                  <bgColor theme="5" tint="0.39994506668294322"/>
                </patternFill>
              </fill>
            </x14:dxf>
          </x14:cfRule>
          <xm:sqref>AO6:AO353</xm:sqref>
        </x14:conditionalFormatting>
        <x14:conditionalFormatting xmlns:xm="http://schemas.microsoft.com/office/excel/2006/main">
          <x14:cfRule type="cellIs" priority="25" operator="equal" id="{E535E3CD-5C81-4BF2-BC8D-8AD7CFD24A06}">
            <xm:f>Niveles!$N$20</xm:f>
            <x14:dxf>
              <fill>
                <patternFill>
                  <bgColor rgb="FFCCFFCC"/>
                </patternFill>
              </fill>
            </x14:dxf>
          </x14:cfRule>
          <x14:cfRule type="cellIs" priority="26" operator="equal" id="{254F6394-199D-4842-9A2B-5BF221C69F68}">
            <xm:f>Niveles!$N$21</xm:f>
            <x14:dxf>
              <fill>
                <patternFill>
                  <bgColor rgb="FFFFFF99"/>
                </patternFill>
              </fill>
            </x14:dxf>
          </x14:cfRule>
          <x14:cfRule type="cellIs" priority="27" operator="equal" id="{33F80303-0C1C-400D-9B6B-9CCA1043C560}">
            <xm:f>Niveles!$N$22</xm:f>
            <x14:dxf>
              <fill>
                <patternFill>
                  <bgColor theme="9" tint="0.39994506668294322"/>
                </patternFill>
              </fill>
            </x14:dxf>
          </x14:cfRule>
          <x14:cfRule type="cellIs" priority="28" operator="equal" id="{96F7165A-2D4F-4C9F-9D06-FF91881D33AB}">
            <xm:f>Niveles!$N$23</xm:f>
            <x14:dxf>
              <fill>
                <patternFill>
                  <bgColor theme="5" tint="0.39994506668294322"/>
                </patternFill>
              </fill>
            </x14:dxf>
          </x14:cfRule>
          <xm:sqref>AQ6:AQ353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19000000}">
          <x14:formula1>
            <xm:f>Niveles!$P$29:$P$40</xm:f>
          </x14:formula1>
          <xm:sqref>A6:A41 A48:A341 A348:A353</xm:sqref>
        </x14:dataValidation>
        <x14:dataValidation type="list" allowBlank="1" showInputMessage="1" showErrorMessage="1" xr:uid="{00000000-0002-0000-0400-00001A000000}">
          <x14:formula1>
            <xm:f>Niveles!$P$29:$P$41</xm:f>
          </x14:formula1>
          <xm:sqref>A342:A347 A42:A47</xm:sqref>
        </x14:dataValidation>
        <x14:dataValidation type="custom" allowBlank="1" showInputMessage="1" showErrorMessage="1" error="Recuerde que las acciones se generan bajo la medida de mitigar el riesgo" xr:uid="{00000000-0002-0000-0400-00001B000000}">
          <x14:formula1>
            <xm:f>IF(OR(AY6=Niveles!#REF!,AY6=Niveles!#REF!,AY6=Niveles!#REF!),ISBLANK(AY6),ISTEXT(AY6))</xm:f>
          </x14:formula1>
          <xm:sqref>BH6:BH353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BB95"/>
  <sheetViews>
    <sheetView showGridLines="0" topLeftCell="A25" zoomScale="70" zoomScaleNormal="70" workbookViewId="0">
      <selection activeCell="J22" sqref="J22"/>
    </sheetView>
  </sheetViews>
  <sheetFormatPr baseColWidth="10" defaultColWidth="11.42578125" defaultRowHeight="16.5" x14ac:dyDescent="0.25"/>
  <cols>
    <col min="1" max="1" width="4.42578125" style="1" customWidth="1"/>
    <col min="2" max="2" width="8.42578125" style="1" customWidth="1"/>
    <col min="3" max="3" width="15.28515625" style="1" customWidth="1"/>
    <col min="4" max="8" width="24.85546875" style="1" customWidth="1"/>
    <col min="9" max="9" width="3.85546875" style="1" customWidth="1"/>
    <col min="10" max="10" width="49.85546875" style="1" customWidth="1"/>
    <col min="11" max="16384" width="11.42578125" style="1"/>
  </cols>
  <sheetData>
    <row r="2" spans="1:54" ht="34.5" thickBot="1" x14ac:dyDescent="0.3">
      <c r="A2" s="134"/>
      <c r="B2" s="397" t="s">
        <v>737</v>
      </c>
      <c r="C2" s="397"/>
      <c r="D2" s="397"/>
      <c r="E2" s="397"/>
      <c r="F2" s="397"/>
      <c r="G2" s="397"/>
      <c r="H2" s="397"/>
      <c r="I2" s="135"/>
      <c r="J2" s="136" t="s">
        <v>738</v>
      </c>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row>
    <row r="3" spans="1:54" ht="41.25" thickBot="1" x14ac:dyDescent="0.3">
      <c r="A3" s="134"/>
      <c r="B3" s="395" t="s">
        <v>1</v>
      </c>
      <c r="C3" s="137" t="s">
        <v>739</v>
      </c>
      <c r="D3" s="138" t="e">
        <f>INDEX(Posición!$D$106:$AB$106,MATCH(Niveles!J3,Posición!$D$5:$AB$5,0))</f>
        <v>#REF!</v>
      </c>
      <c r="E3" s="138" t="e">
        <f>INDEX(Posición!$D$106:$AB$106,MATCH(Niveles!K3,Posición!$D$5:$AB$5,0))</f>
        <v>#REF!</v>
      </c>
      <c r="F3" s="138" t="e">
        <f>INDEX(Posición!$D$106:$AB$106,MATCH(Niveles!L3,Posición!$D$5:$AB$5,0))</f>
        <v>#REF!</v>
      </c>
      <c r="G3" s="138" t="e">
        <f>INDEX(Posición!$D$106:$AB$106,MATCH(Niveles!M3,Posición!$D$5:$AB$5,0))</f>
        <v>#REF!</v>
      </c>
      <c r="H3" s="139" t="e">
        <f>INDEX(Posición!$D$106:$AB$106,MATCH(Niveles!N3,Posición!$D$5:$AB$5,0))</f>
        <v>#REF!</v>
      </c>
      <c r="J3" s="140" t="s">
        <v>8</v>
      </c>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row>
    <row r="4" spans="1:54" ht="41.25" thickBot="1" x14ac:dyDescent="0.3">
      <c r="A4" s="134"/>
      <c r="B4" s="395"/>
      <c r="C4" s="137" t="s">
        <v>740</v>
      </c>
      <c r="D4" s="141" t="e">
        <f>INDEX(Posición!$D$106:$AB$106,MATCH(Niveles!J4,Posición!$D$5:$AB$5,0))</f>
        <v>#REF!</v>
      </c>
      <c r="E4" s="141" t="e">
        <f>INDEX(Posición!$D$106:$AB$106,MATCH(Niveles!K4,Posición!$D$5:$AB$5,0))</f>
        <v>#REF!</v>
      </c>
      <c r="F4" s="138" t="e">
        <f>INDEX(Posición!$D$106:$AB$106,MATCH(Niveles!L4,Posición!$D$5:$AB$5,0))</f>
        <v>#REF!</v>
      </c>
      <c r="G4" s="138" t="e">
        <f>INDEX(Posición!$D$106:$AB$106,MATCH(Niveles!M4,Posición!$D$5:$AB$5,0))</f>
        <v>#REF!</v>
      </c>
      <c r="H4" s="139" t="e">
        <f>INDEX(Posición!$D$106:$AB$106,MATCH(Niveles!N4,Posición!$D$5:$AB$5,0))</f>
        <v>#REF!</v>
      </c>
      <c r="I4" s="134"/>
      <c r="J4" s="142" t="s">
        <v>19</v>
      </c>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row>
    <row r="5" spans="1:54" ht="61.5" customHeight="1" thickBot="1" x14ac:dyDescent="0.3">
      <c r="A5" s="134"/>
      <c r="B5" s="395"/>
      <c r="C5" s="137" t="s">
        <v>741</v>
      </c>
      <c r="D5" s="141" t="e">
        <f>INDEX(Posición!$D$106:$AB$106,MATCH(Niveles!J5,Posición!$D$5:$AB$5,0))</f>
        <v>#REF!</v>
      </c>
      <c r="E5" s="141" t="e">
        <f>INDEX(Posición!$D$106:$AB$106,MATCH(Niveles!K5,Posición!$D$5:$AB$5,0))</f>
        <v>#REF!</v>
      </c>
      <c r="F5" s="141" t="e">
        <f>INDEX(Posición!$D$106:$AB$106,MATCH(Niveles!L5,Posición!$D$5:$AB$5,0))</f>
        <v>#REF!</v>
      </c>
      <c r="G5" s="138" t="e">
        <f>INDEX(Posición!$D$106:$AB$106,MATCH(Niveles!M5,Posición!$D$5:$AB$5,0))</f>
        <v>#REF!</v>
      </c>
      <c r="H5" s="139" t="e">
        <f>INDEX(Posición!$D$106:$AB$106,MATCH(Niveles!N5,Posición!$D$5:$AB$5,0))</f>
        <v>#REF!</v>
      </c>
      <c r="I5" s="134"/>
      <c r="J5" s="143" t="s">
        <v>25</v>
      </c>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row>
    <row r="6" spans="1:54" ht="68.25" customHeight="1" thickBot="1" x14ac:dyDescent="0.3">
      <c r="A6" s="134"/>
      <c r="B6" s="395"/>
      <c r="C6" s="137" t="s">
        <v>742</v>
      </c>
      <c r="D6" s="144" t="e">
        <f>INDEX(Posición!$D$106:$AB$106,MATCH(Niveles!J6,Posición!$D$5:$AB$5,0))</f>
        <v>#REF!</v>
      </c>
      <c r="E6" s="141" t="e">
        <f>INDEX(Posición!$D$106:$AB$106,MATCH(Niveles!K6,Posición!$D$5:$AB$5,0))</f>
        <v>#REF!</v>
      </c>
      <c r="F6" s="141" t="e">
        <f>INDEX(Posición!$D$106:$AB$106,MATCH(Niveles!L6,Posición!$D$5:$AB$5,0))</f>
        <v>#REF!</v>
      </c>
      <c r="G6" s="138" t="e">
        <f>INDEX(Posición!$D$106:$AB$106,MATCH(Niveles!M6,Posición!$D$5:$AB$5,0))</f>
        <v>#REF!</v>
      </c>
      <c r="H6" s="139" t="e">
        <f>INDEX(Posición!$D$106:$AB$106,MATCH(Niveles!N6,Posición!$D$5:$AB$5,0))</f>
        <v>#REF!</v>
      </c>
      <c r="I6" s="134"/>
      <c r="J6" s="145" t="s">
        <v>37</v>
      </c>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row>
    <row r="7" spans="1:54" ht="57.75" customHeight="1" thickBot="1" x14ac:dyDescent="0.3">
      <c r="A7" s="134"/>
      <c r="B7" s="395"/>
      <c r="C7" s="137" t="s">
        <v>743</v>
      </c>
      <c r="D7" s="144" t="e">
        <f>INDEX(Posición!$D$106:$AB$106,MATCH(Niveles!J7,Posición!$D$5:$AB$5,0))</f>
        <v>#REF!</v>
      </c>
      <c r="E7" s="144" t="e">
        <f>INDEX(Posición!$D$106:$AB$106,MATCH(Niveles!K7,Posición!$D$5:$AB$5,0))</f>
        <v>#REF!</v>
      </c>
      <c r="F7" s="141" t="e">
        <f>INDEX(Posición!$D$106:$AB$106,MATCH(Niveles!L7,Posición!$D$5:$AB$5,0))</f>
        <v>#REF!</v>
      </c>
      <c r="G7" s="138" t="e">
        <f>INDEX(Posición!$D$106:$AB$106,MATCH(Niveles!M7,Posición!$D$5:$AB$5,0))</f>
        <v>#REF!</v>
      </c>
      <c r="H7" s="139" t="e">
        <f>INDEX(Posición!$D$106:$AB$106,MATCH(Niveles!N7,Posición!$D$5:$AB$5,0))</f>
        <v>#REF!</v>
      </c>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row>
    <row r="8" spans="1:54" ht="41.25" thickBot="1" x14ac:dyDescent="0.3">
      <c r="A8" s="134"/>
      <c r="B8" s="134"/>
      <c r="C8" s="134"/>
      <c r="D8" s="137" t="s">
        <v>744</v>
      </c>
      <c r="E8" s="137" t="s">
        <v>745</v>
      </c>
      <c r="F8" s="137" t="s">
        <v>746</v>
      </c>
      <c r="G8" s="137" t="s">
        <v>747</v>
      </c>
      <c r="H8" s="137" t="s">
        <v>748</v>
      </c>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row>
    <row r="9" spans="1:54" ht="30.75" thickBot="1" x14ac:dyDescent="0.3">
      <c r="A9" s="134"/>
      <c r="B9" s="134"/>
      <c r="C9" s="134"/>
      <c r="D9" s="396" t="s">
        <v>2</v>
      </c>
      <c r="E9" s="396"/>
      <c r="F9" s="396"/>
      <c r="G9" s="396"/>
      <c r="H9" s="396"/>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row>
    <row r="10" spans="1:54" x14ac:dyDescent="0.2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row>
    <row r="11" spans="1:54" ht="34.5" thickBot="1" x14ac:dyDescent="0.3">
      <c r="A11" s="134"/>
      <c r="B11" s="397" t="s">
        <v>749</v>
      </c>
      <c r="C11" s="397"/>
      <c r="D11" s="397"/>
      <c r="E11" s="397"/>
      <c r="F11" s="397"/>
      <c r="G11" s="397"/>
      <c r="H11" s="397"/>
      <c r="I11" s="134"/>
      <c r="J11" s="136" t="s">
        <v>738</v>
      </c>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row>
    <row r="12" spans="1:54" ht="41.25" thickBot="1" x14ac:dyDescent="0.3">
      <c r="A12" s="134"/>
      <c r="B12" s="395" t="s">
        <v>1</v>
      </c>
      <c r="C12" s="137" t="s">
        <v>739</v>
      </c>
      <c r="D12" s="138" t="e">
        <f ca="1">INDEX(Posición!$AD$106:$BB$106,MATCH(Niveles!J3,Posición!$AD$5:$BB$5,0))</f>
        <v>#REF!</v>
      </c>
      <c r="E12" s="138" t="e">
        <f ca="1">INDEX(Posición!$AD$106:$BB$106,MATCH(Niveles!K3,Posición!$AD$5:$BB$5,0))</f>
        <v>#REF!</v>
      </c>
      <c r="F12" s="138" t="e">
        <f ca="1">INDEX(Posición!$AD$106:$BB$106,MATCH(Niveles!L3,Posición!$AD$5:$BB$5,0))</f>
        <v>#REF!</v>
      </c>
      <c r="G12" s="138" t="e">
        <f ca="1">INDEX(Posición!$AD$106:$BB$106,MATCH(Niveles!M3,Posición!$AD$5:$BB$5,0))</f>
        <v>#REF!</v>
      </c>
      <c r="H12" s="139" t="e">
        <f ca="1">INDEX(Posición!$AD$106:$BB$106,MATCH(Niveles!N3,Posición!$AD$5:$BB$5,0))</f>
        <v>#REF!</v>
      </c>
      <c r="I12" s="134"/>
      <c r="J12" s="140" t="s">
        <v>8</v>
      </c>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row>
    <row r="13" spans="1:54" ht="41.25" thickBot="1" x14ac:dyDescent="0.3">
      <c r="A13" s="134"/>
      <c r="B13" s="395"/>
      <c r="C13" s="137" t="s">
        <v>740</v>
      </c>
      <c r="D13" s="141" t="e">
        <f ca="1">INDEX(Posición!$AD$106:$BB$106,MATCH(Niveles!J4,Posición!$AD$5:$BB$5,0))</f>
        <v>#REF!</v>
      </c>
      <c r="E13" s="141" t="e">
        <f ca="1">INDEX(Posición!$AD$106:$BB$106,MATCH(Niveles!K4,Posición!$AD$5:$BB$5,0))</f>
        <v>#REF!</v>
      </c>
      <c r="F13" s="138" t="e">
        <f ca="1">INDEX(Posición!$AD$106:$BB$106,MATCH(Niveles!L4,Posición!$AD$5:$BB$5,0))</f>
        <v>#REF!</v>
      </c>
      <c r="G13" s="138" t="e">
        <f ca="1">INDEX(Posición!$AD$106:$BB$106,MATCH(Niveles!M4,Posición!$AD$5:$BB$5,0))</f>
        <v>#REF!</v>
      </c>
      <c r="H13" s="139" t="e">
        <f ca="1">INDEX(Posición!$AD$106:$BB$106,MATCH(Niveles!N4,Posición!$AD$5:$BB$5,0))</f>
        <v>#REF!</v>
      </c>
      <c r="I13" s="134"/>
      <c r="J13" s="142" t="s">
        <v>19</v>
      </c>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row>
    <row r="14" spans="1:54" ht="74.25" customHeight="1" thickBot="1" x14ac:dyDescent="0.3">
      <c r="A14" s="134"/>
      <c r="B14" s="395"/>
      <c r="C14" s="137" t="s">
        <v>741</v>
      </c>
      <c r="D14" s="141" t="e">
        <f ca="1">INDEX(Posición!$AD$106:$BB$106,MATCH(Niveles!J5,Posición!$AD$5:$BB$5,0))</f>
        <v>#REF!</v>
      </c>
      <c r="E14" s="141" t="e">
        <f ca="1">INDEX(Posición!$AD$106:$BB$106,MATCH(Niveles!K5,Posición!$AD$5:$BB$5,0))</f>
        <v>#REF!</v>
      </c>
      <c r="F14" s="141" t="e">
        <f ca="1">INDEX(Posición!$AD$106:$BB$106,MATCH(Niveles!L5,Posición!$AD$5:$BB$5,0))</f>
        <v>#REF!</v>
      </c>
      <c r="G14" s="138" t="e">
        <f ca="1">INDEX(Posición!$AD$106:$BB$106,MATCH(Niveles!M5,Posición!$AD$5:$BB$5,0))</f>
        <v>#REF!</v>
      </c>
      <c r="H14" s="139" t="e">
        <f ca="1">INDEX(Posición!$AD$106:$BB$106,MATCH(Niveles!N5,Posición!$AD$5:$BB$5,0))</f>
        <v>#REF!</v>
      </c>
      <c r="I14" s="134"/>
      <c r="J14" s="143" t="s">
        <v>25</v>
      </c>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row>
    <row r="15" spans="1:54" ht="41.25" thickBot="1" x14ac:dyDescent="0.3">
      <c r="A15" s="134"/>
      <c r="B15" s="395"/>
      <c r="C15" s="137" t="s">
        <v>742</v>
      </c>
      <c r="D15" s="144" t="e">
        <f ca="1">INDEX(Posición!$AD$106:$BB$106,MATCH(Niveles!J6,Posición!$AD$5:$BB$5,0))</f>
        <v>#REF!</v>
      </c>
      <c r="E15" s="141" t="e">
        <f ca="1">INDEX(Posición!$AD$106:$BB$106,MATCH(Niveles!K6,Posición!$AD$5:$BB$5,0))</f>
        <v>#REF!</v>
      </c>
      <c r="F15" s="141" t="e">
        <f ca="1">INDEX(Posición!$AD$106:$BB$106,MATCH(Niveles!L6,Posición!$AD$5:$BB$5,0))</f>
        <v>#REF!</v>
      </c>
      <c r="G15" s="138" t="e">
        <f ca="1">INDEX(Posición!$AD$106:$BB$106,MATCH(Niveles!M6,Posición!$AD$5:$BB$5,0))</f>
        <v>#REF!</v>
      </c>
      <c r="H15" s="139" t="e">
        <f ca="1">INDEX(Posición!$AD$106:$BB$106,MATCH(Niveles!N6,Posición!$AD$5:$BB$5,0))</f>
        <v>#REF!</v>
      </c>
      <c r="I15" s="134"/>
      <c r="J15" s="145" t="s">
        <v>37</v>
      </c>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row>
    <row r="16" spans="1:54" ht="79.5" customHeight="1" thickBot="1" x14ac:dyDescent="0.3">
      <c r="A16" s="134"/>
      <c r="B16" s="395"/>
      <c r="C16" s="137" t="s">
        <v>743</v>
      </c>
      <c r="D16" s="144" t="e">
        <f ca="1">INDEX(Posición!$AD$106:$BB$106,MATCH(Niveles!J7,Posición!$AD$5:$BB$5,0))</f>
        <v>#REF!</v>
      </c>
      <c r="E16" s="144" t="e">
        <f ca="1">INDEX(Posición!$AD$106:$BB$106,MATCH(Niveles!K7,Posición!$AD$5:$BB$5,0))</f>
        <v>#REF!</v>
      </c>
      <c r="F16" s="141" t="e">
        <f ca="1">INDEX(Posición!$AD$106:$BB$106,MATCH(Niveles!L7,Posición!$AD$5:$BB$5,0))</f>
        <v>#REF!</v>
      </c>
      <c r="G16" s="138" t="e">
        <f ca="1">INDEX(Posición!$AD$106:$BB$106,MATCH(Niveles!M7,Posición!$AD$5:$BB$5,0))</f>
        <v>#REF!</v>
      </c>
      <c r="H16" s="139" t="e">
        <f ca="1">INDEX(Posición!$AD$106:$BB$106,MATCH(Niveles!N7,Posición!$AD$5:$BB$5,0))</f>
        <v>#REF!</v>
      </c>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row>
    <row r="17" spans="1:35" ht="41.25" thickBot="1" x14ac:dyDescent="0.3">
      <c r="A17" s="134"/>
      <c r="B17" s="134"/>
      <c r="C17" s="134"/>
      <c r="D17" s="137" t="s">
        <v>744</v>
      </c>
      <c r="E17" s="137" t="s">
        <v>745</v>
      </c>
      <c r="F17" s="137" t="s">
        <v>746</v>
      </c>
      <c r="G17" s="137" t="s">
        <v>747</v>
      </c>
      <c r="H17" s="137" t="s">
        <v>748</v>
      </c>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row>
    <row r="18" spans="1:35" ht="30.75" thickBot="1" x14ac:dyDescent="0.3">
      <c r="A18" s="134"/>
      <c r="B18" s="134"/>
      <c r="C18" s="134"/>
      <c r="D18" s="396" t="s">
        <v>2</v>
      </c>
      <c r="E18" s="396"/>
      <c r="F18" s="396"/>
      <c r="G18" s="396"/>
      <c r="H18" s="396"/>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row>
    <row r="19" spans="1:35" x14ac:dyDescent="0.2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row>
    <row r="20" spans="1:35" ht="34.5" thickBot="1" x14ac:dyDescent="0.3">
      <c r="A20" s="134"/>
      <c r="B20" s="394" t="str">
        <f>"Matriz Riesgo Inherente y  Residual - "&amp;J22</f>
        <v>Matriz Riesgo Inherente y  Residual - Mejoramiento continuo</v>
      </c>
      <c r="C20" s="394"/>
      <c r="D20" s="394"/>
      <c r="E20" s="394"/>
      <c r="F20" s="394"/>
      <c r="G20" s="394"/>
      <c r="H20" s="394"/>
      <c r="I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1:35" ht="41.25" thickBot="1" x14ac:dyDescent="0.3">
      <c r="A21" s="134"/>
      <c r="B21" s="395" t="s">
        <v>1</v>
      </c>
      <c r="C21" s="137" t="s">
        <v>739</v>
      </c>
      <c r="D21" s="146" t="e">
        <f ca="1">INDEX(Posición!$D$211:$AB$211,MATCH(Niveles!J3,Posición!$D$110:$AB$110,0))&amp;" "&amp;INDEX(Posición!$AD$211:$BB$211,MATCH(Niveles!J3,Posición!$AD$110:$BB$110,0))</f>
        <v>#REF!</v>
      </c>
      <c r="E21" s="146" t="e">
        <f ca="1">INDEX(Posición!$D$211:$AB$211,MATCH(Niveles!K3,Posición!$D$110:$AB$110,0))&amp;" "&amp;INDEX(Posición!$AD$211:$BB$211,MATCH(Niveles!K3,Posición!$AD$110:$BB$110,0))</f>
        <v>#REF!</v>
      </c>
      <c r="F21" s="146" t="e">
        <f ca="1">INDEX(Posición!$D$211:$AB$211,MATCH(Niveles!L3,Posición!$D$110:$AB$110,0))&amp;" "&amp;INDEX(Posición!$AD$211:$BB$211,MATCH(Niveles!L3,Posición!$AD$110:$BB$110,0))</f>
        <v>#REF!</v>
      </c>
      <c r="G21" s="146" t="e">
        <f ca="1">INDEX(Posición!$D$211:$AB$211,MATCH(Niveles!M3,Posición!$D$110:$AB$110,0))&amp;" "&amp;INDEX(Posición!$AD$211:$BB$211,MATCH(Niveles!M3,Posición!$AD$110:$BB$110,0))</f>
        <v>#REF!</v>
      </c>
      <c r="H21" s="147" t="e">
        <f ca="1">INDEX(Posición!$D$211:$AB$211,MATCH(Niveles!N3,Posición!$D$110:$AB$110,0))&amp;" "&amp;INDEX(Posición!$AD$211:$BB$211,MATCH(Niveles!N3,Posición!$AD$110:$BB$110,0))</f>
        <v>#REF!</v>
      </c>
      <c r="I21" s="134"/>
      <c r="J21" s="148" t="s">
        <v>750</v>
      </c>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row>
    <row r="22" spans="1:35" ht="41.25" thickBot="1" x14ac:dyDescent="0.3">
      <c r="A22" s="134"/>
      <c r="B22" s="395"/>
      <c r="C22" s="137" t="s">
        <v>740</v>
      </c>
      <c r="D22" s="149" t="e">
        <f ca="1">INDEX(Posición!$D$211:$AB$211,MATCH(Niveles!J4,Posición!$D$110:$AB$110,0))&amp;" "&amp;INDEX(Posición!$AD$211:$BB$211,MATCH(Niveles!J4,Posición!$AD$110:$BB$110,0))</f>
        <v>#REF!</v>
      </c>
      <c r="E22" s="149" t="e">
        <f ca="1">INDEX(Posición!$D$211:$AB$211,MATCH(Niveles!K4,Posición!$D$110:$AB$110,0))&amp;" "&amp;INDEX(Posición!$AD$211:$BB$211,MATCH(Niveles!K4,Posición!$AD$110:$BB$110,0))</f>
        <v>#REF!</v>
      </c>
      <c r="F22" s="146" t="e">
        <f ca="1">INDEX(Posición!$D$211:$AB$211,MATCH(Niveles!L4,Posición!$D$110:$AB$110,0))&amp;" "&amp;INDEX(Posición!$AD$211:$BB$211,MATCH(Niveles!L4,Posición!$AD$110:$BB$110,0))</f>
        <v>#REF!</v>
      </c>
      <c r="G22" s="146" t="e">
        <f ca="1">INDEX(Posición!$D$211:$AB$211,MATCH(Niveles!M4,Posición!$D$110:$AB$110,0))&amp;" "&amp;INDEX(Posición!$AD$211:$BB$211,MATCH(Niveles!M4,Posición!$AD$110:$BB$110,0))</f>
        <v>#REF!</v>
      </c>
      <c r="H22" s="147" t="e">
        <f ca="1">INDEX(Posición!$D$211:$AB$211,MATCH(Niveles!N4,Posición!$D$110:$AB$110,0))&amp;" "&amp;INDEX(Posición!$AD$211:$BB$211,MATCH(Niveles!N4,Posición!$AD$110:$BB$110,0))</f>
        <v>#REF!</v>
      </c>
      <c r="I22" s="134"/>
      <c r="J22" s="154" t="s">
        <v>47</v>
      </c>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row>
    <row r="23" spans="1:35" ht="41.25" thickBot="1" x14ac:dyDescent="0.3">
      <c r="A23" s="134"/>
      <c r="B23" s="395"/>
      <c r="C23" s="137" t="s">
        <v>741</v>
      </c>
      <c r="D23" s="149" t="e">
        <f ca="1">INDEX(Posición!$D$211:$AB$211,MATCH(Niveles!J5,Posición!$D$110:$AB$110,0))&amp;" "&amp;INDEX(Posición!$AD$211:$BB$211,MATCH(Niveles!J5,Posición!$AD$110:$BB$110,0))</f>
        <v>#REF!</v>
      </c>
      <c r="E23" s="149" t="e">
        <f ca="1">INDEX(Posición!$D$211:$AB$211,MATCH(Niveles!K5,Posición!$D$110:$AB$110,0))&amp;" "&amp;INDEX(Posición!$AD$211:$BB$211,MATCH(Niveles!K5,Posición!$AD$110:$BB$110,0))</f>
        <v>#REF!</v>
      </c>
      <c r="F23" s="149" t="e">
        <f ca="1">INDEX(Posición!$D$211:$AB$211,MATCH(Niveles!L5,Posición!$D$110:$AB$110,0))&amp;" "&amp;INDEX(Posición!$AD$211:$BB$211,MATCH(Niveles!L5,Posición!$AD$110:$BB$110,0))</f>
        <v>#REF!</v>
      </c>
      <c r="G23" s="146" t="e">
        <f ca="1">INDEX(Posición!$D$211:$AB$211,MATCH(Niveles!M5,Posición!$D$110:$AB$110,0))&amp;" "&amp;INDEX(Posición!$AD$211:$BB$211,MATCH(Niveles!M5,Posición!$AD$110:$BB$110,0))</f>
        <v>#REF!</v>
      </c>
      <c r="H23" s="147" t="e">
        <f ca="1">INDEX(Posición!$D$211:$AB$211,MATCH(Niveles!N5,Posición!$D$110:$AB$110,0))&amp;" "&amp;INDEX(Posición!$AD$211:$BB$211,MATCH(Niveles!N5,Posición!$AD$110:$BB$110,0))</f>
        <v>#REF!</v>
      </c>
      <c r="I23" s="134"/>
      <c r="J23" s="150" t="s">
        <v>751</v>
      </c>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row>
    <row r="24" spans="1:35" ht="41.25" thickBot="1" x14ac:dyDescent="0.3">
      <c r="A24" s="134"/>
      <c r="B24" s="395"/>
      <c r="C24" s="137" t="s">
        <v>742</v>
      </c>
      <c r="D24" s="151" t="e">
        <f ca="1">INDEX(Posición!$D$211:$AB$211,MATCH(Niveles!J6,Posición!$D$110:$AB$110,0))&amp;" "&amp;INDEX(Posición!$AD$211:$BB$211,MATCH(Niveles!J6,Posición!$AD$110:$BB$110,0))</f>
        <v>#REF!</v>
      </c>
      <c r="E24" s="149" t="e">
        <f ca="1">INDEX(Posición!$D$211:$AB$211,MATCH(Niveles!K6,Posición!$D$110:$AB$110,0))&amp;" "&amp;INDEX(Posición!$AD$211:$BB$211,MATCH(Niveles!K6,Posición!$AD$110:$BB$110,0))</f>
        <v>#REF!</v>
      </c>
      <c r="F24" s="149" t="e">
        <f ca="1">INDEX(Posición!$D$211:$AB$211,MATCH(Niveles!L6,Posición!$D$110:$AB$110,0))&amp;" "&amp;INDEX(Posición!$AD$211:$BB$211,MATCH(Niveles!L6,Posición!$AD$110:$BB$110,0))</f>
        <v>#REF!</v>
      </c>
      <c r="G24" s="146" t="e">
        <f ca="1">INDEX(Posición!$D$211:$AB$211,MATCH(Niveles!M6,Posición!$D$110:$AB$110,0))&amp;" "&amp;INDEX(Posición!$AD$211:$BB$211,MATCH(Niveles!M6,Posición!$AD$110:$BB$110,0))</f>
        <v>#REF!</v>
      </c>
      <c r="H24" s="147" t="e">
        <f ca="1">INDEX(Posición!$D$211:$AB$211,MATCH(Niveles!N6,Posición!$D$110:$AB$110,0))&amp;" "&amp;INDEX(Posición!$AD$211:$BB$211,MATCH(Niveles!N6,Posición!$AD$110:$BB$110,0))</f>
        <v>#REF!</v>
      </c>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1:35" ht="41.25" thickBot="1" x14ac:dyDescent="0.3">
      <c r="A25" s="134"/>
      <c r="B25" s="395"/>
      <c r="C25" s="137" t="s">
        <v>743</v>
      </c>
      <c r="D25" s="151" t="e">
        <f ca="1">INDEX(Posición!$D$211:$AB$211,MATCH(Niveles!J7,Posición!$D$110:$AB$110,0))&amp;" "&amp;INDEX(Posición!$AD$211:$BB$211,MATCH(Niveles!J7,Posición!$AD$110:$BB$110,0))</f>
        <v>#REF!</v>
      </c>
      <c r="E25" s="151" t="e">
        <f ca="1">INDEX(Posición!$D$211:$AB$211,MATCH(Niveles!K7,Posición!$D$110:$AB$110,0))&amp;" "&amp;INDEX(Posición!$AD$211:$BB$211,MATCH(Niveles!K7,Posición!$AD$110:$BB$110,0))</f>
        <v>#REF!</v>
      </c>
      <c r="F25" s="149" t="e">
        <f ca="1">INDEX(Posición!$D$211:$AB$211,MATCH(Niveles!L7,Posición!$D$110:$AB$110,0))&amp;" "&amp;INDEX(Posición!$AD$211:$BB$211,MATCH(Niveles!L7,Posición!$AD$110:$BB$110,0))</f>
        <v>#REF!</v>
      </c>
      <c r="G25" s="146" t="e">
        <f ca="1">INDEX(Posición!$D$211:$AB$211,MATCH(Niveles!M7,Posición!$D$110:$AB$110,0))&amp;" "&amp;INDEX(Posición!$AD$211:$BB$211,MATCH(Niveles!M7,Posición!$AD$110:$BB$110,0))</f>
        <v>#REF!</v>
      </c>
      <c r="H25" s="147" t="e">
        <f ca="1">INDEX(Posición!$D$211:$AB$211,MATCH(Niveles!N7,Posición!$D$110:$AB$110,0))&amp;" "&amp;INDEX(Posición!$AD$211:$BB$211,MATCH(Niveles!N7,Posición!$AD$110:$BB$110,0))</f>
        <v>#REF!</v>
      </c>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row>
    <row r="26" spans="1:35" ht="41.25" thickBot="1" x14ac:dyDescent="0.3">
      <c r="A26" s="134"/>
      <c r="B26" s="134"/>
      <c r="C26" s="134"/>
      <c r="D26" s="137" t="s">
        <v>744</v>
      </c>
      <c r="E26" s="137" t="s">
        <v>745</v>
      </c>
      <c r="F26" s="137" t="s">
        <v>746</v>
      </c>
      <c r="G26" s="137" t="s">
        <v>747</v>
      </c>
      <c r="H26" s="137" t="s">
        <v>748</v>
      </c>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row>
    <row r="27" spans="1:35" ht="30.75" thickBot="1" x14ac:dyDescent="0.3">
      <c r="A27" s="134"/>
      <c r="B27" s="134"/>
      <c r="C27" s="134"/>
      <c r="D27" s="396" t="s">
        <v>2</v>
      </c>
      <c r="E27" s="396"/>
      <c r="F27" s="396"/>
      <c r="G27" s="396"/>
      <c r="H27" s="396"/>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row>
    <row r="28" spans="1:35" x14ac:dyDescent="0.25">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row>
    <row r="29" spans="1:35" ht="34.5" thickBot="1" x14ac:dyDescent="0.3">
      <c r="A29" s="134"/>
      <c r="B29" s="394" t="str">
        <f>"Matriz Riesgo Inherente y Residual - Referencia "&amp;J31</f>
        <v>Matriz Riesgo Inherente y Residual - Referencia 22</v>
      </c>
      <c r="C29" s="394"/>
      <c r="D29" s="394"/>
      <c r="E29" s="394"/>
      <c r="F29" s="394"/>
      <c r="G29" s="394"/>
      <c r="H29" s="394"/>
      <c r="I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row>
    <row r="30" spans="1:35" ht="41.25" thickBot="1" x14ac:dyDescent="0.3">
      <c r="A30" s="134"/>
      <c r="B30" s="395" t="s">
        <v>1</v>
      </c>
      <c r="C30" s="137" t="s">
        <v>739</v>
      </c>
      <c r="D30" s="146" t="str">
        <f ca="1">IF($K$33=Niveles!J3,"Ri"&amp;$J$31,"")&amp;IF($K$34=Niveles!J3," Rr"&amp;$J$31,"")</f>
        <v/>
      </c>
      <c r="E30" s="146" t="str">
        <f ca="1">IF($K$33=Niveles!K3,"Ri"&amp;$J$31,"")&amp;IF($K$34=Niveles!K3," Rr"&amp;$J$31,"")</f>
        <v/>
      </c>
      <c r="F30" s="146" t="str">
        <f ca="1">IF($K$33=Niveles!L3,"Ri"&amp;$J$31,"")&amp;IF($K$34=Niveles!L3," Rr"&amp;$J$31,"")</f>
        <v/>
      </c>
      <c r="G30" s="146" t="str">
        <f ca="1">IF($K$33=Niveles!M3,"Ri"&amp;$J$31,"")&amp;IF($K$34=Niveles!M3," Rr"&amp;$J$31,"")</f>
        <v/>
      </c>
      <c r="H30" s="147" t="str">
        <f ca="1">IF($K$33=Niveles!N3,"Ri"&amp;$J$31,"")&amp;IF($K$34=Niveles!N3," Rr"&amp;$J$31,"")</f>
        <v/>
      </c>
      <c r="I30" s="134"/>
      <c r="J30" s="148" t="s">
        <v>96</v>
      </c>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row>
    <row r="31" spans="1:35" ht="41.25" thickBot="1" x14ac:dyDescent="0.3">
      <c r="A31" s="134"/>
      <c r="B31" s="395"/>
      <c r="C31" s="137" t="s">
        <v>740</v>
      </c>
      <c r="D31" s="149" t="str">
        <f ca="1">IF($K$33=Niveles!J4,"Ri"&amp;$J$31,"")&amp;IF($K$34=Niveles!J4," Rr"&amp;$J$31,"")</f>
        <v/>
      </c>
      <c r="E31" s="149" t="str">
        <f ca="1">IF($K$33=Niveles!K4,"Ri"&amp;$J$31,"")&amp;IF($K$34=Niveles!K4," Rr"&amp;$J$31,"")</f>
        <v/>
      </c>
      <c r="F31" s="146" t="str">
        <f ca="1">IF($K$33=Niveles!L4,"Ri"&amp;$J$31,"")&amp;IF($K$34=Niveles!L4," Rr"&amp;$J$31,"")</f>
        <v/>
      </c>
      <c r="G31" s="146" t="str">
        <f ca="1">IF($K$33=Niveles!M4,"Ri"&amp;$J$31,"")&amp;IF($K$34=Niveles!M4," Rr"&amp;$J$31,"")</f>
        <v>Ri22</v>
      </c>
      <c r="H31" s="147" t="str">
        <f ca="1">IF($K$33=Niveles!N4,"Ri"&amp;$J$31,"")&amp;IF($K$34=Niveles!N4," Rr"&amp;$J$31,"")</f>
        <v/>
      </c>
      <c r="I31" s="134"/>
      <c r="J31" s="154">
        <v>22</v>
      </c>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row>
    <row r="32" spans="1:35" ht="51.75" thickBot="1" x14ac:dyDescent="0.3">
      <c r="A32" s="134"/>
      <c r="B32" s="395"/>
      <c r="C32" s="137" t="s">
        <v>741</v>
      </c>
      <c r="D32" s="149" t="str">
        <f ca="1">IF($K$33=Niveles!J5,"Ri"&amp;$J$31,"")&amp;IF($K$34=Niveles!J5," Rr"&amp;$J$31,"")</f>
        <v/>
      </c>
      <c r="E32" s="149" t="str">
        <f ca="1">IF($K$33=Niveles!K5,"Ri"&amp;$J$31,"")&amp;IF($K$34=Niveles!K5," Rr"&amp;$J$31,"")</f>
        <v/>
      </c>
      <c r="F32" s="149" t="str">
        <f ca="1">IF($K$33=Niveles!L5,"Ri"&amp;$J$31,"")&amp;IF($K$34=Niveles!L5," Rr"&amp;$J$31,"")</f>
        <v/>
      </c>
      <c r="G32" s="146" t="str">
        <f ca="1">IF($K$33=Niveles!M5,"Ri"&amp;$J$31,"")&amp;IF($K$34=Niveles!M5," Rr"&amp;$J$31,"")</f>
        <v/>
      </c>
      <c r="H32" s="147" t="str">
        <f ca="1">IF($K$33=Niveles!N5,"Ri"&amp;$J$31,"")&amp;IF($K$34=Niveles!N5," Rr"&amp;$J$31,"")</f>
        <v/>
      </c>
      <c r="I32" s="134"/>
      <c r="J32" s="152" t="s">
        <v>752</v>
      </c>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1:35" ht="41.25" thickBot="1" x14ac:dyDescent="0.3">
      <c r="A33" s="134"/>
      <c r="B33" s="395"/>
      <c r="C33" s="137" t="s">
        <v>742</v>
      </c>
      <c r="D33" s="151" t="str">
        <f ca="1">IF($K$33=Niveles!J6,"Ri"&amp;$J$31,"")&amp;IF($K$34=Niveles!J6," Rr"&amp;$J$31,"")</f>
        <v/>
      </c>
      <c r="E33" s="149" t="str">
        <f ca="1">IF($K$33=Niveles!K6,"Ri"&amp;$J$31,"")&amp;IF($K$34=Niveles!K6," Rr"&amp;$J$31,"")</f>
        <v/>
      </c>
      <c r="F33" s="149" t="str">
        <f ca="1">IF($K$33=Niveles!L6,"Ri"&amp;$J$31,"")&amp;IF($K$34=Niveles!L6," Rr"&amp;$J$31,"")</f>
        <v/>
      </c>
      <c r="G33" s="146" t="str">
        <f ca="1">IF($K$33=Niveles!M6,"Ri"&amp;$J$31,"")&amp;IF($K$34=Niveles!M6," Rr"&amp;$J$31,"")</f>
        <v xml:space="preserve"> Rr22</v>
      </c>
      <c r="H33" s="147" t="str">
        <f ca="1">IF($K$33=Niveles!N6,"Ri"&amp;$J$31,"")&amp;IF($K$34=Niveles!N6," Rr"&amp;$J$31,"")</f>
        <v/>
      </c>
      <c r="I33" s="134"/>
      <c r="J33" s="153" t="s">
        <v>753</v>
      </c>
      <c r="K33" s="153">
        <f>VLOOKUP(J31,Datos!$B$6:$BI$90,20,0)</f>
        <v>19</v>
      </c>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row>
    <row r="34" spans="1:35" ht="41.25" thickBot="1" x14ac:dyDescent="0.3">
      <c r="A34" s="134"/>
      <c r="B34" s="395"/>
      <c r="C34" s="137" t="s">
        <v>743</v>
      </c>
      <c r="D34" s="151" t="str">
        <f ca="1">IF($K$33=Niveles!J7,"Ri"&amp;$J$31,"")&amp;IF($K$34=Niveles!J7," Rr"&amp;$J$31,"")</f>
        <v/>
      </c>
      <c r="E34" s="151" t="str">
        <f ca="1">IF($K$33=Niveles!K7,"Ri"&amp;$J$31,"")&amp;IF($K$34=Niveles!K7," Rr"&amp;$J$31,"")</f>
        <v/>
      </c>
      <c r="F34" s="149" t="str">
        <f ca="1">IF($K$33=Niveles!L7,"Ri"&amp;$J$31,"")&amp;IF($K$34=Niveles!L7," Rr"&amp;$J$31,"")</f>
        <v/>
      </c>
      <c r="G34" s="146" t="str">
        <f ca="1">IF($K$33=Niveles!M7,"Ri"&amp;$J$31,"")&amp;IF($K$34=Niveles!M7," Rr"&amp;$J$31,"")</f>
        <v/>
      </c>
      <c r="H34" s="147" t="str">
        <f ca="1">IF($K$33=Niveles!N7,"Ri"&amp;$J$31,"")&amp;IF($K$34=Niveles!N7," Rr"&amp;$J$31,"")</f>
        <v/>
      </c>
      <c r="I34" s="134"/>
      <c r="J34" s="153" t="s">
        <v>754</v>
      </c>
      <c r="K34" s="153">
        <f ca="1">VLOOKUP(J31,Datos!$B$6:$BI$90,44,0)</f>
        <v>16</v>
      </c>
      <c r="L34" s="134"/>
      <c r="M34" s="134"/>
      <c r="N34" s="134"/>
      <c r="O34" s="134"/>
      <c r="P34" s="134"/>
      <c r="Q34" s="134"/>
      <c r="R34" s="134"/>
    </row>
    <row r="35" spans="1:35" ht="41.25" thickBot="1" x14ac:dyDescent="0.3">
      <c r="A35" s="134"/>
      <c r="B35" s="134"/>
      <c r="C35" s="134"/>
      <c r="D35" s="137" t="s">
        <v>744</v>
      </c>
      <c r="E35" s="137" t="s">
        <v>745</v>
      </c>
      <c r="F35" s="137" t="s">
        <v>746</v>
      </c>
      <c r="G35" s="137" t="s">
        <v>747</v>
      </c>
      <c r="H35" s="137" t="s">
        <v>748</v>
      </c>
      <c r="I35" s="134"/>
      <c r="J35" s="134"/>
      <c r="K35" s="134"/>
      <c r="L35" s="134"/>
      <c r="M35" s="134"/>
      <c r="N35" s="134"/>
      <c r="O35" s="134"/>
      <c r="P35" s="134"/>
      <c r="Q35" s="134"/>
      <c r="R35" s="134"/>
    </row>
    <row r="36" spans="1:35" ht="30.75" thickBot="1" x14ac:dyDescent="0.3">
      <c r="A36" s="134"/>
      <c r="B36" s="134"/>
      <c r="C36" s="134"/>
      <c r="D36" s="396" t="s">
        <v>2</v>
      </c>
      <c r="E36" s="396"/>
      <c r="F36" s="396"/>
      <c r="G36" s="396"/>
      <c r="H36" s="396"/>
      <c r="I36" s="134"/>
      <c r="J36" s="134"/>
      <c r="K36" s="134"/>
      <c r="L36" s="134"/>
      <c r="M36" s="134"/>
      <c r="N36" s="134"/>
      <c r="O36" s="134"/>
      <c r="P36" s="134"/>
      <c r="Q36" s="134"/>
      <c r="R36" s="134"/>
    </row>
    <row r="37" spans="1:35" x14ac:dyDescent="0.25">
      <c r="A37" s="134"/>
      <c r="B37" s="134"/>
      <c r="C37" s="134"/>
      <c r="D37" s="134"/>
      <c r="E37" s="134"/>
      <c r="F37" s="134"/>
      <c r="G37" s="134"/>
      <c r="H37" s="134"/>
      <c r="I37" s="134"/>
      <c r="J37" s="134"/>
      <c r="K37" s="134"/>
      <c r="L37" s="134"/>
      <c r="M37" s="134"/>
      <c r="N37" s="134"/>
      <c r="O37" s="134"/>
      <c r="P37" s="134"/>
      <c r="Q37" s="134"/>
      <c r="R37" s="134"/>
    </row>
    <row r="38" spans="1:35" x14ac:dyDescent="0.25">
      <c r="A38" s="134"/>
      <c r="B38" s="134"/>
      <c r="C38" s="134"/>
      <c r="D38" s="134"/>
      <c r="E38" s="134"/>
      <c r="F38" s="134"/>
      <c r="G38" s="134"/>
      <c r="H38" s="134"/>
      <c r="I38" s="134"/>
      <c r="J38" s="134"/>
      <c r="K38" s="134"/>
      <c r="L38" s="134"/>
      <c r="M38" s="134"/>
      <c r="N38" s="134"/>
      <c r="O38" s="134"/>
      <c r="P38" s="134"/>
      <c r="Q38" s="134"/>
      <c r="R38" s="134"/>
    </row>
    <row r="39" spans="1:35" x14ac:dyDescent="0.25">
      <c r="A39" s="134"/>
      <c r="B39" s="134"/>
      <c r="C39" s="134"/>
      <c r="D39" s="134"/>
      <c r="E39" s="134"/>
      <c r="F39" s="134"/>
      <c r="G39" s="134"/>
      <c r="H39" s="134"/>
      <c r="I39" s="134"/>
      <c r="J39" s="134"/>
      <c r="K39" s="134"/>
      <c r="L39" s="134"/>
      <c r="M39" s="134"/>
      <c r="N39" s="134"/>
      <c r="O39" s="134"/>
      <c r="P39" s="134"/>
      <c r="Q39" s="134"/>
      <c r="R39" s="134"/>
    </row>
    <row r="40" spans="1:35" x14ac:dyDescent="0.25">
      <c r="A40" s="134"/>
      <c r="B40" s="134"/>
      <c r="C40" s="134"/>
      <c r="D40" s="134"/>
      <c r="E40" s="134"/>
      <c r="F40" s="134"/>
      <c r="G40" s="134"/>
      <c r="H40" s="134"/>
      <c r="I40" s="134"/>
      <c r="J40" s="134"/>
      <c r="K40" s="134"/>
      <c r="L40" s="134"/>
      <c r="M40" s="134"/>
      <c r="N40" s="134"/>
      <c r="O40" s="134"/>
      <c r="P40" s="134"/>
      <c r="Q40" s="134"/>
      <c r="R40" s="134"/>
    </row>
    <row r="41" spans="1:35" x14ac:dyDescent="0.25">
      <c r="A41" s="134"/>
      <c r="B41" s="134"/>
      <c r="C41" s="134"/>
      <c r="D41" s="134"/>
      <c r="E41" s="134"/>
      <c r="F41" s="134"/>
      <c r="G41" s="134"/>
      <c r="H41" s="134"/>
      <c r="I41" s="134"/>
      <c r="J41" s="134"/>
      <c r="K41" s="134"/>
      <c r="L41" s="134"/>
      <c r="M41" s="134"/>
      <c r="N41" s="134"/>
      <c r="O41" s="134"/>
      <c r="P41" s="134"/>
      <c r="Q41" s="134"/>
      <c r="R41" s="134"/>
    </row>
    <row r="42" spans="1:35" x14ac:dyDescent="0.25">
      <c r="A42" s="134"/>
      <c r="B42" s="134"/>
      <c r="C42" s="134"/>
      <c r="D42" s="134"/>
      <c r="E42" s="134"/>
      <c r="F42" s="134"/>
      <c r="G42" s="134"/>
      <c r="H42" s="134"/>
      <c r="I42" s="134"/>
      <c r="J42" s="134"/>
      <c r="K42" s="134"/>
      <c r="L42" s="134"/>
      <c r="M42" s="134"/>
      <c r="N42" s="134"/>
      <c r="O42" s="134"/>
      <c r="P42" s="134"/>
      <c r="Q42" s="134"/>
      <c r="R42" s="134"/>
    </row>
    <row r="43" spans="1:35" x14ac:dyDescent="0.25">
      <c r="A43" s="134"/>
      <c r="B43" s="134"/>
      <c r="C43" s="134"/>
      <c r="D43" s="134"/>
      <c r="E43" s="134"/>
      <c r="F43" s="134"/>
      <c r="G43" s="134"/>
      <c r="H43" s="134"/>
      <c r="I43" s="134"/>
      <c r="J43" s="134"/>
      <c r="K43" s="134"/>
      <c r="L43" s="134"/>
      <c r="M43" s="134"/>
      <c r="N43" s="134"/>
      <c r="O43" s="134"/>
      <c r="P43" s="134"/>
      <c r="Q43" s="134"/>
      <c r="R43" s="134"/>
    </row>
    <row r="44" spans="1:35" x14ac:dyDescent="0.25">
      <c r="A44" s="134"/>
      <c r="B44" s="134"/>
      <c r="C44" s="134"/>
      <c r="D44" s="134"/>
      <c r="E44" s="134"/>
      <c r="F44" s="134"/>
      <c r="G44" s="134"/>
      <c r="H44" s="134"/>
      <c r="I44" s="134"/>
      <c r="J44" s="134"/>
      <c r="K44" s="134"/>
      <c r="L44" s="134"/>
      <c r="M44" s="134"/>
      <c r="N44" s="134"/>
      <c r="O44" s="134"/>
      <c r="P44" s="134"/>
      <c r="Q44" s="134"/>
      <c r="R44" s="134"/>
    </row>
    <row r="45" spans="1:35" x14ac:dyDescent="0.25">
      <c r="A45" s="134"/>
      <c r="B45" s="134"/>
      <c r="C45" s="134"/>
      <c r="D45" s="134"/>
      <c r="E45" s="134"/>
      <c r="F45" s="134"/>
      <c r="G45" s="134"/>
      <c r="H45" s="134"/>
      <c r="I45" s="134"/>
      <c r="J45" s="134"/>
      <c r="K45" s="134"/>
      <c r="L45" s="134"/>
      <c r="M45" s="134"/>
      <c r="N45" s="134"/>
      <c r="O45" s="134"/>
      <c r="P45" s="134"/>
      <c r="Q45" s="134"/>
      <c r="R45" s="134"/>
    </row>
    <row r="46" spans="1:35" x14ac:dyDescent="0.25">
      <c r="A46" s="134"/>
      <c r="B46" s="134"/>
      <c r="C46" s="134"/>
      <c r="D46" s="134"/>
      <c r="E46" s="134"/>
      <c r="F46" s="134"/>
      <c r="G46" s="134"/>
      <c r="H46" s="134"/>
      <c r="I46" s="134"/>
      <c r="J46" s="134"/>
      <c r="K46" s="134"/>
      <c r="L46" s="134"/>
      <c r="M46" s="134"/>
      <c r="N46" s="134"/>
      <c r="O46" s="134"/>
      <c r="P46" s="134"/>
      <c r="Q46" s="134"/>
      <c r="R46" s="134"/>
    </row>
    <row r="47" spans="1:35" x14ac:dyDescent="0.25">
      <c r="A47" s="134"/>
      <c r="B47" s="134"/>
      <c r="C47" s="134"/>
      <c r="D47" s="134"/>
      <c r="E47" s="134"/>
      <c r="F47" s="134"/>
      <c r="G47" s="134"/>
      <c r="H47" s="134"/>
      <c r="I47" s="134"/>
      <c r="J47" s="134"/>
      <c r="K47" s="134"/>
      <c r="L47" s="134"/>
      <c r="M47" s="134"/>
      <c r="N47" s="134"/>
      <c r="O47" s="134"/>
      <c r="P47" s="134"/>
      <c r="Q47" s="134"/>
      <c r="R47" s="134"/>
    </row>
    <row r="48" spans="1:35" x14ac:dyDescent="0.25">
      <c r="A48" s="134"/>
      <c r="B48" s="134"/>
      <c r="C48" s="134"/>
      <c r="D48" s="134"/>
      <c r="E48" s="134"/>
      <c r="F48" s="134"/>
      <c r="G48" s="134"/>
      <c r="H48" s="134"/>
      <c r="I48" s="134"/>
      <c r="J48" s="134"/>
      <c r="K48" s="134"/>
      <c r="L48" s="134"/>
      <c r="M48" s="134"/>
      <c r="N48" s="134"/>
      <c r="O48" s="134"/>
      <c r="P48" s="134"/>
      <c r="Q48" s="134"/>
      <c r="R48" s="134"/>
    </row>
    <row r="49" spans="1:18" x14ac:dyDescent="0.25">
      <c r="A49" s="134"/>
      <c r="B49" s="134"/>
      <c r="C49" s="134"/>
      <c r="D49" s="134"/>
      <c r="E49" s="134"/>
      <c r="F49" s="134"/>
      <c r="G49" s="134"/>
      <c r="H49" s="134"/>
      <c r="I49" s="134"/>
      <c r="J49" s="134"/>
      <c r="K49" s="134"/>
      <c r="L49" s="134"/>
      <c r="M49" s="134"/>
      <c r="N49" s="134"/>
      <c r="O49" s="134"/>
      <c r="P49" s="134"/>
      <c r="Q49" s="134"/>
      <c r="R49" s="134"/>
    </row>
    <row r="50" spans="1:18" x14ac:dyDescent="0.25">
      <c r="A50" s="134"/>
      <c r="B50" s="134"/>
      <c r="C50" s="134"/>
      <c r="D50" s="134"/>
      <c r="E50" s="134"/>
      <c r="F50" s="134"/>
      <c r="G50" s="134"/>
      <c r="H50" s="134"/>
      <c r="I50" s="134"/>
      <c r="J50" s="134"/>
      <c r="K50" s="134"/>
      <c r="L50" s="134"/>
      <c r="M50" s="134"/>
      <c r="N50" s="134"/>
      <c r="O50" s="134"/>
      <c r="P50" s="134"/>
      <c r="Q50" s="134"/>
      <c r="R50" s="134"/>
    </row>
    <row r="51" spans="1:18" x14ac:dyDescent="0.25">
      <c r="A51" s="134"/>
      <c r="B51" s="134"/>
      <c r="C51" s="134"/>
      <c r="D51" s="134"/>
      <c r="E51" s="134"/>
      <c r="F51" s="134"/>
      <c r="G51" s="134"/>
      <c r="H51" s="134"/>
      <c r="I51" s="134"/>
      <c r="J51" s="134"/>
      <c r="K51" s="134"/>
      <c r="L51" s="134"/>
      <c r="M51" s="134"/>
      <c r="N51" s="134"/>
      <c r="O51" s="134"/>
      <c r="P51" s="134"/>
      <c r="Q51" s="134"/>
      <c r="R51" s="134"/>
    </row>
    <row r="52" spans="1:18" x14ac:dyDescent="0.25">
      <c r="A52" s="134"/>
      <c r="B52" s="134"/>
      <c r="C52" s="134"/>
      <c r="D52" s="134"/>
      <c r="E52" s="134"/>
      <c r="F52" s="134"/>
      <c r="G52" s="134"/>
      <c r="H52" s="134"/>
      <c r="I52" s="134"/>
      <c r="J52" s="134"/>
      <c r="K52" s="134"/>
      <c r="L52" s="134"/>
      <c r="M52" s="134"/>
      <c r="N52" s="134"/>
      <c r="O52" s="134"/>
      <c r="P52" s="134"/>
      <c r="Q52" s="134"/>
      <c r="R52" s="134"/>
    </row>
    <row r="53" spans="1:18" x14ac:dyDescent="0.25">
      <c r="A53" s="134"/>
      <c r="B53" s="134"/>
      <c r="C53" s="134"/>
      <c r="D53" s="134"/>
      <c r="E53" s="134"/>
      <c r="F53" s="134"/>
      <c r="G53" s="134"/>
      <c r="H53" s="134"/>
      <c r="I53" s="134"/>
      <c r="J53" s="134"/>
      <c r="K53" s="134"/>
      <c r="L53" s="134"/>
      <c r="M53" s="134"/>
      <c r="N53" s="134"/>
      <c r="O53" s="134"/>
      <c r="P53" s="134"/>
      <c r="Q53" s="134"/>
      <c r="R53" s="134"/>
    </row>
    <row r="54" spans="1:18" x14ac:dyDescent="0.25">
      <c r="A54" s="134"/>
      <c r="B54" s="134"/>
      <c r="C54" s="134"/>
      <c r="D54" s="134"/>
      <c r="E54" s="134"/>
      <c r="F54" s="134"/>
      <c r="G54" s="134"/>
      <c r="H54" s="134"/>
      <c r="I54" s="134"/>
      <c r="J54" s="134"/>
      <c r="K54" s="134"/>
      <c r="L54" s="134"/>
      <c r="M54" s="134"/>
      <c r="N54" s="134"/>
      <c r="O54" s="134"/>
      <c r="P54" s="134"/>
      <c r="Q54" s="134"/>
      <c r="R54" s="134"/>
    </row>
    <row r="55" spans="1:18" x14ac:dyDescent="0.25">
      <c r="A55" s="134"/>
      <c r="B55" s="134"/>
      <c r="C55" s="134"/>
      <c r="D55" s="134"/>
      <c r="E55" s="134"/>
      <c r="F55" s="134"/>
      <c r="G55" s="134"/>
      <c r="H55" s="134"/>
      <c r="I55" s="134"/>
      <c r="J55" s="134"/>
      <c r="K55" s="134"/>
      <c r="L55" s="134"/>
      <c r="M55" s="134"/>
      <c r="N55" s="134"/>
      <c r="O55" s="134"/>
      <c r="P55" s="134"/>
      <c r="Q55" s="134"/>
      <c r="R55" s="134"/>
    </row>
    <row r="56" spans="1:18" x14ac:dyDescent="0.25">
      <c r="A56" s="134"/>
      <c r="B56" s="134"/>
      <c r="C56" s="134"/>
      <c r="D56" s="134"/>
      <c r="E56" s="134"/>
      <c r="F56" s="134"/>
      <c r="G56" s="134"/>
      <c r="H56" s="134"/>
      <c r="I56" s="134"/>
      <c r="J56" s="134"/>
      <c r="K56" s="134"/>
      <c r="L56" s="134"/>
      <c r="M56" s="134"/>
      <c r="N56" s="134"/>
      <c r="O56" s="134"/>
      <c r="P56" s="134"/>
      <c r="Q56" s="134"/>
      <c r="R56" s="134"/>
    </row>
    <row r="57" spans="1:18" x14ac:dyDescent="0.25">
      <c r="A57" s="134"/>
      <c r="B57" s="134"/>
      <c r="C57" s="134"/>
      <c r="D57" s="134"/>
      <c r="E57" s="134"/>
      <c r="F57" s="134"/>
      <c r="G57" s="134"/>
      <c r="H57" s="134"/>
      <c r="I57" s="134"/>
      <c r="J57" s="134"/>
      <c r="K57" s="134"/>
      <c r="L57" s="134"/>
      <c r="M57" s="134"/>
      <c r="N57" s="134"/>
      <c r="O57" s="134"/>
      <c r="P57" s="134"/>
      <c r="Q57" s="134"/>
      <c r="R57" s="134"/>
    </row>
    <row r="58" spans="1:18" x14ac:dyDescent="0.25">
      <c r="A58" s="134"/>
      <c r="B58" s="134"/>
      <c r="C58" s="134"/>
      <c r="D58" s="134"/>
      <c r="E58" s="134"/>
      <c r="F58" s="134"/>
      <c r="G58" s="134"/>
      <c r="H58" s="134"/>
      <c r="I58" s="134"/>
      <c r="J58" s="134"/>
      <c r="K58" s="134"/>
      <c r="L58" s="134"/>
      <c r="M58" s="134"/>
      <c r="N58" s="134"/>
      <c r="O58" s="134"/>
      <c r="P58" s="134"/>
      <c r="Q58" s="134"/>
      <c r="R58" s="134"/>
    </row>
    <row r="59" spans="1:18" x14ac:dyDescent="0.25">
      <c r="A59" s="134"/>
      <c r="B59" s="134"/>
      <c r="C59" s="134"/>
      <c r="D59" s="134"/>
      <c r="E59" s="134"/>
      <c r="F59" s="134"/>
      <c r="G59" s="134"/>
      <c r="H59" s="134"/>
      <c r="I59" s="134"/>
      <c r="J59" s="134"/>
      <c r="K59" s="134"/>
      <c r="L59" s="134"/>
      <c r="M59" s="134"/>
      <c r="N59" s="134"/>
      <c r="O59" s="134"/>
      <c r="P59" s="134"/>
      <c r="Q59" s="134"/>
      <c r="R59" s="134"/>
    </row>
    <row r="60" spans="1:18" x14ac:dyDescent="0.25">
      <c r="A60" s="134"/>
      <c r="B60" s="134"/>
      <c r="C60" s="134"/>
      <c r="D60" s="134"/>
      <c r="E60" s="134"/>
      <c r="F60" s="134"/>
      <c r="G60" s="134"/>
      <c r="H60" s="134"/>
      <c r="I60" s="134"/>
      <c r="J60" s="134"/>
      <c r="K60" s="134"/>
      <c r="L60" s="134"/>
      <c r="M60" s="134"/>
      <c r="N60" s="134"/>
      <c r="O60" s="134"/>
      <c r="P60" s="134"/>
      <c r="Q60" s="134"/>
      <c r="R60" s="134"/>
    </row>
    <row r="61" spans="1:18" x14ac:dyDescent="0.25">
      <c r="A61" s="134"/>
      <c r="B61" s="134"/>
      <c r="C61" s="134"/>
      <c r="D61" s="134"/>
      <c r="E61" s="134"/>
      <c r="F61" s="134"/>
      <c r="G61" s="134"/>
      <c r="H61" s="134"/>
      <c r="I61" s="134"/>
      <c r="J61" s="134"/>
      <c r="K61" s="134"/>
      <c r="L61" s="134"/>
      <c r="M61" s="134"/>
      <c r="N61" s="134"/>
      <c r="O61" s="134"/>
      <c r="P61" s="134"/>
      <c r="Q61" s="134"/>
      <c r="R61" s="134"/>
    </row>
    <row r="62" spans="1:18" x14ac:dyDescent="0.25">
      <c r="A62" s="134"/>
      <c r="B62" s="134"/>
      <c r="C62" s="134"/>
      <c r="D62" s="134"/>
      <c r="E62" s="134"/>
      <c r="F62" s="134"/>
      <c r="G62" s="134"/>
      <c r="H62" s="134"/>
      <c r="I62" s="134"/>
      <c r="J62" s="134"/>
      <c r="K62" s="134"/>
      <c r="L62" s="134"/>
      <c r="M62" s="134"/>
      <c r="N62" s="134"/>
      <c r="O62" s="134"/>
      <c r="P62" s="134"/>
      <c r="Q62" s="134"/>
      <c r="R62" s="134"/>
    </row>
    <row r="63" spans="1:18" x14ac:dyDescent="0.25">
      <c r="A63" s="134"/>
      <c r="B63" s="134"/>
      <c r="C63" s="134"/>
      <c r="D63" s="134"/>
      <c r="E63" s="134"/>
      <c r="F63" s="134"/>
      <c r="G63" s="134"/>
      <c r="H63" s="134"/>
      <c r="I63" s="134"/>
      <c r="J63" s="134"/>
      <c r="K63" s="134"/>
      <c r="L63" s="134"/>
      <c r="M63" s="134"/>
      <c r="N63" s="134"/>
      <c r="O63" s="134"/>
      <c r="P63" s="134"/>
      <c r="Q63" s="134"/>
      <c r="R63" s="134"/>
    </row>
    <row r="64" spans="1:18" x14ac:dyDescent="0.25">
      <c r="A64" s="134"/>
      <c r="B64" s="134"/>
      <c r="C64" s="134"/>
      <c r="D64" s="134"/>
      <c r="E64" s="134"/>
      <c r="F64" s="134"/>
      <c r="G64" s="134"/>
      <c r="H64" s="134"/>
      <c r="I64" s="134"/>
      <c r="J64" s="134"/>
      <c r="K64" s="134"/>
      <c r="L64" s="134"/>
      <c r="M64" s="134"/>
      <c r="N64" s="134"/>
      <c r="O64" s="134"/>
      <c r="P64" s="134"/>
      <c r="Q64" s="134"/>
      <c r="R64" s="134"/>
    </row>
    <row r="65" spans="1:18" x14ac:dyDescent="0.25">
      <c r="A65" s="134"/>
      <c r="B65" s="134"/>
      <c r="C65" s="134"/>
      <c r="D65" s="134"/>
      <c r="E65" s="134"/>
      <c r="F65" s="134"/>
      <c r="G65" s="134"/>
      <c r="H65" s="134"/>
      <c r="I65" s="134"/>
      <c r="J65" s="134"/>
      <c r="K65" s="134"/>
      <c r="L65" s="134"/>
      <c r="M65" s="134"/>
      <c r="N65" s="134"/>
      <c r="O65" s="134"/>
      <c r="P65" s="134"/>
      <c r="Q65" s="134"/>
      <c r="R65" s="134"/>
    </row>
    <row r="66" spans="1:18" x14ac:dyDescent="0.25">
      <c r="A66" s="134"/>
      <c r="B66" s="134"/>
      <c r="C66" s="134"/>
      <c r="D66" s="134"/>
      <c r="E66" s="134"/>
      <c r="F66" s="134"/>
      <c r="G66" s="134"/>
      <c r="H66" s="134"/>
      <c r="I66" s="134"/>
      <c r="J66" s="134"/>
      <c r="K66" s="134"/>
      <c r="L66" s="134"/>
      <c r="M66" s="134"/>
      <c r="N66" s="134"/>
      <c r="O66" s="134"/>
      <c r="P66" s="134"/>
      <c r="Q66" s="134"/>
      <c r="R66" s="134"/>
    </row>
    <row r="67" spans="1:18" x14ac:dyDescent="0.25">
      <c r="A67" s="134"/>
      <c r="B67" s="134"/>
      <c r="C67" s="134"/>
      <c r="D67" s="134"/>
      <c r="E67" s="134"/>
      <c r="F67" s="134"/>
      <c r="G67" s="134"/>
      <c r="H67" s="134"/>
      <c r="I67" s="134"/>
      <c r="J67" s="134"/>
      <c r="K67" s="134"/>
      <c r="L67" s="134"/>
      <c r="M67" s="134"/>
      <c r="N67" s="134"/>
      <c r="O67" s="134"/>
      <c r="P67" s="134"/>
      <c r="Q67" s="134"/>
      <c r="R67" s="134"/>
    </row>
    <row r="68" spans="1:18" x14ac:dyDescent="0.25">
      <c r="A68" s="134"/>
      <c r="B68" s="134"/>
      <c r="C68" s="134"/>
      <c r="D68" s="134"/>
      <c r="E68" s="134"/>
      <c r="F68" s="134"/>
      <c r="G68" s="134"/>
      <c r="H68" s="134"/>
      <c r="I68" s="134"/>
      <c r="J68" s="134"/>
      <c r="K68" s="134"/>
      <c r="L68" s="134"/>
      <c r="M68" s="134"/>
      <c r="N68" s="134"/>
      <c r="O68" s="134"/>
      <c r="P68" s="134"/>
      <c r="Q68" s="134"/>
      <c r="R68" s="134"/>
    </row>
    <row r="69" spans="1:18" x14ac:dyDescent="0.25">
      <c r="A69" s="134"/>
      <c r="B69" s="134"/>
      <c r="C69" s="134"/>
      <c r="D69" s="134"/>
      <c r="E69" s="134"/>
      <c r="F69" s="134"/>
      <c r="G69" s="134"/>
      <c r="H69" s="134"/>
      <c r="I69" s="134"/>
      <c r="J69" s="134"/>
      <c r="K69" s="134"/>
      <c r="L69" s="134"/>
      <c r="M69" s="134"/>
      <c r="N69" s="134"/>
      <c r="O69" s="134"/>
      <c r="P69" s="134"/>
      <c r="Q69" s="134"/>
      <c r="R69" s="134"/>
    </row>
    <row r="70" spans="1:18" x14ac:dyDescent="0.25">
      <c r="A70" s="134"/>
      <c r="B70" s="134"/>
      <c r="C70" s="134"/>
      <c r="D70" s="134"/>
      <c r="E70" s="134"/>
      <c r="F70" s="134"/>
      <c r="G70" s="134"/>
      <c r="H70" s="134"/>
      <c r="I70" s="134"/>
      <c r="J70" s="134"/>
      <c r="K70" s="134"/>
      <c r="L70" s="134"/>
      <c r="M70" s="134"/>
      <c r="N70" s="134"/>
      <c r="O70" s="134"/>
      <c r="P70" s="134"/>
      <c r="Q70" s="134"/>
      <c r="R70" s="134"/>
    </row>
    <row r="71" spans="1:18" x14ac:dyDescent="0.25">
      <c r="A71" s="134"/>
      <c r="B71" s="134"/>
      <c r="C71" s="134"/>
      <c r="D71" s="134"/>
      <c r="E71" s="134"/>
      <c r="F71" s="134"/>
      <c r="G71" s="134"/>
      <c r="H71" s="134"/>
      <c r="I71" s="134"/>
      <c r="J71" s="134"/>
      <c r="K71" s="134"/>
      <c r="L71" s="134"/>
      <c r="M71" s="134"/>
      <c r="N71" s="134"/>
      <c r="O71" s="134"/>
      <c r="P71" s="134"/>
      <c r="Q71" s="134"/>
      <c r="R71" s="134"/>
    </row>
    <row r="72" spans="1:18" x14ac:dyDescent="0.25">
      <c r="A72" s="134"/>
      <c r="B72" s="134"/>
      <c r="C72" s="134"/>
      <c r="D72" s="134"/>
      <c r="E72" s="134"/>
      <c r="F72" s="134"/>
      <c r="G72" s="134"/>
      <c r="H72" s="134"/>
      <c r="I72" s="134"/>
      <c r="J72" s="134"/>
      <c r="K72" s="134"/>
      <c r="L72" s="134"/>
      <c r="M72" s="134"/>
      <c r="N72" s="134"/>
      <c r="O72" s="134"/>
      <c r="P72" s="134"/>
      <c r="Q72" s="134"/>
      <c r="R72" s="134"/>
    </row>
    <row r="73" spans="1:18" x14ac:dyDescent="0.25">
      <c r="A73" s="134"/>
      <c r="B73" s="134"/>
      <c r="C73" s="134"/>
      <c r="D73" s="134"/>
      <c r="E73" s="134"/>
      <c r="F73" s="134"/>
      <c r="G73" s="134"/>
      <c r="H73" s="134"/>
      <c r="I73" s="134"/>
      <c r="J73" s="134"/>
      <c r="K73" s="134"/>
      <c r="L73" s="134"/>
      <c r="M73" s="134"/>
      <c r="N73" s="134"/>
      <c r="O73" s="134"/>
      <c r="P73" s="134"/>
      <c r="Q73" s="134"/>
      <c r="R73" s="134"/>
    </row>
    <row r="74" spans="1:18" x14ac:dyDescent="0.25">
      <c r="A74" s="134"/>
      <c r="B74" s="134"/>
      <c r="C74" s="134"/>
      <c r="D74" s="134"/>
      <c r="E74" s="134"/>
      <c r="F74" s="134"/>
      <c r="G74" s="134"/>
      <c r="H74" s="134"/>
      <c r="I74" s="134"/>
      <c r="J74" s="134"/>
      <c r="K74" s="134"/>
      <c r="L74" s="134"/>
      <c r="M74" s="134"/>
      <c r="N74" s="134"/>
      <c r="O74" s="134"/>
      <c r="P74" s="134"/>
      <c r="Q74" s="134"/>
      <c r="R74" s="134"/>
    </row>
    <row r="75" spans="1:18" x14ac:dyDescent="0.25">
      <c r="A75" s="134"/>
      <c r="B75" s="134"/>
      <c r="C75" s="134"/>
      <c r="D75" s="134"/>
      <c r="E75" s="134"/>
      <c r="F75" s="134"/>
      <c r="G75" s="134"/>
      <c r="H75" s="134"/>
      <c r="I75" s="134"/>
      <c r="J75" s="134"/>
      <c r="K75" s="134"/>
      <c r="L75" s="134"/>
      <c r="M75" s="134"/>
      <c r="N75" s="134"/>
      <c r="O75" s="134"/>
      <c r="P75" s="134"/>
      <c r="Q75" s="134"/>
      <c r="R75" s="134"/>
    </row>
    <row r="76" spans="1:18" x14ac:dyDescent="0.25">
      <c r="A76" s="134"/>
      <c r="B76" s="134"/>
      <c r="C76" s="134"/>
      <c r="D76" s="134"/>
      <c r="E76" s="134"/>
      <c r="F76" s="134"/>
      <c r="G76" s="134"/>
      <c r="H76" s="134"/>
      <c r="I76" s="134"/>
      <c r="J76" s="134"/>
      <c r="K76" s="134"/>
      <c r="L76" s="134"/>
      <c r="M76" s="134"/>
      <c r="N76" s="134"/>
      <c r="O76" s="134"/>
      <c r="P76" s="134"/>
      <c r="Q76" s="134"/>
      <c r="R76" s="134"/>
    </row>
    <row r="77" spans="1:18" x14ac:dyDescent="0.25">
      <c r="B77" s="134"/>
      <c r="C77" s="134"/>
      <c r="D77" s="134"/>
      <c r="E77" s="134"/>
      <c r="F77" s="134"/>
      <c r="G77" s="134"/>
      <c r="H77" s="134"/>
      <c r="I77" s="134"/>
      <c r="J77" s="134"/>
      <c r="K77" s="134"/>
      <c r="L77" s="134"/>
      <c r="M77" s="134"/>
      <c r="N77" s="134"/>
      <c r="O77" s="134"/>
      <c r="P77" s="134"/>
      <c r="Q77" s="134"/>
      <c r="R77" s="134"/>
    </row>
    <row r="78" spans="1:18" x14ac:dyDescent="0.25">
      <c r="B78" s="134"/>
      <c r="C78" s="134"/>
      <c r="D78" s="134"/>
      <c r="E78" s="134"/>
      <c r="F78" s="134"/>
      <c r="G78" s="134"/>
      <c r="H78" s="134"/>
      <c r="I78" s="134"/>
      <c r="J78" s="134"/>
      <c r="K78" s="134"/>
      <c r="L78" s="134"/>
      <c r="M78" s="134"/>
      <c r="N78" s="134"/>
      <c r="O78" s="134"/>
      <c r="P78" s="134"/>
      <c r="Q78" s="134"/>
      <c r="R78" s="134"/>
    </row>
    <row r="79" spans="1:18" x14ac:dyDescent="0.25">
      <c r="B79" s="134"/>
      <c r="C79" s="134"/>
      <c r="D79" s="134"/>
      <c r="E79" s="134"/>
      <c r="F79" s="134"/>
      <c r="G79" s="134"/>
      <c r="H79" s="134"/>
      <c r="I79" s="134"/>
      <c r="J79" s="134"/>
      <c r="K79" s="134"/>
      <c r="L79" s="134"/>
      <c r="M79" s="134"/>
      <c r="N79" s="134"/>
      <c r="O79" s="134"/>
      <c r="P79" s="134"/>
      <c r="Q79" s="134"/>
      <c r="R79" s="134"/>
    </row>
    <row r="80" spans="1:18" x14ac:dyDescent="0.25">
      <c r="B80" s="134"/>
      <c r="C80" s="134"/>
      <c r="D80" s="134"/>
      <c r="E80" s="134"/>
      <c r="F80" s="134"/>
      <c r="G80" s="134"/>
      <c r="H80" s="134"/>
      <c r="I80" s="134"/>
      <c r="J80" s="134"/>
      <c r="K80" s="134"/>
      <c r="L80" s="134"/>
      <c r="M80" s="134"/>
      <c r="N80" s="134"/>
      <c r="O80" s="134"/>
      <c r="P80" s="134"/>
      <c r="Q80" s="134"/>
      <c r="R80" s="134"/>
    </row>
    <row r="81" spans="2:18" x14ac:dyDescent="0.25">
      <c r="B81" s="134"/>
      <c r="C81" s="134"/>
      <c r="D81" s="134"/>
      <c r="E81" s="134"/>
      <c r="F81" s="134"/>
      <c r="G81" s="134"/>
      <c r="H81" s="134"/>
      <c r="I81" s="134"/>
      <c r="J81" s="134"/>
      <c r="K81" s="134"/>
      <c r="L81" s="134"/>
      <c r="M81" s="134"/>
      <c r="N81" s="134"/>
      <c r="O81" s="134"/>
      <c r="P81" s="134"/>
      <c r="Q81" s="134"/>
      <c r="R81" s="134"/>
    </row>
    <row r="82" spans="2:18" x14ac:dyDescent="0.25">
      <c r="B82" s="134"/>
      <c r="C82" s="134"/>
      <c r="D82" s="134"/>
      <c r="E82" s="134"/>
      <c r="F82" s="134"/>
      <c r="G82" s="134"/>
      <c r="H82" s="134"/>
      <c r="I82" s="134"/>
      <c r="J82" s="134"/>
      <c r="K82" s="134"/>
      <c r="L82" s="134"/>
      <c r="M82" s="134"/>
      <c r="N82" s="134"/>
      <c r="O82" s="134"/>
      <c r="P82" s="134"/>
      <c r="Q82" s="134"/>
      <c r="R82" s="134"/>
    </row>
    <row r="83" spans="2:18" x14ac:dyDescent="0.25">
      <c r="B83" s="134"/>
      <c r="C83" s="134"/>
      <c r="D83" s="134"/>
      <c r="E83" s="134"/>
      <c r="F83" s="134"/>
      <c r="G83" s="134"/>
      <c r="H83" s="134"/>
      <c r="I83" s="134"/>
      <c r="J83" s="134"/>
      <c r="K83" s="134"/>
      <c r="L83" s="134"/>
      <c r="M83" s="134"/>
      <c r="N83" s="134"/>
      <c r="O83" s="134"/>
      <c r="P83" s="134"/>
      <c r="Q83" s="134"/>
      <c r="R83" s="134"/>
    </row>
    <row r="84" spans="2:18" x14ac:dyDescent="0.25">
      <c r="B84" s="134"/>
      <c r="C84" s="134"/>
      <c r="D84" s="134"/>
      <c r="E84" s="134"/>
      <c r="F84" s="134"/>
      <c r="G84" s="134"/>
      <c r="H84" s="134"/>
      <c r="I84" s="134"/>
      <c r="J84" s="134"/>
      <c r="K84" s="134"/>
      <c r="L84" s="134"/>
      <c r="M84" s="134"/>
      <c r="N84" s="134"/>
      <c r="O84" s="134"/>
      <c r="P84" s="134"/>
      <c r="Q84" s="134"/>
      <c r="R84" s="134"/>
    </row>
    <row r="85" spans="2:18" x14ac:dyDescent="0.25">
      <c r="B85" s="134"/>
      <c r="C85" s="134"/>
      <c r="D85" s="134"/>
      <c r="E85" s="134"/>
      <c r="F85" s="134"/>
      <c r="G85" s="134"/>
      <c r="H85" s="134"/>
      <c r="I85" s="134"/>
      <c r="J85" s="134"/>
      <c r="K85" s="134"/>
      <c r="L85" s="134"/>
      <c r="M85" s="134"/>
      <c r="N85" s="134"/>
      <c r="O85" s="134"/>
      <c r="P85" s="134"/>
      <c r="Q85" s="134"/>
      <c r="R85" s="134"/>
    </row>
    <row r="86" spans="2:18" x14ac:dyDescent="0.25">
      <c r="B86" s="134"/>
      <c r="C86" s="134"/>
      <c r="D86" s="134"/>
      <c r="E86" s="134"/>
      <c r="F86" s="134"/>
      <c r="G86" s="134"/>
      <c r="H86" s="134"/>
      <c r="I86" s="134"/>
      <c r="J86" s="134"/>
      <c r="K86" s="134"/>
      <c r="L86" s="134"/>
      <c r="M86" s="134"/>
      <c r="N86" s="134"/>
      <c r="O86" s="134"/>
      <c r="P86" s="134"/>
      <c r="Q86" s="134"/>
      <c r="R86" s="134"/>
    </row>
    <row r="87" spans="2:18" x14ac:dyDescent="0.25">
      <c r="B87" s="134"/>
      <c r="C87" s="134"/>
      <c r="D87" s="134"/>
      <c r="E87" s="134"/>
      <c r="F87" s="134"/>
      <c r="G87" s="134"/>
      <c r="H87" s="134"/>
      <c r="I87" s="134"/>
      <c r="J87" s="134"/>
      <c r="K87" s="134"/>
      <c r="L87" s="134"/>
      <c r="M87" s="134"/>
      <c r="N87" s="134"/>
      <c r="O87" s="134"/>
      <c r="P87" s="134"/>
      <c r="Q87" s="134"/>
      <c r="R87" s="134"/>
    </row>
    <row r="88" spans="2:18" x14ac:dyDescent="0.25">
      <c r="B88" s="134"/>
      <c r="C88" s="134"/>
      <c r="D88" s="134"/>
      <c r="E88" s="134"/>
      <c r="F88" s="134"/>
      <c r="G88" s="134"/>
      <c r="H88" s="134"/>
      <c r="I88" s="134"/>
      <c r="J88" s="134"/>
      <c r="K88" s="134"/>
      <c r="L88" s="134"/>
      <c r="M88" s="134"/>
      <c r="N88" s="134"/>
      <c r="O88" s="134"/>
      <c r="P88" s="134"/>
      <c r="Q88" s="134"/>
      <c r="R88" s="134"/>
    </row>
    <row r="89" spans="2:18" x14ac:dyDescent="0.25">
      <c r="B89" s="134"/>
      <c r="C89" s="134"/>
      <c r="D89" s="134"/>
      <c r="E89" s="134"/>
      <c r="F89" s="134"/>
      <c r="G89" s="134"/>
      <c r="H89" s="134"/>
      <c r="I89" s="134"/>
      <c r="J89" s="134"/>
      <c r="K89" s="134"/>
      <c r="L89" s="134"/>
      <c r="M89" s="134"/>
      <c r="N89" s="134"/>
      <c r="O89" s="134"/>
      <c r="P89" s="134"/>
      <c r="Q89" s="134"/>
      <c r="R89" s="134"/>
    </row>
    <row r="90" spans="2:18" x14ac:dyDescent="0.25">
      <c r="B90" s="134"/>
      <c r="C90" s="134"/>
      <c r="D90" s="134"/>
      <c r="E90" s="134"/>
      <c r="F90" s="134"/>
      <c r="G90" s="134"/>
      <c r="H90" s="134"/>
      <c r="I90" s="134"/>
      <c r="J90" s="134"/>
      <c r="K90" s="134"/>
      <c r="L90" s="134"/>
      <c r="M90" s="134"/>
      <c r="N90" s="134"/>
      <c r="O90" s="134"/>
      <c r="P90" s="134"/>
      <c r="Q90" s="134"/>
      <c r="R90" s="134"/>
    </row>
    <row r="91" spans="2:18" x14ac:dyDescent="0.25">
      <c r="B91" s="134"/>
      <c r="C91" s="134"/>
      <c r="D91" s="134"/>
      <c r="E91" s="134"/>
      <c r="F91" s="134"/>
      <c r="G91" s="134"/>
      <c r="H91" s="134"/>
      <c r="I91" s="134"/>
      <c r="J91" s="134"/>
      <c r="K91" s="134"/>
      <c r="L91" s="134"/>
      <c r="M91" s="134"/>
      <c r="N91" s="134"/>
      <c r="O91" s="134"/>
      <c r="P91" s="134"/>
      <c r="Q91" s="134"/>
      <c r="R91" s="134"/>
    </row>
    <row r="92" spans="2:18" x14ac:dyDescent="0.25">
      <c r="B92" s="134"/>
      <c r="C92" s="134"/>
    </row>
    <row r="93" spans="2:18" x14ac:dyDescent="0.25">
      <c r="B93" s="134"/>
      <c r="C93" s="134"/>
    </row>
    <row r="94" spans="2:18" x14ac:dyDescent="0.25">
      <c r="B94" s="134"/>
      <c r="C94" s="134"/>
    </row>
    <row r="95" spans="2:18" x14ac:dyDescent="0.25">
      <c r="B95" s="134"/>
      <c r="C95" s="134"/>
    </row>
  </sheetData>
  <mergeCells count="12">
    <mergeCell ref="B12:B16"/>
    <mergeCell ref="D18:H18"/>
    <mergeCell ref="D9:H9"/>
    <mergeCell ref="B2:H2"/>
    <mergeCell ref="B3:B7"/>
    <mergeCell ref="B11:H11"/>
    <mergeCell ref="B29:H29"/>
    <mergeCell ref="B30:B34"/>
    <mergeCell ref="D36:H36"/>
    <mergeCell ref="B20:H20"/>
    <mergeCell ref="B21:B25"/>
    <mergeCell ref="D27:H2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Niveles!$P$29:$P$40</xm:f>
          </x14:formula1>
          <xm:sqref>J22</xm:sqref>
        </x14:dataValidation>
        <x14:dataValidation type="list" allowBlank="1" showInputMessage="1" showErrorMessage="1" xr:uid="{00000000-0002-0000-0500-000001000000}">
          <x14:formula1>
            <xm:f>Datos!$B$6:$B$90</xm:f>
          </x14:formula1>
          <xm:sqref>J31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tabColor rgb="FF00B0F0"/>
  </sheetPr>
  <dimension ref="A1:AK33"/>
  <sheetViews>
    <sheetView showGridLines="0" zoomScale="70" zoomScaleNormal="70" workbookViewId="0">
      <selection activeCell="H17" sqref="H17"/>
    </sheetView>
  </sheetViews>
  <sheetFormatPr baseColWidth="10" defaultColWidth="11.42578125" defaultRowHeight="20.25" x14ac:dyDescent="0.3"/>
  <cols>
    <col min="1" max="1" width="22.140625" style="156" customWidth="1"/>
    <col min="2" max="2" width="28.7109375" style="156" customWidth="1"/>
    <col min="3" max="3" width="7.28515625" style="156" bestFit="1" customWidth="1"/>
    <col min="4" max="4" width="8.28515625" style="156" bestFit="1" customWidth="1"/>
    <col min="5" max="5" width="11.42578125" style="156" bestFit="1" customWidth="1"/>
    <col min="6" max="6" width="4.42578125" style="156" customWidth="1"/>
    <col min="7" max="7" width="19.28515625" style="156" customWidth="1"/>
    <col min="8" max="8" width="20.5703125" style="156" customWidth="1"/>
    <col min="9" max="9" width="57.42578125" style="156" customWidth="1"/>
    <col min="10" max="16384" width="11.42578125" style="156"/>
  </cols>
  <sheetData>
    <row r="1" spans="1:37" ht="20.25" customHeight="1" x14ac:dyDescent="0.3">
      <c r="A1" s="404" t="s">
        <v>921</v>
      </c>
      <c r="B1" s="404"/>
      <c r="C1" s="407" t="s">
        <v>755</v>
      </c>
      <c r="D1" s="408"/>
      <c r="E1" s="409"/>
      <c r="F1" s="155"/>
      <c r="G1" s="399" t="s">
        <v>756</v>
      </c>
      <c r="H1" s="400"/>
      <c r="I1" s="400"/>
      <c r="J1" s="401"/>
      <c r="K1" s="155"/>
      <c r="L1" s="155"/>
      <c r="M1" s="155"/>
      <c r="N1" s="155"/>
      <c r="O1" s="155"/>
      <c r="P1" s="155"/>
      <c r="Q1" s="155"/>
      <c r="R1" s="155"/>
      <c r="S1" s="155"/>
      <c r="T1" s="155"/>
      <c r="U1" s="155"/>
      <c r="V1" s="155"/>
      <c r="W1" s="155"/>
      <c r="X1" s="155"/>
      <c r="Y1" s="155"/>
      <c r="Z1" s="155"/>
      <c r="AA1" s="155"/>
      <c r="AB1" s="155"/>
      <c r="AC1" s="155"/>
      <c r="AD1" s="155"/>
      <c r="AE1" s="155"/>
    </row>
    <row r="2" spans="1:37" x14ac:dyDescent="0.3">
      <c r="A2" s="405" t="s">
        <v>757</v>
      </c>
      <c r="B2" s="405"/>
      <c r="C2" s="406" t="s">
        <v>758</v>
      </c>
      <c r="D2" s="406"/>
      <c r="E2" s="410" t="s">
        <v>759</v>
      </c>
      <c r="F2" s="155"/>
      <c r="G2" s="399" t="s">
        <v>922</v>
      </c>
      <c r="H2" s="400"/>
      <c r="I2" s="400"/>
      <c r="J2" s="401"/>
      <c r="K2" s="155"/>
      <c r="L2" s="155"/>
      <c r="M2" s="155"/>
      <c r="N2" s="155"/>
      <c r="O2" s="155"/>
      <c r="P2" s="155"/>
      <c r="Q2" s="155"/>
      <c r="R2" s="155"/>
      <c r="S2" s="155"/>
      <c r="T2" s="155"/>
      <c r="U2" s="155"/>
      <c r="V2" s="155"/>
      <c r="W2" s="155"/>
      <c r="X2" s="155"/>
      <c r="Y2" s="155"/>
      <c r="Z2" s="155"/>
      <c r="AA2" s="155"/>
      <c r="AB2" s="155"/>
      <c r="AC2" s="155"/>
      <c r="AD2" s="155"/>
      <c r="AE2" s="155"/>
    </row>
    <row r="3" spans="1:37" x14ac:dyDescent="0.3">
      <c r="A3" s="157" t="s">
        <v>760</v>
      </c>
      <c r="B3" s="157" t="s">
        <v>761</v>
      </c>
      <c r="C3" s="157" t="s">
        <v>760</v>
      </c>
      <c r="D3" s="157" t="s">
        <v>761</v>
      </c>
      <c r="E3" s="411"/>
      <c r="F3" s="155"/>
      <c r="G3" s="402" t="s">
        <v>762</v>
      </c>
      <c r="H3" s="403"/>
      <c r="I3" s="161" t="s">
        <v>763</v>
      </c>
      <c r="J3" s="161" t="s">
        <v>764</v>
      </c>
      <c r="K3" s="155"/>
      <c r="L3" s="155"/>
      <c r="M3" s="155"/>
      <c r="N3" s="155"/>
      <c r="O3" s="155"/>
      <c r="P3" s="155"/>
      <c r="Q3" s="155"/>
      <c r="R3" s="155"/>
      <c r="S3" s="155"/>
      <c r="T3" s="155"/>
      <c r="U3" s="155"/>
      <c r="V3" s="155"/>
      <c r="W3" s="155"/>
      <c r="X3" s="155"/>
      <c r="Y3" s="155"/>
      <c r="Z3" s="155"/>
      <c r="AA3" s="155"/>
      <c r="AB3" s="155"/>
      <c r="AC3" s="155"/>
      <c r="AD3" s="155"/>
      <c r="AE3" s="155"/>
    </row>
    <row r="4" spans="1:37" ht="31.5" x14ac:dyDescent="0.3">
      <c r="A4" s="158">
        <v>0</v>
      </c>
      <c r="B4" s="158">
        <v>2</v>
      </c>
      <c r="C4" s="159">
        <v>0</v>
      </c>
      <c r="D4" s="159">
        <v>0.2</v>
      </c>
      <c r="E4" s="160" t="s">
        <v>16</v>
      </c>
      <c r="F4" s="155"/>
      <c r="G4" s="398" t="s">
        <v>35</v>
      </c>
      <c r="H4" s="164" t="s">
        <v>38</v>
      </c>
      <c r="I4" s="165" t="s">
        <v>765</v>
      </c>
      <c r="J4" s="166">
        <v>0.25</v>
      </c>
      <c r="K4" s="155"/>
      <c r="L4" s="155"/>
      <c r="M4" s="155"/>
      <c r="N4" s="155"/>
      <c r="O4" s="155"/>
      <c r="P4" s="155"/>
      <c r="Q4" s="155"/>
      <c r="R4" s="155"/>
      <c r="S4" s="155"/>
      <c r="T4" s="155"/>
      <c r="U4" s="155"/>
      <c r="V4" s="155"/>
      <c r="W4" s="155"/>
      <c r="X4" s="155"/>
      <c r="Y4" s="155"/>
      <c r="Z4" s="155"/>
      <c r="AA4" s="155"/>
      <c r="AB4" s="155"/>
      <c r="AC4" s="155"/>
      <c r="AD4" s="155"/>
      <c r="AE4" s="155"/>
    </row>
    <row r="5" spans="1:37" ht="31.5" x14ac:dyDescent="0.3">
      <c r="A5" s="162">
        <v>3</v>
      </c>
      <c r="B5" s="162">
        <v>24</v>
      </c>
      <c r="C5" s="163">
        <v>0.2001</v>
      </c>
      <c r="D5" s="163">
        <v>0.4</v>
      </c>
      <c r="E5" s="64" t="s">
        <v>14</v>
      </c>
      <c r="F5" s="155"/>
      <c r="G5" s="398"/>
      <c r="H5" s="164" t="s">
        <v>39</v>
      </c>
      <c r="I5" s="165" t="s">
        <v>766</v>
      </c>
      <c r="J5" s="166">
        <v>0.15</v>
      </c>
      <c r="K5" s="155"/>
      <c r="L5" s="155"/>
      <c r="M5" s="155"/>
      <c r="N5" s="155"/>
      <c r="O5" s="155"/>
      <c r="P5" s="155"/>
      <c r="Q5" s="155"/>
      <c r="R5" s="155"/>
      <c r="S5" s="155"/>
      <c r="T5" s="155"/>
      <c r="U5" s="155"/>
      <c r="V5" s="155"/>
      <c r="W5" s="155"/>
      <c r="X5" s="155"/>
      <c r="Y5" s="155"/>
      <c r="Z5" s="155"/>
      <c r="AA5" s="155"/>
      <c r="AB5" s="155"/>
      <c r="AC5" s="155"/>
      <c r="AD5" s="155"/>
      <c r="AE5" s="155"/>
    </row>
    <row r="6" spans="1:37" ht="31.5" x14ac:dyDescent="0.3">
      <c r="A6" s="162">
        <v>25</v>
      </c>
      <c r="B6" s="162">
        <v>500</v>
      </c>
      <c r="C6" s="167">
        <v>0.40010000000000001</v>
      </c>
      <c r="D6" s="167">
        <v>0.6</v>
      </c>
      <c r="E6" s="61" t="s">
        <v>12</v>
      </c>
      <c r="F6" s="155"/>
      <c r="G6" s="398"/>
      <c r="H6" s="164" t="s">
        <v>40</v>
      </c>
      <c r="I6" s="165" t="s">
        <v>767</v>
      </c>
      <c r="J6" s="166">
        <v>0.1</v>
      </c>
      <c r="K6" s="155"/>
      <c r="L6" s="155"/>
      <c r="M6" s="155"/>
      <c r="N6" s="155"/>
      <c r="O6" s="155"/>
      <c r="P6" s="155"/>
      <c r="Q6" s="155"/>
      <c r="R6" s="155"/>
      <c r="S6" s="155"/>
      <c r="T6" s="155"/>
      <c r="U6" s="155"/>
      <c r="V6" s="155"/>
      <c r="W6" s="155"/>
      <c r="X6" s="155"/>
      <c r="Y6" s="155"/>
      <c r="Z6" s="155"/>
      <c r="AA6" s="155"/>
      <c r="AB6" s="155"/>
      <c r="AC6" s="155"/>
      <c r="AD6" s="155"/>
      <c r="AE6" s="155"/>
    </row>
    <row r="7" spans="1:37" ht="47.25" x14ac:dyDescent="0.3">
      <c r="A7" s="162">
        <v>501</v>
      </c>
      <c r="B7" s="162">
        <v>5000</v>
      </c>
      <c r="C7" s="168">
        <v>0.60009999999999997</v>
      </c>
      <c r="D7" s="168">
        <v>0.8</v>
      </c>
      <c r="E7" s="59" t="s">
        <v>10</v>
      </c>
      <c r="F7" s="155"/>
      <c r="G7" s="398" t="s">
        <v>120</v>
      </c>
      <c r="H7" s="164" t="s">
        <v>227</v>
      </c>
      <c r="I7" s="165" t="s">
        <v>768</v>
      </c>
      <c r="J7" s="166">
        <v>0.25</v>
      </c>
      <c r="K7" s="155"/>
      <c r="L7" s="155"/>
      <c r="M7" s="155"/>
      <c r="N7" s="155"/>
      <c r="O7" s="155"/>
      <c r="P7" s="155"/>
      <c r="Q7" s="155"/>
      <c r="R7" s="155"/>
      <c r="S7" s="155"/>
      <c r="T7" s="155"/>
      <c r="U7" s="155"/>
      <c r="V7" s="155"/>
      <c r="W7" s="155"/>
      <c r="X7" s="155"/>
      <c r="Y7" s="155"/>
      <c r="Z7" s="155"/>
      <c r="AA7" s="155"/>
      <c r="AB7" s="155"/>
      <c r="AC7" s="155"/>
      <c r="AD7" s="155"/>
      <c r="AE7" s="155"/>
    </row>
    <row r="8" spans="1:37" ht="31.5" x14ac:dyDescent="0.3">
      <c r="A8" s="162">
        <v>5001</v>
      </c>
      <c r="B8" s="162">
        <v>10000</v>
      </c>
      <c r="C8" s="169">
        <v>0.80010000000000003</v>
      </c>
      <c r="D8" s="169">
        <v>1</v>
      </c>
      <c r="E8" s="57" t="s">
        <v>6</v>
      </c>
      <c r="F8" s="155"/>
      <c r="G8" s="398"/>
      <c r="H8" s="164" t="s">
        <v>199</v>
      </c>
      <c r="I8" s="165" t="s">
        <v>769</v>
      </c>
      <c r="J8" s="166">
        <v>0.15</v>
      </c>
      <c r="K8" s="155"/>
      <c r="L8" s="155"/>
      <c r="M8" s="155"/>
      <c r="N8" s="155"/>
      <c r="O8" s="155"/>
      <c r="P8" s="155"/>
      <c r="Q8" s="155"/>
      <c r="R8" s="155"/>
      <c r="S8" s="155"/>
      <c r="T8" s="155"/>
      <c r="U8" s="155"/>
      <c r="V8" s="155"/>
      <c r="W8" s="155"/>
      <c r="X8" s="155"/>
      <c r="Y8" s="155"/>
      <c r="Z8" s="155"/>
      <c r="AA8" s="155"/>
      <c r="AB8" s="155"/>
      <c r="AC8" s="155"/>
      <c r="AD8" s="155"/>
      <c r="AE8" s="155"/>
    </row>
    <row r="9" spans="1:37" x14ac:dyDescent="0.3">
      <c r="A9" s="407" t="s">
        <v>108</v>
      </c>
      <c r="B9" s="409"/>
      <c r="C9" s="407" t="s">
        <v>770</v>
      </c>
      <c r="D9" s="408"/>
      <c r="E9" s="409"/>
      <c r="F9" s="155"/>
      <c r="G9" s="399" t="s">
        <v>923</v>
      </c>
      <c r="H9" s="400"/>
      <c r="I9" s="400"/>
      <c r="J9" s="171"/>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row>
    <row r="10" spans="1:37" ht="31.5" customHeight="1" x14ac:dyDescent="0.3">
      <c r="A10" s="170" t="s">
        <v>288</v>
      </c>
      <c r="B10" s="170" t="s">
        <v>194</v>
      </c>
      <c r="C10" s="406" t="s">
        <v>771</v>
      </c>
      <c r="D10" s="406"/>
      <c r="E10" s="410" t="s">
        <v>772</v>
      </c>
      <c r="F10" s="155"/>
      <c r="G10" s="402" t="s">
        <v>775</v>
      </c>
      <c r="H10" s="403"/>
      <c r="I10" s="161" t="s">
        <v>763</v>
      </c>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row>
    <row r="11" spans="1:37" ht="47.25" x14ac:dyDescent="0.3">
      <c r="A11" s="157" t="s">
        <v>773</v>
      </c>
      <c r="B11" s="157" t="s">
        <v>774</v>
      </c>
      <c r="C11" s="157" t="s">
        <v>760</v>
      </c>
      <c r="D11" s="157" t="s">
        <v>761</v>
      </c>
      <c r="E11" s="411"/>
      <c r="F11" s="155"/>
      <c r="G11" s="398" t="s">
        <v>129</v>
      </c>
      <c r="H11" s="164" t="s">
        <v>200</v>
      </c>
      <c r="I11" s="165" t="s">
        <v>777</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row>
    <row r="12" spans="1:37" ht="47.25" x14ac:dyDescent="0.3">
      <c r="A12" s="172" t="s">
        <v>381</v>
      </c>
      <c r="B12" s="173" t="s">
        <v>776</v>
      </c>
      <c r="C12" s="159">
        <v>0</v>
      </c>
      <c r="D12" s="159">
        <v>0.2</v>
      </c>
      <c r="E12" s="160" t="s">
        <v>28</v>
      </c>
      <c r="F12" s="155"/>
      <c r="G12" s="398"/>
      <c r="H12" s="164" t="s">
        <v>246</v>
      </c>
      <c r="I12" s="165" t="s">
        <v>778</v>
      </c>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row>
    <row r="13" spans="1:37" ht="63" x14ac:dyDescent="0.3">
      <c r="A13" s="174" t="s">
        <v>289</v>
      </c>
      <c r="B13" s="175" t="s">
        <v>548</v>
      </c>
      <c r="C13" s="163">
        <v>0.2001</v>
      </c>
      <c r="D13" s="163">
        <v>0.4</v>
      </c>
      <c r="E13" s="64" t="s">
        <v>27</v>
      </c>
      <c r="F13" s="155"/>
      <c r="G13" s="398" t="s">
        <v>130</v>
      </c>
      <c r="H13" s="164" t="s">
        <v>201</v>
      </c>
      <c r="I13" s="165" t="s">
        <v>779</v>
      </c>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row>
    <row r="14" spans="1:37" ht="47.25" x14ac:dyDescent="0.3">
      <c r="A14" s="174" t="s">
        <v>590</v>
      </c>
      <c r="B14" s="175" t="s">
        <v>212</v>
      </c>
      <c r="C14" s="167">
        <v>0.40010000000000001</v>
      </c>
      <c r="D14" s="167">
        <v>0.6</v>
      </c>
      <c r="E14" s="61" t="s">
        <v>25</v>
      </c>
      <c r="F14" s="155"/>
      <c r="G14" s="398"/>
      <c r="H14" s="164" t="s">
        <v>216</v>
      </c>
      <c r="I14" s="165" t="s">
        <v>781</v>
      </c>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row>
    <row r="15" spans="1:37" ht="63" x14ac:dyDescent="0.3">
      <c r="A15" s="174" t="s">
        <v>780</v>
      </c>
      <c r="B15" s="175" t="s">
        <v>321</v>
      </c>
      <c r="C15" s="168">
        <v>0.60009999999999997</v>
      </c>
      <c r="D15" s="168">
        <v>0.8</v>
      </c>
      <c r="E15" s="59" t="s">
        <v>18</v>
      </c>
      <c r="F15" s="155"/>
      <c r="G15" s="398" t="s">
        <v>131</v>
      </c>
      <c r="H15" s="164" t="s">
        <v>202</v>
      </c>
      <c r="I15" s="165" t="s">
        <v>782</v>
      </c>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row>
    <row r="16" spans="1:37" ht="47.25" x14ac:dyDescent="0.3">
      <c r="A16" s="174" t="s">
        <v>717</v>
      </c>
      <c r="B16" s="175" t="s">
        <v>195</v>
      </c>
      <c r="C16" s="169">
        <v>0.80010000000000003</v>
      </c>
      <c r="D16" s="169">
        <v>1</v>
      </c>
      <c r="E16" s="57" t="s">
        <v>7</v>
      </c>
      <c r="F16" s="155"/>
      <c r="G16" s="398"/>
      <c r="H16" s="164" t="s">
        <v>247</v>
      </c>
      <c r="I16" s="165" t="s">
        <v>783</v>
      </c>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row>
    <row r="17" spans="1:37" x14ac:dyDescent="0.3">
      <c r="A17" s="176"/>
      <c r="B17" s="176"/>
      <c r="C17" s="176"/>
      <c r="D17" s="176"/>
      <c r="E17" s="176"/>
      <c r="F17" s="155"/>
      <c r="G17" s="177"/>
      <c r="H17" s="177"/>
      <c r="I17" s="177"/>
      <c r="J17" s="178"/>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row>
    <row r="18" spans="1:37" ht="34.5" customHeight="1" x14ac:dyDescent="0.3">
      <c r="A18" s="155"/>
      <c r="B18" s="155"/>
      <c r="C18" s="155"/>
      <c r="D18" s="155"/>
      <c r="E18" s="155"/>
      <c r="F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row>
    <row r="19" spans="1:37" x14ac:dyDescent="0.3">
      <c r="A19" s="155"/>
      <c r="B19" s="155"/>
      <c r="C19" s="155"/>
      <c r="D19" s="155"/>
      <c r="E19" s="179"/>
      <c r="F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row>
    <row r="20" spans="1:37" x14ac:dyDescent="0.3">
      <c r="A20" s="155"/>
      <c r="B20" s="155"/>
      <c r="C20" s="155"/>
      <c r="D20" s="155"/>
      <c r="E20" s="155"/>
      <c r="F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row>
    <row r="21" spans="1:37" x14ac:dyDescent="0.3">
      <c r="A21" s="155"/>
      <c r="B21" s="155"/>
      <c r="C21" s="155"/>
      <c r="D21" s="155"/>
      <c r="E21" s="155"/>
      <c r="F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row>
    <row r="22" spans="1:37" x14ac:dyDescent="0.3">
      <c r="A22" s="155"/>
      <c r="B22" s="155"/>
      <c r="C22" s="155"/>
      <c r="D22" s="155"/>
      <c r="E22" s="155"/>
      <c r="F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row>
    <row r="23" spans="1:37" x14ac:dyDescent="0.3">
      <c r="A23" s="155"/>
      <c r="B23" s="155"/>
      <c r="C23" s="155"/>
      <c r="D23" s="155"/>
      <c r="E23" s="155"/>
      <c r="F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row>
    <row r="24" spans="1:37" x14ac:dyDescent="0.3">
      <c r="A24" s="155"/>
      <c r="B24" s="155"/>
      <c r="C24" s="155"/>
      <c r="D24" s="155"/>
      <c r="E24" s="155"/>
      <c r="F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row>
    <row r="25" spans="1:37" x14ac:dyDescent="0.3">
      <c r="A25" s="155"/>
      <c r="B25" s="155"/>
      <c r="C25" s="155"/>
      <c r="D25" s="155"/>
      <c r="E25" s="155"/>
      <c r="F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row>
    <row r="26" spans="1:37" x14ac:dyDescent="0.3">
      <c r="A26" s="155"/>
      <c r="B26" s="155"/>
      <c r="C26" s="155"/>
      <c r="D26" s="155"/>
      <c r="E26" s="155"/>
      <c r="F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row>
    <row r="27" spans="1:37" x14ac:dyDescent="0.3">
      <c r="A27" s="155"/>
      <c r="B27" s="155"/>
      <c r="C27" s="155"/>
      <c r="D27" s="155"/>
      <c r="E27" s="155"/>
      <c r="F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row>
    <row r="28" spans="1:37" x14ac:dyDescent="0.3">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row>
    <row r="29" spans="1:37" x14ac:dyDescent="0.3">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row>
    <row r="30" spans="1:37" x14ac:dyDescent="0.3">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row>
    <row r="31" spans="1:37" x14ac:dyDescent="0.3">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row>
    <row r="32" spans="1:37" x14ac:dyDescent="0.3">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row>
    <row r="33" spans="6:31" x14ac:dyDescent="0.3">
      <c r="F33" s="155"/>
      <c r="K33" s="155"/>
      <c r="L33" s="155"/>
      <c r="M33" s="155"/>
      <c r="N33" s="155"/>
      <c r="O33" s="155"/>
      <c r="P33" s="155"/>
      <c r="Q33" s="155"/>
      <c r="R33" s="155"/>
      <c r="S33" s="155"/>
      <c r="T33" s="155"/>
      <c r="U33" s="155"/>
      <c r="V33" s="155"/>
      <c r="W33" s="155"/>
      <c r="X33" s="155"/>
      <c r="Y33" s="155"/>
      <c r="Z33" s="155"/>
      <c r="AA33" s="155"/>
      <c r="AB33" s="155"/>
      <c r="AC33" s="155"/>
      <c r="AD33" s="155"/>
      <c r="AE33" s="155"/>
    </row>
  </sheetData>
  <mergeCells count="19">
    <mergeCell ref="G1:J1"/>
    <mergeCell ref="G9:I9"/>
    <mergeCell ref="A1:B1"/>
    <mergeCell ref="A2:B2"/>
    <mergeCell ref="C2:D2"/>
    <mergeCell ref="C10:D10"/>
    <mergeCell ref="C1:E1"/>
    <mergeCell ref="E2:E3"/>
    <mergeCell ref="C9:E9"/>
    <mergeCell ref="E10:E11"/>
    <mergeCell ref="G4:G6"/>
    <mergeCell ref="G7:G8"/>
    <mergeCell ref="A9:B9"/>
    <mergeCell ref="G11:G12"/>
    <mergeCell ref="G13:G14"/>
    <mergeCell ref="G15:G16"/>
    <mergeCell ref="G2:J2"/>
    <mergeCell ref="G10:H10"/>
    <mergeCell ref="G3:H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3DD4-317F-44E1-A259-83CC907DC442}">
  <dimension ref="A1:F3"/>
  <sheetViews>
    <sheetView workbookViewId="0">
      <selection activeCell="E10" sqref="E10"/>
    </sheetView>
  </sheetViews>
  <sheetFormatPr baseColWidth="10" defaultColWidth="11.42578125" defaultRowHeight="15" x14ac:dyDescent="0.25"/>
  <cols>
    <col min="1" max="1" width="7.85546875" style="197" bestFit="1" customWidth="1"/>
    <col min="2" max="2" width="10.85546875" style="197" bestFit="1" customWidth="1"/>
    <col min="3" max="5" width="25.85546875" style="197" customWidth="1"/>
    <col min="6" max="6" width="53.140625" style="197" customWidth="1"/>
    <col min="7" max="16384" width="11.42578125" style="197"/>
  </cols>
  <sheetData>
    <row r="1" spans="1:6" ht="29.25" customHeight="1" x14ac:dyDescent="0.25">
      <c r="A1" s="415" t="s">
        <v>796</v>
      </c>
      <c r="B1" s="415"/>
      <c r="C1" s="415"/>
      <c r="D1" s="415"/>
      <c r="E1" s="415"/>
      <c r="F1" s="415"/>
    </row>
    <row r="2" spans="1:6" ht="49.5" x14ac:dyDescent="0.25">
      <c r="A2" s="243" t="s">
        <v>797</v>
      </c>
      <c r="B2" s="243" t="s">
        <v>798</v>
      </c>
      <c r="C2" s="243" t="s">
        <v>799</v>
      </c>
      <c r="D2" s="243" t="s">
        <v>800</v>
      </c>
      <c r="E2" s="243" t="s">
        <v>801</v>
      </c>
      <c r="F2" s="243" t="s">
        <v>802</v>
      </c>
    </row>
    <row r="3" spans="1:6" ht="49.5" x14ac:dyDescent="0.25">
      <c r="A3" s="244" t="s">
        <v>924</v>
      </c>
      <c r="B3" s="245">
        <v>44531</v>
      </c>
      <c r="C3" s="244" t="s">
        <v>803</v>
      </c>
      <c r="D3" s="244" t="s">
        <v>925</v>
      </c>
      <c r="E3" s="244" t="s">
        <v>926</v>
      </c>
      <c r="F3" s="244" t="s">
        <v>804</v>
      </c>
    </row>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52"/>
  <sheetViews>
    <sheetView workbookViewId="0">
      <selection activeCell="L6" sqref="L6"/>
    </sheetView>
  </sheetViews>
  <sheetFormatPr baseColWidth="10" defaultColWidth="11.42578125" defaultRowHeight="16.5" x14ac:dyDescent="0.25"/>
  <cols>
    <col min="1" max="1" width="43.42578125" style="2" customWidth="1"/>
    <col min="2" max="2" width="14" style="2" customWidth="1"/>
    <col min="3" max="3" width="9.85546875" style="2" customWidth="1"/>
    <col min="4" max="4" width="9.42578125" style="2" customWidth="1"/>
    <col min="5" max="5" width="10" style="2" customWidth="1"/>
    <col min="6" max="6" width="12.42578125" style="2" customWidth="1"/>
    <col min="7" max="7" width="7" style="2" customWidth="1"/>
    <col min="8" max="8" width="43.42578125" style="2" bestFit="1" customWidth="1"/>
    <col min="9" max="9" width="14.42578125" style="2" customWidth="1"/>
    <col min="10" max="10" width="11.42578125" style="2" customWidth="1"/>
    <col min="11" max="11" width="11.7109375" style="2" customWidth="1"/>
    <col min="12" max="12" width="8" style="2" customWidth="1"/>
    <col min="13" max="13" width="7.42578125" style="2" customWidth="1"/>
    <col min="14" max="16384" width="11.42578125" style="2"/>
  </cols>
  <sheetData>
    <row r="2" spans="1:13" x14ac:dyDescent="0.25">
      <c r="A2" s="197"/>
      <c r="B2" s="197"/>
      <c r="C2" s="197"/>
      <c r="D2" s="197"/>
    </row>
    <row r="3" spans="1:13" ht="33" x14ac:dyDescent="0.25">
      <c r="A3" s="200" t="s">
        <v>784</v>
      </c>
      <c r="B3" s="200" t="s">
        <v>785</v>
      </c>
      <c r="H3" s="200" t="s">
        <v>786</v>
      </c>
      <c r="I3" s="200" t="s">
        <v>785</v>
      </c>
    </row>
    <row r="4" spans="1:13" ht="33" x14ac:dyDescent="0.25">
      <c r="A4" s="200" t="s">
        <v>787</v>
      </c>
      <c r="B4" s="201" t="s">
        <v>37</v>
      </c>
      <c r="C4" s="205" t="s">
        <v>25</v>
      </c>
      <c r="D4" s="198" t="s">
        <v>19</v>
      </c>
      <c r="E4" s="206" t="s">
        <v>8</v>
      </c>
      <c r="F4" s="3" t="s">
        <v>788</v>
      </c>
      <c r="H4" s="200" t="s">
        <v>787</v>
      </c>
      <c r="I4" s="201" t="s">
        <v>37</v>
      </c>
      <c r="J4" s="202" t="s">
        <v>25</v>
      </c>
      <c r="K4" s="199" t="s">
        <v>19</v>
      </c>
      <c r="L4" s="3" t="s">
        <v>8</v>
      </c>
      <c r="M4" s="2" t="s">
        <v>788</v>
      </c>
    </row>
    <row r="5" spans="1:13" x14ac:dyDescent="0.25">
      <c r="A5" s="203" t="s">
        <v>65</v>
      </c>
      <c r="B5" s="204"/>
      <c r="C5" s="204">
        <v>5</v>
      </c>
      <c r="D5" s="204">
        <v>4</v>
      </c>
      <c r="E5" s="204">
        <v>6</v>
      </c>
      <c r="F5" s="204">
        <v>15</v>
      </c>
      <c r="H5" s="203" t="s">
        <v>65</v>
      </c>
      <c r="I5" s="204"/>
      <c r="J5" s="204">
        <v>8</v>
      </c>
      <c r="K5" s="204">
        <v>1</v>
      </c>
      <c r="L5" s="204">
        <v>6</v>
      </c>
      <c r="M5" s="204">
        <v>15</v>
      </c>
    </row>
    <row r="6" spans="1:13" x14ac:dyDescent="0.25">
      <c r="A6" s="203" t="s">
        <v>44</v>
      </c>
      <c r="B6" s="204"/>
      <c r="C6" s="204">
        <v>6</v>
      </c>
      <c r="D6" s="204">
        <v>1</v>
      </c>
      <c r="E6" s="204">
        <v>2</v>
      </c>
      <c r="F6" s="204">
        <v>9</v>
      </c>
      <c r="H6" s="203" t="s">
        <v>44</v>
      </c>
      <c r="I6" s="204">
        <v>1</v>
      </c>
      <c r="J6" s="204">
        <v>5</v>
      </c>
      <c r="K6" s="204">
        <v>1</v>
      </c>
      <c r="L6" s="204">
        <v>2</v>
      </c>
      <c r="M6" s="204">
        <v>9</v>
      </c>
    </row>
    <row r="7" spans="1:13" x14ac:dyDescent="0.25">
      <c r="A7" s="203" t="s">
        <v>56</v>
      </c>
      <c r="B7" s="204"/>
      <c r="C7" s="204">
        <v>2</v>
      </c>
      <c r="D7" s="204">
        <v>6</v>
      </c>
      <c r="E7" s="204"/>
      <c r="F7" s="204">
        <v>8</v>
      </c>
      <c r="H7" s="203" t="s">
        <v>56</v>
      </c>
      <c r="I7" s="204"/>
      <c r="J7" s="204">
        <v>6</v>
      </c>
      <c r="K7" s="204">
        <v>2</v>
      </c>
      <c r="L7" s="204"/>
      <c r="M7" s="204">
        <v>8</v>
      </c>
    </row>
    <row r="8" spans="1:13" x14ac:dyDescent="0.25">
      <c r="A8" s="203" t="s">
        <v>59</v>
      </c>
      <c r="B8" s="204"/>
      <c r="C8" s="204">
        <v>2</v>
      </c>
      <c r="D8" s="204">
        <v>3</v>
      </c>
      <c r="E8" s="204">
        <v>2</v>
      </c>
      <c r="F8" s="204">
        <v>7</v>
      </c>
      <c r="H8" s="203" t="s">
        <v>59</v>
      </c>
      <c r="I8" s="204"/>
      <c r="J8" s="204">
        <v>3</v>
      </c>
      <c r="K8" s="204">
        <v>4</v>
      </c>
      <c r="L8" s="204"/>
      <c r="M8" s="204">
        <v>7</v>
      </c>
    </row>
    <row r="9" spans="1:13" x14ac:dyDescent="0.25">
      <c r="A9" s="203" t="s">
        <v>50</v>
      </c>
      <c r="B9" s="204">
        <v>1</v>
      </c>
      <c r="C9" s="204">
        <v>2</v>
      </c>
      <c r="D9" s="204">
        <v>3</v>
      </c>
      <c r="E9" s="204"/>
      <c r="F9" s="204">
        <v>6</v>
      </c>
      <c r="H9" s="203" t="s">
        <v>50</v>
      </c>
      <c r="I9" s="204">
        <v>1</v>
      </c>
      <c r="J9" s="204">
        <v>3</v>
      </c>
      <c r="K9" s="204">
        <v>2</v>
      </c>
      <c r="L9" s="204"/>
      <c r="M9" s="204">
        <v>6</v>
      </c>
    </row>
    <row r="10" spans="1:13" x14ac:dyDescent="0.25">
      <c r="A10" s="203" t="s">
        <v>77</v>
      </c>
      <c r="B10" s="204"/>
      <c r="C10" s="204">
        <v>1</v>
      </c>
      <c r="D10" s="204">
        <v>2</v>
      </c>
      <c r="E10" s="204"/>
      <c r="F10" s="204">
        <v>3</v>
      </c>
      <c r="H10" s="203" t="s">
        <v>77</v>
      </c>
      <c r="I10" s="204"/>
      <c r="J10" s="204">
        <v>2</v>
      </c>
      <c r="K10" s="204">
        <v>1</v>
      </c>
      <c r="L10" s="204"/>
      <c r="M10" s="204">
        <v>3</v>
      </c>
    </row>
    <row r="11" spans="1:13" x14ac:dyDescent="0.25">
      <c r="A11" s="203" t="s">
        <v>53</v>
      </c>
      <c r="B11" s="204"/>
      <c r="C11" s="204">
        <v>1</v>
      </c>
      <c r="D11" s="204">
        <v>1</v>
      </c>
      <c r="E11" s="204"/>
      <c r="F11" s="204">
        <v>2</v>
      </c>
      <c r="H11" s="203" t="s">
        <v>53</v>
      </c>
      <c r="I11" s="204"/>
      <c r="J11" s="204">
        <v>2</v>
      </c>
      <c r="K11" s="204"/>
      <c r="L11" s="204"/>
      <c r="M11" s="204">
        <v>2</v>
      </c>
    </row>
    <row r="12" spans="1:13" x14ac:dyDescent="0.25">
      <c r="A12" s="203" t="s">
        <v>80</v>
      </c>
      <c r="B12" s="204"/>
      <c r="C12" s="204">
        <v>2</v>
      </c>
      <c r="D12" s="204"/>
      <c r="E12" s="204"/>
      <c r="F12" s="204">
        <v>2</v>
      </c>
      <c r="H12" s="203" t="s">
        <v>80</v>
      </c>
      <c r="I12" s="204"/>
      <c r="J12" s="204">
        <v>2</v>
      </c>
      <c r="K12" s="204"/>
      <c r="L12" s="204"/>
      <c r="M12" s="204">
        <v>2</v>
      </c>
    </row>
    <row r="13" spans="1:13" x14ac:dyDescent="0.25">
      <c r="A13" s="203" t="s">
        <v>62</v>
      </c>
      <c r="B13" s="204"/>
      <c r="C13" s="204">
        <v>1</v>
      </c>
      <c r="D13" s="204"/>
      <c r="E13" s="204">
        <v>1</v>
      </c>
      <c r="F13" s="204">
        <v>2</v>
      </c>
      <c r="H13" s="203" t="s">
        <v>62</v>
      </c>
      <c r="I13" s="204"/>
      <c r="J13" s="204">
        <v>1</v>
      </c>
      <c r="K13" s="204">
        <v>1</v>
      </c>
      <c r="L13" s="204"/>
      <c r="M13" s="204">
        <v>2</v>
      </c>
    </row>
    <row r="14" spans="1:13" x14ac:dyDescent="0.25">
      <c r="A14" s="203" t="s">
        <v>71</v>
      </c>
      <c r="B14" s="204"/>
      <c r="C14" s="204">
        <v>1</v>
      </c>
      <c r="D14" s="204"/>
      <c r="E14" s="204"/>
      <c r="F14" s="204">
        <v>1</v>
      </c>
      <c r="H14" s="203" t="s">
        <v>71</v>
      </c>
      <c r="I14" s="204">
        <v>1</v>
      </c>
      <c r="J14" s="204"/>
      <c r="K14" s="204"/>
      <c r="L14" s="204"/>
      <c r="M14" s="204">
        <v>1</v>
      </c>
    </row>
    <row r="15" spans="1:13" x14ac:dyDescent="0.25">
      <c r="A15" s="203" t="s">
        <v>68</v>
      </c>
      <c r="B15" s="204"/>
      <c r="C15" s="204">
        <v>1</v>
      </c>
      <c r="D15" s="204"/>
      <c r="E15" s="204"/>
      <c r="F15" s="204">
        <v>1</v>
      </c>
      <c r="H15" s="203" t="s">
        <v>68</v>
      </c>
      <c r="I15" s="204"/>
      <c r="J15" s="204">
        <v>1</v>
      </c>
      <c r="K15" s="204"/>
      <c r="L15" s="204"/>
      <c r="M15" s="204">
        <v>1</v>
      </c>
    </row>
    <row r="16" spans="1:13" x14ac:dyDescent="0.25">
      <c r="A16" s="203" t="s">
        <v>74</v>
      </c>
      <c r="B16" s="204"/>
      <c r="C16" s="204"/>
      <c r="D16" s="204">
        <v>1</v>
      </c>
      <c r="E16" s="204"/>
      <c r="F16" s="204">
        <v>1</v>
      </c>
      <c r="H16" s="203" t="s">
        <v>74</v>
      </c>
      <c r="I16" s="204"/>
      <c r="J16" s="204">
        <v>1</v>
      </c>
      <c r="K16" s="204"/>
      <c r="L16" s="204"/>
      <c r="M16" s="204">
        <v>1</v>
      </c>
    </row>
    <row r="17" spans="1:13" x14ac:dyDescent="0.25">
      <c r="A17" s="203" t="s">
        <v>47</v>
      </c>
      <c r="B17" s="204"/>
      <c r="C17" s="204">
        <v>1</v>
      </c>
      <c r="D17" s="204"/>
      <c r="E17" s="204"/>
      <c r="F17" s="204">
        <v>1</v>
      </c>
      <c r="H17" s="203" t="s">
        <v>47</v>
      </c>
      <c r="I17" s="204"/>
      <c r="J17" s="204">
        <v>1</v>
      </c>
      <c r="K17" s="204"/>
      <c r="L17" s="204"/>
      <c r="M17" s="204">
        <v>1</v>
      </c>
    </row>
    <row r="18" spans="1:13" x14ac:dyDescent="0.25">
      <c r="A18" s="203" t="s">
        <v>788</v>
      </c>
      <c r="B18" s="204">
        <v>1</v>
      </c>
      <c r="C18" s="204">
        <v>25</v>
      </c>
      <c r="D18" s="204">
        <v>21</v>
      </c>
      <c r="E18" s="204">
        <v>11</v>
      </c>
      <c r="F18" s="204">
        <v>58</v>
      </c>
      <c r="H18" s="203" t="s">
        <v>788</v>
      </c>
      <c r="I18" s="204">
        <v>3</v>
      </c>
      <c r="J18" s="204">
        <v>35</v>
      </c>
      <c r="K18" s="204">
        <v>12</v>
      </c>
      <c r="L18" s="204">
        <v>8</v>
      </c>
      <c r="M18" s="204">
        <v>58</v>
      </c>
    </row>
    <row r="19" spans="1:13" x14ac:dyDescent="0.25">
      <c r="A19"/>
      <c r="B19"/>
      <c r="C19"/>
      <c r="D19"/>
      <c r="E19"/>
      <c r="F19"/>
      <c r="H19"/>
      <c r="I19"/>
      <c r="J19"/>
      <c r="K19"/>
      <c r="L19"/>
      <c r="M19"/>
    </row>
    <row r="20" spans="1:13" x14ac:dyDescent="0.25">
      <c r="F20" s="197"/>
    </row>
    <row r="21" spans="1:13" x14ac:dyDescent="0.25">
      <c r="F21" s="197"/>
    </row>
    <row r="22" spans="1:13" ht="99" x14ac:dyDescent="0.25">
      <c r="A22" s="208" t="s">
        <v>41</v>
      </c>
      <c r="B22" s="3" t="s">
        <v>789</v>
      </c>
      <c r="C22" s="3" t="s">
        <v>790</v>
      </c>
      <c r="D22" s="3" t="s">
        <v>791</v>
      </c>
      <c r="F22" s="197"/>
      <c r="H22" s="208" t="s">
        <v>41</v>
      </c>
      <c r="I22" s="3" t="s">
        <v>792</v>
      </c>
      <c r="J22" s="3" t="s">
        <v>793</v>
      </c>
      <c r="K22" s="3" t="s">
        <v>794</v>
      </c>
    </row>
    <row r="23" spans="1:13" x14ac:dyDescent="0.25">
      <c r="A23" s="203" t="s">
        <v>71</v>
      </c>
      <c r="B23" s="207">
        <v>0.8</v>
      </c>
      <c r="C23" s="207">
        <v>0.20159999999999997</v>
      </c>
      <c r="D23" s="207">
        <v>0.59840000000000004</v>
      </c>
      <c r="F23" s="197"/>
      <c r="H23" s="203" t="s">
        <v>68</v>
      </c>
      <c r="I23" s="207">
        <v>0.4</v>
      </c>
      <c r="J23" s="207">
        <v>0.26</v>
      </c>
      <c r="K23" s="207">
        <v>0.14000000000000001</v>
      </c>
    </row>
    <row r="24" spans="1:13" x14ac:dyDescent="0.25">
      <c r="A24" s="203" t="s">
        <v>74</v>
      </c>
      <c r="B24" s="207">
        <v>1</v>
      </c>
      <c r="C24" s="207">
        <v>0.42</v>
      </c>
      <c r="D24" s="207">
        <v>0.58000000000000007</v>
      </c>
      <c r="F24" s="197"/>
      <c r="H24" s="203" t="s">
        <v>62</v>
      </c>
      <c r="I24" s="207">
        <v>0.8</v>
      </c>
      <c r="J24" s="207">
        <v>0.67500000000000004</v>
      </c>
      <c r="K24" s="207">
        <v>0.125</v>
      </c>
    </row>
    <row r="25" spans="1:13" x14ac:dyDescent="0.25">
      <c r="A25" s="203" t="s">
        <v>56</v>
      </c>
      <c r="B25" s="207">
        <v>0.89999999999999991</v>
      </c>
      <c r="C25" s="207">
        <v>0.48499999999999999</v>
      </c>
      <c r="D25" s="207">
        <v>0.41499999999999998</v>
      </c>
      <c r="F25" s="197"/>
      <c r="H25" s="203" t="s">
        <v>77</v>
      </c>
      <c r="I25" s="207">
        <v>0.73333333333333339</v>
      </c>
      <c r="J25" s="207">
        <v>0.6166666666666667</v>
      </c>
      <c r="K25" s="207">
        <v>0.11666666666666665</v>
      </c>
    </row>
    <row r="26" spans="1:13" x14ac:dyDescent="0.25">
      <c r="A26" s="203" t="s">
        <v>68</v>
      </c>
      <c r="B26" s="207">
        <v>0.6</v>
      </c>
      <c r="C26" s="207">
        <v>0.216</v>
      </c>
      <c r="D26" s="207">
        <v>0.38400000000000001</v>
      </c>
      <c r="F26" s="197"/>
      <c r="H26" s="203" t="s">
        <v>53</v>
      </c>
      <c r="I26" s="207">
        <v>0.5</v>
      </c>
      <c r="J26" s="207">
        <v>0.42499999999999999</v>
      </c>
      <c r="K26" s="207">
        <v>7.5000000000000011E-2</v>
      </c>
    </row>
    <row r="27" spans="1:13" x14ac:dyDescent="0.25">
      <c r="A27" s="203" t="s">
        <v>65</v>
      </c>
      <c r="B27" s="207">
        <v>0.78666666666666674</v>
      </c>
      <c r="C27" s="207">
        <v>0.43186666666666668</v>
      </c>
      <c r="D27" s="207">
        <v>0.35480000000000006</v>
      </c>
      <c r="F27" s="197"/>
      <c r="H27" s="203" t="s">
        <v>59</v>
      </c>
      <c r="I27" s="207">
        <v>0.77142857142857135</v>
      </c>
      <c r="J27" s="207">
        <v>0.7</v>
      </c>
      <c r="K27" s="207">
        <v>7.1428571428571425E-2</v>
      </c>
    </row>
    <row r="28" spans="1:13" x14ac:dyDescent="0.25">
      <c r="A28" s="203" t="s">
        <v>53</v>
      </c>
      <c r="B28" s="207">
        <v>0.7</v>
      </c>
      <c r="C28" s="207">
        <v>0.42</v>
      </c>
      <c r="D28" s="207">
        <v>0.28000000000000003</v>
      </c>
      <c r="F28" s="197"/>
      <c r="H28" s="203" t="s">
        <v>56</v>
      </c>
      <c r="I28" s="207">
        <v>0.65</v>
      </c>
      <c r="J28" s="207">
        <v>0.5787500000000001</v>
      </c>
      <c r="K28" s="207">
        <v>7.1249999999999994E-2</v>
      </c>
    </row>
    <row r="29" spans="1:13" x14ac:dyDescent="0.25">
      <c r="A29" s="203" t="s">
        <v>80</v>
      </c>
      <c r="B29" s="207">
        <v>0.5</v>
      </c>
      <c r="C29" s="207">
        <v>0.252</v>
      </c>
      <c r="D29" s="207">
        <v>0.248</v>
      </c>
      <c r="F29" s="197"/>
      <c r="H29" s="203" t="s">
        <v>50</v>
      </c>
      <c r="I29" s="207">
        <v>0.6333333333333333</v>
      </c>
      <c r="J29" s="207">
        <v>0.58333333333333337</v>
      </c>
      <c r="K29" s="207">
        <v>4.9999999999999989E-2</v>
      </c>
    </row>
    <row r="30" spans="1:13" x14ac:dyDescent="0.25">
      <c r="A30" s="203" t="s">
        <v>44</v>
      </c>
      <c r="B30" s="207">
        <v>0.44444444444444442</v>
      </c>
      <c r="C30" s="207">
        <v>0.20662222222222221</v>
      </c>
      <c r="D30" s="207">
        <v>0.23782222222222227</v>
      </c>
      <c r="F30" s="197"/>
      <c r="H30" s="203" t="s">
        <v>44</v>
      </c>
      <c r="I30" s="207">
        <v>0.71111111111111103</v>
      </c>
      <c r="J30" s="207">
        <v>0.66527777777777775</v>
      </c>
      <c r="K30" s="207">
        <v>4.5833333333333337E-2</v>
      </c>
    </row>
    <row r="31" spans="1:13" x14ac:dyDescent="0.25">
      <c r="A31" s="203" t="s">
        <v>59</v>
      </c>
      <c r="B31" s="207">
        <v>0.51428571428571423</v>
      </c>
      <c r="C31" s="207">
        <v>0.2820571428571429</v>
      </c>
      <c r="D31" s="207">
        <v>0.23222857142857145</v>
      </c>
      <c r="F31" s="197"/>
      <c r="H31" s="203" t="s">
        <v>65</v>
      </c>
      <c r="I31" s="207">
        <v>0.69333333333333336</v>
      </c>
      <c r="J31" s="207">
        <v>0.68333333333333335</v>
      </c>
      <c r="K31" s="207">
        <v>1.0000000000000002E-2</v>
      </c>
    </row>
    <row r="32" spans="1:13" x14ac:dyDescent="0.25">
      <c r="A32" s="203" t="s">
        <v>47</v>
      </c>
      <c r="B32" s="207">
        <v>0.4</v>
      </c>
      <c r="C32" s="207">
        <v>0.16799999999999998</v>
      </c>
      <c r="D32" s="207">
        <v>0.23200000000000004</v>
      </c>
      <c r="F32" s="197"/>
      <c r="H32" s="203" t="s">
        <v>80</v>
      </c>
      <c r="I32" s="207">
        <v>0.6</v>
      </c>
      <c r="J32" s="207">
        <v>0.6</v>
      </c>
      <c r="K32" s="207">
        <v>0</v>
      </c>
    </row>
    <row r="33" spans="1:11" x14ac:dyDescent="0.25">
      <c r="A33" s="203" t="s">
        <v>62</v>
      </c>
      <c r="B33" s="207">
        <v>0.5</v>
      </c>
      <c r="C33" s="207">
        <v>0.3</v>
      </c>
      <c r="D33" s="207">
        <v>0.2</v>
      </c>
      <c r="F33" s="197"/>
      <c r="H33" s="203" t="s">
        <v>71</v>
      </c>
      <c r="I33" s="207">
        <v>0.2</v>
      </c>
      <c r="J33" s="207">
        <v>0.2</v>
      </c>
      <c r="K33" s="207">
        <v>0</v>
      </c>
    </row>
    <row r="34" spans="1:11" x14ac:dyDescent="0.25">
      <c r="A34" s="203" t="s">
        <v>77</v>
      </c>
      <c r="B34" s="207">
        <v>0.46666666666666662</v>
      </c>
      <c r="C34" s="207">
        <v>0.27999999999999997</v>
      </c>
      <c r="D34" s="207">
        <v>0.18666666666666668</v>
      </c>
      <c r="F34" s="197"/>
      <c r="H34" s="203" t="s">
        <v>74</v>
      </c>
      <c r="I34" s="207">
        <v>0.4</v>
      </c>
      <c r="J34" s="207">
        <v>0.4</v>
      </c>
      <c r="K34" s="207">
        <v>0</v>
      </c>
    </row>
    <row r="35" spans="1:11" x14ac:dyDescent="0.25">
      <c r="A35" s="203" t="s">
        <v>50</v>
      </c>
      <c r="B35" s="207">
        <v>0.50000000000000011</v>
      </c>
      <c r="C35" s="207">
        <v>0.31919999999999998</v>
      </c>
      <c r="D35" s="207">
        <v>0.18079999999999999</v>
      </c>
      <c r="E35" s="197"/>
      <c r="F35" s="197"/>
      <c r="H35" s="203" t="s">
        <v>47</v>
      </c>
      <c r="I35" s="207">
        <v>0.6</v>
      </c>
      <c r="J35" s="207">
        <v>0.6</v>
      </c>
      <c r="K35" s="207">
        <v>0</v>
      </c>
    </row>
    <row r="36" spans="1:11" x14ac:dyDescent="0.25">
      <c r="A36" s="203" t="s">
        <v>788</v>
      </c>
      <c r="B36" s="207">
        <v>0.64137931034482742</v>
      </c>
      <c r="C36" s="207">
        <v>0.34304827586206887</v>
      </c>
      <c r="D36" s="207">
        <v>0.29833103448275866</v>
      </c>
      <c r="H36" s="203" t="s">
        <v>788</v>
      </c>
      <c r="I36" s="207">
        <v>0.66896551724137965</v>
      </c>
      <c r="J36" s="207">
        <v>0.62030172413793128</v>
      </c>
      <c r="K36" s="207">
        <v>4.8663793103448275E-2</v>
      </c>
    </row>
    <row r="37" spans="1:11" x14ac:dyDescent="0.25">
      <c r="A37"/>
      <c r="B37"/>
      <c r="C37"/>
      <c r="D37"/>
      <c r="H37"/>
      <c r="I37"/>
      <c r="J37"/>
      <c r="K37"/>
    </row>
    <row r="52" spans="1:4" x14ac:dyDescent="0.25">
      <c r="A52" s="197"/>
      <c r="B52" s="197"/>
      <c r="C52" s="197"/>
      <c r="D52" s="197"/>
    </row>
  </sheetData>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Niveles</vt:lpstr>
      <vt:lpstr>Posición</vt:lpstr>
      <vt:lpstr>Datos</vt:lpstr>
      <vt:lpstr>1.Instructivo</vt:lpstr>
      <vt:lpstr>2.Mapa</vt:lpstr>
      <vt:lpstr>3.Matrices</vt:lpstr>
      <vt:lpstr>4.Criterios</vt:lpstr>
      <vt:lpstr>5.Control de cambios</vt:lpstr>
      <vt:lpstr>5.Resultados</vt:lpstr>
      <vt:lpstr>Económica</vt:lpstr>
      <vt:lpstr>Reputacional</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Heilin Guarnizo</dc:creator>
  <cp:keywords/>
  <dc:description/>
  <cp:lastModifiedBy>Diana Carolina Ramírez García</cp:lastModifiedBy>
  <cp:revision/>
  <dcterms:created xsi:type="dcterms:W3CDTF">2020-03-24T23:12:47Z</dcterms:created>
  <dcterms:modified xsi:type="dcterms:W3CDTF">2024-02-27T13:41:46Z</dcterms:modified>
  <cp:category/>
  <cp:contentStatus/>
</cp:coreProperties>
</file>